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0023\Documents\"/>
    </mc:Choice>
  </mc:AlternateContent>
  <xr:revisionPtr revIDLastSave="0" documentId="8_{FEEAC28A-AE60-4E5F-BE14-178F004A3DCB}" xr6:coauthVersionLast="47" xr6:coauthVersionMax="47" xr10:uidLastSave="{00000000-0000-0000-0000-000000000000}"/>
  <bookViews>
    <workbookView xWindow="-108" yWindow="-108" windowWidth="23256" windowHeight="13896" xr2:uid="{6B3BB298-B003-4F4D-880B-DCA29C1DD737}"/>
  </bookViews>
  <sheets>
    <sheet name="目次" sheetId="1" r:id="rId1"/>
    <sheet name="表28-1" sheetId="2" r:id="rId2"/>
    <sheet name="表28-2" sheetId="3" r:id="rId3"/>
    <sheet name="表29" sheetId="4" r:id="rId4"/>
    <sheet name="表30-1" sheetId="5" r:id="rId5"/>
    <sheet name="表30-2" sheetId="6" r:id="rId6"/>
    <sheet name="表31-1" sheetId="7" r:id="rId7"/>
    <sheet name="表31-2" sheetId="8" r:id="rId8"/>
    <sheet name="表32-1" sheetId="9" r:id="rId9"/>
    <sheet name="表32-2" sheetId="10" r:id="rId10"/>
    <sheet name="表33-1" sheetId="11" r:id="rId11"/>
    <sheet name="表33-2" sheetId="12" r:id="rId12"/>
    <sheet name="表33-3" sheetId="13" r:id="rId13"/>
    <sheet name="表33-4" sheetId="14" r:id="rId14"/>
    <sheet name="表34-1" sheetId="15" r:id="rId15"/>
    <sheet name="表34-2" sheetId="16" r:id="rId16"/>
    <sheet name="表35-1" sheetId="17" r:id="rId17"/>
    <sheet name="表35-2" sheetId="18" r:id="rId18"/>
    <sheet name="表35-3" sheetId="19" r:id="rId19"/>
    <sheet name="表35-4" sheetId="20" r:id="rId20"/>
  </sheets>
  <externalReferences>
    <externalReference r:id="rId21"/>
  </externalReferences>
  <definedNames>
    <definedName name="_xlnm.Print_Area" localSheetId="1">'表28-1'!$B$1:$H$40</definedName>
    <definedName name="_xlnm.Print_Area" localSheetId="2">'表28-2'!$B$2:$Q$57</definedName>
    <definedName name="_xlnm.Print_Area" localSheetId="3">表29!$B$2:$K$42</definedName>
    <definedName name="_xlnm.Print_Area" localSheetId="4">'表30-1'!$B$1:$G$40</definedName>
    <definedName name="_xlnm.Print_Area" localSheetId="5">'表30-2'!$B$1:$J$39</definedName>
    <definedName name="_xlnm.Print_Area" localSheetId="6">'表31-1'!$B$1:$H$42</definedName>
    <definedName name="_xlnm.Print_Area" localSheetId="7">'表31-2'!$B$2:$J$58</definedName>
    <definedName name="_xlnm.Print_Area" localSheetId="8">'表32-1'!$B$2:$M$58</definedName>
    <definedName name="_xlnm.Print_Area" localSheetId="9">'表32-2'!$B$2:$Q$58</definedName>
    <definedName name="_xlnm.Print_Area" localSheetId="10">'表33-1'!$B$2:$I$41</definedName>
    <definedName name="_xlnm.Print_Area" localSheetId="11">'表33-2'!$B$2:$N$58</definedName>
    <definedName name="_xlnm.Print_Area" localSheetId="12">'表33-3'!$B$2:$N$58</definedName>
    <definedName name="_xlnm.Print_Area" localSheetId="13">'表33-4'!$B$2:$O$42</definedName>
    <definedName name="_xlnm.Print_Area" localSheetId="14">'表34-1'!$B$2:$G$40</definedName>
    <definedName name="_xlnm.Print_Area" localSheetId="15">'表34-2'!$B$2:$G$40</definedName>
    <definedName name="_xlnm.Print_Area" localSheetId="16">'表35-1'!$B$2:$G$40</definedName>
    <definedName name="_xlnm.Print_Area" localSheetId="17">'表35-2'!$B$2:$I$58</definedName>
    <definedName name="_xlnm.Print_Area" localSheetId="18">'表35-3'!$B$2:$M$58</definedName>
    <definedName name="_xlnm.Print_Area" localSheetId="19">'表35-4'!$B$1:$P$39</definedName>
    <definedName name="_xlnm.Print_Area" localSheetId="0">目次!$A$1:$D$99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20" l="1"/>
  <c r="G47" i="20"/>
  <c r="P45" i="20"/>
  <c r="P51" i="20" s="1"/>
  <c r="J45" i="20"/>
  <c r="J51" i="20" s="1"/>
  <c r="I45" i="20"/>
  <c r="I51" i="20" s="1"/>
  <c r="H45" i="20"/>
  <c r="H51" i="20" s="1"/>
  <c r="D45" i="20"/>
  <c r="D51" i="20" s="1"/>
  <c r="K44" i="20"/>
  <c r="K50" i="20" s="1"/>
  <c r="J44" i="20"/>
  <c r="J50" i="20" s="1"/>
  <c r="I44" i="20"/>
  <c r="I50" i="20" s="1"/>
  <c r="E44" i="20"/>
  <c r="E50" i="20" s="1"/>
  <c r="P41" i="20"/>
  <c r="P47" i="20" s="1"/>
  <c r="O41" i="20"/>
  <c r="O42" i="20" s="1"/>
  <c r="N41" i="20"/>
  <c r="N47" i="20" s="1"/>
  <c r="M41" i="20"/>
  <c r="M47" i="20" s="1"/>
  <c r="L41" i="20"/>
  <c r="L47" i="20" s="1"/>
  <c r="K41" i="20"/>
  <c r="K47" i="20" s="1"/>
  <c r="J41" i="20"/>
  <c r="J47" i="20" s="1"/>
  <c r="I41" i="20"/>
  <c r="I42" i="20" s="1"/>
  <c r="H41" i="20"/>
  <c r="H42" i="20" s="1"/>
  <c r="H48" i="20" s="1"/>
  <c r="G41" i="20"/>
  <c r="G42" i="20" s="1"/>
  <c r="F41" i="20"/>
  <c r="F47" i="20" s="1"/>
  <c r="E41" i="20"/>
  <c r="E47" i="20" s="1"/>
  <c r="D41" i="20"/>
  <c r="D47" i="20" s="1"/>
  <c r="P37" i="20"/>
  <c r="P38" i="20" s="1"/>
  <c r="O37" i="20"/>
  <c r="O45" i="20" s="1"/>
  <c r="O51" i="20" s="1"/>
  <c r="N37" i="20"/>
  <c r="N45" i="20" s="1"/>
  <c r="N51" i="20" s="1"/>
  <c r="M37" i="20"/>
  <c r="M45" i="20" s="1"/>
  <c r="M51" i="20" s="1"/>
  <c r="L37" i="20"/>
  <c r="L45" i="20" s="1"/>
  <c r="L51" i="20" s="1"/>
  <c r="K37" i="20"/>
  <c r="K45" i="20" s="1"/>
  <c r="K51" i="20" s="1"/>
  <c r="J37" i="20"/>
  <c r="J38" i="20" s="1"/>
  <c r="I37" i="20"/>
  <c r="I38" i="20" s="1"/>
  <c r="H37" i="20"/>
  <c r="H38" i="20" s="1"/>
  <c r="G37" i="20"/>
  <c r="G45" i="20" s="1"/>
  <c r="G51" i="20" s="1"/>
  <c r="F37" i="20"/>
  <c r="F45" i="20" s="1"/>
  <c r="F51" i="20" s="1"/>
  <c r="E37" i="20"/>
  <c r="E45" i="20" s="1"/>
  <c r="E51" i="20" s="1"/>
  <c r="D37" i="20"/>
  <c r="P35" i="20"/>
  <c r="P44" i="20" s="1"/>
  <c r="P50" i="20" s="1"/>
  <c r="O35" i="20"/>
  <c r="O44" i="20" s="1"/>
  <c r="O50" i="20" s="1"/>
  <c r="N35" i="20"/>
  <c r="N44" i="20" s="1"/>
  <c r="N50" i="20" s="1"/>
  <c r="M35" i="20"/>
  <c r="M44" i="20" s="1"/>
  <c r="M50" i="20" s="1"/>
  <c r="L35" i="20"/>
  <c r="L44" i="20" s="1"/>
  <c r="L50" i="20" s="1"/>
  <c r="K35" i="20"/>
  <c r="K36" i="20" s="1"/>
  <c r="J35" i="20"/>
  <c r="J36" i="20" s="1"/>
  <c r="I35" i="20"/>
  <c r="I36" i="20" s="1"/>
  <c r="H35" i="20"/>
  <c r="H44" i="20" s="1"/>
  <c r="H50" i="20" s="1"/>
  <c r="G35" i="20"/>
  <c r="G44" i="20" s="1"/>
  <c r="G50" i="20" s="1"/>
  <c r="F35" i="20"/>
  <c r="F44" i="20" s="1"/>
  <c r="F50" i="20" s="1"/>
  <c r="E35" i="20"/>
  <c r="E36" i="20" s="1"/>
  <c r="D35" i="20"/>
  <c r="D44" i="20" s="1"/>
  <c r="D50" i="20" s="1"/>
  <c r="P34" i="20"/>
  <c r="O34" i="20"/>
  <c r="N34" i="20"/>
  <c r="M34" i="20"/>
  <c r="L34" i="20"/>
  <c r="K34" i="20"/>
  <c r="J34" i="20"/>
  <c r="I34" i="20"/>
  <c r="H34" i="20"/>
  <c r="G34" i="20"/>
  <c r="F34" i="20"/>
  <c r="E34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P9" i="20"/>
  <c r="P10" i="20" s="1"/>
  <c r="O9" i="20"/>
  <c r="O47" i="20" s="1"/>
  <c r="N9" i="20"/>
  <c r="N10" i="20" s="1"/>
  <c r="M9" i="20"/>
  <c r="M10" i="20" s="1"/>
  <c r="L9" i="20"/>
  <c r="L10" i="20" s="1"/>
  <c r="K9" i="20"/>
  <c r="K10" i="20" s="1"/>
  <c r="J9" i="20"/>
  <c r="J10" i="20" s="1"/>
  <c r="I9" i="20"/>
  <c r="I10" i="20" s="1"/>
  <c r="H9" i="20"/>
  <c r="H10" i="20" s="1"/>
  <c r="G9" i="20"/>
  <c r="G10" i="20" s="1"/>
  <c r="F9" i="20"/>
  <c r="F10" i="20" s="1"/>
  <c r="E9" i="20"/>
  <c r="E10" i="20" s="1"/>
  <c r="D9" i="20"/>
  <c r="B97" i="19"/>
  <c r="A97" i="19"/>
  <c r="L71" i="19"/>
  <c r="M65" i="19"/>
  <c r="M72" i="19" s="1"/>
  <c r="L65" i="19"/>
  <c r="L72" i="19" s="1"/>
  <c r="L64" i="19"/>
  <c r="K64" i="19"/>
  <c r="K71" i="19" s="1"/>
  <c r="J64" i="19"/>
  <c r="J71" i="19" s="1"/>
  <c r="F64" i="19"/>
  <c r="F71" i="19" s="1"/>
  <c r="K62" i="19"/>
  <c r="J62" i="19"/>
  <c r="I62" i="19"/>
  <c r="H62" i="19"/>
  <c r="M60" i="19"/>
  <c r="L60" i="19"/>
  <c r="K60" i="19"/>
  <c r="J60" i="19"/>
  <c r="I60" i="19"/>
  <c r="H60" i="19"/>
  <c r="G60" i="19"/>
  <c r="G62" i="19" s="1"/>
  <c r="F60" i="19"/>
  <c r="F62" i="19" s="1"/>
  <c r="E60" i="19"/>
  <c r="L62" i="19" s="1"/>
  <c r="M57" i="19"/>
  <c r="L57" i="19"/>
  <c r="K57" i="19"/>
  <c r="F57" i="19"/>
  <c r="P55" i="19"/>
  <c r="O55" i="19"/>
  <c r="M55" i="19"/>
  <c r="M56" i="19" s="1"/>
  <c r="L55" i="19"/>
  <c r="K55" i="19"/>
  <c r="K65" i="19" s="1"/>
  <c r="K72" i="19" s="1"/>
  <c r="J55" i="19"/>
  <c r="J57" i="19" s="1"/>
  <c r="I55" i="19"/>
  <c r="I57" i="19" s="1"/>
  <c r="H55" i="19"/>
  <c r="H57" i="19" s="1"/>
  <c r="G55" i="19"/>
  <c r="G56" i="19" s="1"/>
  <c r="F55" i="19"/>
  <c r="F56" i="19" s="1"/>
  <c r="E55" i="19"/>
  <c r="E56" i="19" s="1"/>
  <c r="O56" i="19" s="1"/>
  <c r="H54" i="19"/>
  <c r="G54" i="19"/>
  <c r="F54" i="19"/>
  <c r="O52" i="19"/>
  <c r="P52" i="19" s="1"/>
  <c r="M52" i="19"/>
  <c r="L52" i="19"/>
  <c r="K52" i="19"/>
  <c r="J52" i="19"/>
  <c r="J54" i="19" s="1"/>
  <c r="I52" i="19"/>
  <c r="I64" i="19" s="1"/>
  <c r="I71" i="19" s="1"/>
  <c r="H52" i="19"/>
  <c r="H64" i="19" s="1"/>
  <c r="H71" i="19" s="1"/>
  <c r="G52" i="19"/>
  <c r="G64" i="19" s="1"/>
  <c r="G71" i="19" s="1"/>
  <c r="F52" i="19"/>
  <c r="E52" i="19"/>
  <c r="E64" i="19" s="1"/>
  <c r="E71" i="19" s="1"/>
  <c r="L51" i="19"/>
  <c r="K51" i="19"/>
  <c r="J51" i="19"/>
  <c r="I51" i="19"/>
  <c r="H51" i="19"/>
  <c r="G51" i="19"/>
  <c r="F51" i="19"/>
  <c r="O50" i="19"/>
  <c r="J50" i="19"/>
  <c r="I50" i="19"/>
  <c r="H50" i="19"/>
  <c r="G50" i="19"/>
  <c r="F50" i="19"/>
  <c r="O49" i="19"/>
  <c r="P49" i="19" s="1"/>
  <c r="D49" i="19"/>
  <c r="L50" i="19" s="1"/>
  <c r="M48" i="19"/>
  <c r="L48" i="19"/>
  <c r="K48" i="19"/>
  <c r="J48" i="19"/>
  <c r="I48" i="19"/>
  <c r="H48" i="19"/>
  <c r="G48" i="19"/>
  <c r="F48" i="19"/>
  <c r="O47" i="19"/>
  <c r="P46" i="19"/>
  <c r="O46" i="19"/>
  <c r="D46" i="19"/>
  <c r="M47" i="19" s="1"/>
  <c r="M45" i="19"/>
  <c r="L45" i="19"/>
  <c r="K45" i="19"/>
  <c r="J45" i="19"/>
  <c r="I45" i="19"/>
  <c r="H45" i="19"/>
  <c r="G45" i="19"/>
  <c r="F45" i="19"/>
  <c r="O44" i="19"/>
  <c r="M44" i="19"/>
  <c r="L44" i="19"/>
  <c r="K44" i="19"/>
  <c r="J44" i="19"/>
  <c r="G44" i="19"/>
  <c r="F44" i="19"/>
  <c r="O43" i="19"/>
  <c r="P43" i="19" s="1"/>
  <c r="D43" i="19"/>
  <c r="I44" i="19" s="1"/>
  <c r="M42" i="19"/>
  <c r="L42" i="19"/>
  <c r="K42" i="19"/>
  <c r="J42" i="19"/>
  <c r="I42" i="19"/>
  <c r="H42" i="19"/>
  <c r="G42" i="19"/>
  <c r="F42" i="19"/>
  <c r="O41" i="19"/>
  <c r="J41" i="19"/>
  <c r="I41" i="19"/>
  <c r="H41" i="19"/>
  <c r="G41" i="19"/>
  <c r="F41" i="19"/>
  <c r="O40" i="19"/>
  <c r="P40" i="19" s="1"/>
  <c r="D40" i="19"/>
  <c r="D55" i="19" s="1"/>
  <c r="M39" i="19"/>
  <c r="L39" i="19"/>
  <c r="K39" i="19"/>
  <c r="J39" i="19"/>
  <c r="I39" i="19"/>
  <c r="H39" i="19"/>
  <c r="G39" i="19"/>
  <c r="F39" i="19"/>
  <c r="O38" i="19"/>
  <c r="P37" i="19"/>
  <c r="O37" i="19"/>
  <c r="D37" i="19"/>
  <c r="M38" i="19" s="1"/>
  <c r="M36" i="19"/>
  <c r="L36" i="19"/>
  <c r="K36" i="19"/>
  <c r="J36" i="19"/>
  <c r="I36" i="19"/>
  <c r="H36" i="19"/>
  <c r="G36" i="19"/>
  <c r="F36" i="19"/>
  <c r="O35" i="19"/>
  <c r="M35" i="19"/>
  <c r="L35" i="19"/>
  <c r="K35" i="19"/>
  <c r="J35" i="19"/>
  <c r="G35" i="19"/>
  <c r="F35" i="19"/>
  <c r="O34" i="19"/>
  <c r="P34" i="19" s="1"/>
  <c r="D34" i="19"/>
  <c r="I35" i="19" s="1"/>
  <c r="M33" i="19"/>
  <c r="L33" i="19"/>
  <c r="K33" i="19"/>
  <c r="J33" i="19"/>
  <c r="I33" i="19"/>
  <c r="H33" i="19"/>
  <c r="G33" i="19"/>
  <c r="F33" i="19"/>
  <c r="O32" i="19"/>
  <c r="J32" i="19"/>
  <c r="I32" i="19"/>
  <c r="H32" i="19"/>
  <c r="G32" i="19"/>
  <c r="F32" i="19"/>
  <c r="O31" i="19"/>
  <c r="P31" i="19" s="1"/>
  <c r="D31" i="19"/>
  <c r="M32" i="19" s="1"/>
  <c r="L30" i="19"/>
  <c r="K30" i="19"/>
  <c r="J30" i="19"/>
  <c r="I30" i="19"/>
  <c r="H30" i="19"/>
  <c r="G30" i="19"/>
  <c r="F30" i="19"/>
  <c r="O29" i="19"/>
  <c r="M29" i="19"/>
  <c r="O28" i="19"/>
  <c r="P28" i="19" s="1"/>
  <c r="D28" i="19"/>
  <c r="L29" i="19" s="1"/>
  <c r="M27" i="19"/>
  <c r="L27" i="19"/>
  <c r="K27" i="19"/>
  <c r="J27" i="19"/>
  <c r="I27" i="19"/>
  <c r="H27" i="19"/>
  <c r="G27" i="19"/>
  <c r="F27" i="19"/>
  <c r="O26" i="19"/>
  <c r="M26" i="19"/>
  <c r="L26" i="19"/>
  <c r="K26" i="19"/>
  <c r="J26" i="19"/>
  <c r="I26" i="19"/>
  <c r="P25" i="19"/>
  <c r="O25" i="19"/>
  <c r="D25" i="19"/>
  <c r="H26" i="19" s="1"/>
  <c r="M24" i="19"/>
  <c r="L24" i="19"/>
  <c r="K24" i="19"/>
  <c r="J24" i="19"/>
  <c r="I24" i="19"/>
  <c r="H24" i="19"/>
  <c r="G24" i="19"/>
  <c r="F24" i="19"/>
  <c r="O23" i="19"/>
  <c r="M23" i="19"/>
  <c r="K23" i="19"/>
  <c r="I23" i="19"/>
  <c r="H23" i="19"/>
  <c r="G23" i="19"/>
  <c r="F23" i="19"/>
  <c r="P22" i="19"/>
  <c r="O22" i="19"/>
  <c r="D22" i="19"/>
  <c r="L23" i="19" s="1"/>
  <c r="M21" i="19"/>
  <c r="L21" i="19"/>
  <c r="K21" i="19"/>
  <c r="J21" i="19"/>
  <c r="I21" i="19"/>
  <c r="H21" i="19"/>
  <c r="G21" i="19"/>
  <c r="F21" i="19"/>
  <c r="O20" i="19"/>
  <c r="M20" i="19"/>
  <c r="O19" i="19"/>
  <c r="P19" i="19" s="1"/>
  <c r="D19" i="19"/>
  <c r="L20" i="19" s="1"/>
  <c r="M18" i="19"/>
  <c r="L18" i="19"/>
  <c r="K18" i="19"/>
  <c r="J18" i="19"/>
  <c r="I18" i="19"/>
  <c r="H18" i="19"/>
  <c r="G18" i="19"/>
  <c r="F18" i="19"/>
  <c r="O17" i="19"/>
  <c r="M17" i="19"/>
  <c r="L17" i="19"/>
  <c r="K17" i="19"/>
  <c r="J17" i="19"/>
  <c r="I17" i="19"/>
  <c r="P16" i="19"/>
  <c r="O16" i="19"/>
  <c r="D16" i="19"/>
  <c r="H17" i="19" s="1"/>
  <c r="H15" i="19"/>
  <c r="H69" i="19" s="1"/>
  <c r="M13" i="19"/>
  <c r="M67" i="19" s="1"/>
  <c r="L13" i="19"/>
  <c r="L67" i="19" s="1"/>
  <c r="K13" i="19"/>
  <c r="K67" i="19" s="1"/>
  <c r="J13" i="19"/>
  <c r="J67" i="19" s="1"/>
  <c r="I13" i="19"/>
  <c r="I67" i="19" s="1"/>
  <c r="H13" i="19"/>
  <c r="H67" i="19" s="1"/>
  <c r="G13" i="19"/>
  <c r="G15" i="19" s="1"/>
  <c r="F13" i="19"/>
  <c r="F15" i="19" s="1"/>
  <c r="E13" i="19"/>
  <c r="D13" i="19"/>
  <c r="M14" i="19" s="1"/>
  <c r="B97" i="18"/>
  <c r="A97" i="18"/>
  <c r="I64" i="18"/>
  <c r="I71" i="18" s="1"/>
  <c r="I60" i="18"/>
  <c r="H60" i="18"/>
  <c r="H62" i="18" s="1"/>
  <c r="G60" i="18"/>
  <c r="F60" i="18"/>
  <c r="I55" i="18"/>
  <c r="I56" i="18" s="1"/>
  <c r="H55" i="18"/>
  <c r="G55" i="18"/>
  <c r="G56" i="18" s="1"/>
  <c r="F55" i="18"/>
  <c r="F56" i="18" s="1"/>
  <c r="I52" i="18"/>
  <c r="H52" i="18"/>
  <c r="H64" i="18" s="1"/>
  <c r="H71" i="18" s="1"/>
  <c r="G52" i="18"/>
  <c r="G64" i="18" s="1"/>
  <c r="G71" i="18" s="1"/>
  <c r="F52" i="18"/>
  <c r="F64" i="18" s="1"/>
  <c r="F71" i="18" s="1"/>
  <c r="G51" i="18"/>
  <c r="F51" i="18"/>
  <c r="E49" i="18"/>
  <c r="E50" i="18" s="1"/>
  <c r="K50" i="18" s="1"/>
  <c r="D49" i="18"/>
  <c r="I50" i="18" s="1"/>
  <c r="H48" i="18"/>
  <c r="E46" i="18"/>
  <c r="G48" i="18" s="1"/>
  <c r="D46" i="18"/>
  <c r="I47" i="18" s="1"/>
  <c r="F45" i="18"/>
  <c r="F44" i="18"/>
  <c r="E44" i="18"/>
  <c r="K44" i="18" s="1"/>
  <c r="K43" i="18"/>
  <c r="L43" i="18" s="1"/>
  <c r="E43" i="18"/>
  <c r="E55" i="18" s="1"/>
  <c r="D43" i="18"/>
  <c r="I44" i="18" s="1"/>
  <c r="H42" i="18"/>
  <c r="G42" i="18"/>
  <c r="F42" i="18"/>
  <c r="H41" i="18"/>
  <c r="G41" i="18"/>
  <c r="F41" i="18"/>
  <c r="E41" i="18"/>
  <c r="K41" i="18" s="1"/>
  <c r="K40" i="18"/>
  <c r="L40" i="18" s="1"/>
  <c r="E40" i="18"/>
  <c r="I42" i="18" s="1"/>
  <c r="D40" i="18"/>
  <c r="D55" i="18" s="1"/>
  <c r="D65" i="18" s="1"/>
  <c r="I38" i="18"/>
  <c r="H38" i="18"/>
  <c r="G38" i="18"/>
  <c r="F38" i="18"/>
  <c r="K37" i="18"/>
  <c r="E37" i="18"/>
  <c r="E38" i="18" s="1"/>
  <c r="K38" i="18" s="1"/>
  <c r="D37" i="18"/>
  <c r="D52" i="18" s="1"/>
  <c r="H36" i="18"/>
  <c r="G36" i="18"/>
  <c r="F36" i="18"/>
  <c r="K35" i="18"/>
  <c r="I35" i="18"/>
  <c r="E35" i="18"/>
  <c r="L34" i="18"/>
  <c r="K34" i="18"/>
  <c r="E34" i="18"/>
  <c r="E60" i="18" s="1"/>
  <c r="D34" i="18"/>
  <c r="H35" i="18" s="1"/>
  <c r="G33" i="18"/>
  <c r="F33" i="18"/>
  <c r="E31" i="18"/>
  <c r="E32" i="18" s="1"/>
  <c r="K32" i="18" s="1"/>
  <c r="D31" i="18"/>
  <c r="I32" i="18" s="1"/>
  <c r="H30" i="18"/>
  <c r="E28" i="18"/>
  <c r="G30" i="18" s="1"/>
  <c r="D28" i="18"/>
  <c r="I29" i="18" s="1"/>
  <c r="F27" i="18"/>
  <c r="F26" i="18"/>
  <c r="E26" i="18"/>
  <c r="K26" i="18" s="1"/>
  <c r="K25" i="18"/>
  <c r="L25" i="18" s="1"/>
  <c r="E25" i="18"/>
  <c r="I27" i="18" s="1"/>
  <c r="D25" i="18"/>
  <c r="I26" i="18" s="1"/>
  <c r="H24" i="18"/>
  <c r="G24" i="18"/>
  <c r="F24" i="18"/>
  <c r="H23" i="18"/>
  <c r="G23" i="18"/>
  <c r="F23" i="18"/>
  <c r="E23" i="18"/>
  <c r="K23" i="18" s="1"/>
  <c r="K22" i="18"/>
  <c r="L22" i="18" s="1"/>
  <c r="E22" i="18"/>
  <c r="I24" i="18" s="1"/>
  <c r="D22" i="18"/>
  <c r="D13" i="18" s="1"/>
  <c r="I20" i="18"/>
  <c r="H20" i="18"/>
  <c r="G20" i="18"/>
  <c r="F20" i="18"/>
  <c r="K19" i="18"/>
  <c r="E19" i="18"/>
  <c r="E20" i="18" s="1"/>
  <c r="K20" i="18" s="1"/>
  <c r="D19" i="18"/>
  <c r="H18" i="18"/>
  <c r="G18" i="18"/>
  <c r="F18" i="18"/>
  <c r="K17" i="18"/>
  <c r="I17" i="18"/>
  <c r="H17" i="18"/>
  <c r="G17" i="18"/>
  <c r="E17" i="18"/>
  <c r="L16" i="18"/>
  <c r="K16" i="18"/>
  <c r="E16" i="18"/>
  <c r="I18" i="18" s="1"/>
  <c r="D16" i="18"/>
  <c r="F17" i="18" s="1"/>
  <c r="I13" i="18"/>
  <c r="H13" i="18"/>
  <c r="H67" i="18" s="1"/>
  <c r="G13" i="18"/>
  <c r="G67" i="18" s="1"/>
  <c r="F13" i="18"/>
  <c r="F67" i="18" s="1"/>
  <c r="G45" i="17"/>
  <c r="G51" i="17" s="1"/>
  <c r="F45" i="17"/>
  <c r="F51" i="17" s="1"/>
  <c r="E45" i="17"/>
  <c r="E51" i="17" s="1"/>
  <c r="G42" i="17"/>
  <c r="G48" i="17" s="1"/>
  <c r="F42" i="17"/>
  <c r="F48" i="17" s="1"/>
  <c r="E42" i="17"/>
  <c r="G39" i="17"/>
  <c r="G46" i="17" s="1"/>
  <c r="G52" i="17" s="1"/>
  <c r="F39" i="17"/>
  <c r="F46" i="17" s="1"/>
  <c r="F52" i="17" s="1"/>
  <c r="E39" i="17"/>
  <c r="I39" i="17" s="1"/>
  <c r="J39" i="17" s="1"/>
  <c r="G37" i="17"/>
  <c r="F37" i="17"/>
  <c r="E37" i="17"/>
  <c r="I37" i="17" s="1"/>
  <c r="G36" i="17"/>
  <c r="F36" i="17"/>
  <c r="E36" i="17"/>
  <c r="I36" i="17" s="1"/>
  <c r="J36" i="17" s="1"/>
  <c r="J35" i="17"/>
  <c r="I35" i="17"/>
  <c r="D35" i="17"/>
  <c r="I33" i="17"/>
  <c r="J33" i="17" s="1"/>
  <c r="D33" i="17"/>
  <c r="G34" i="17" s="1"/>
  <c r="I32" i="17"/>
  <c r="J32" i="17" s="1"/>
  <c r="G32" i="17"/>
  <c r="F32" i="17"/>
  <c r="J31" i="17"/>
  <c r="I31" i="17"/>
  <c r="D31" i="17"/>
  <c r="E32" i="17" s="1"/>
  <c r="G30" i="17"/>
  <c r="F30" i="17"/>
  <c r="E30" i="17"/>
  <c r="I30" i="17" s="1"/>
  <c r="J30" i="17" s="1"/>
  <c r="J29" i="17"/>
  <c r="I29" i="17"/>
  <c r="D29" i="17"/>
  <c r="D39" i="17" s="1"/>
  <c r="I27" i="17"/>
  <c r="J27" i="17" s="1"/>
  <c r="D27" i="17"/>
  <c r="I26" i="17"/>
  <c r="J26" i="17" s="1"/>
  <c r="G26" i="17"/>
  <c r="F26" i="17"/>
  <c r="J25" i="17"/>
  <c r="I25" i="17"/>
  <c r="D25" i="17"/>
  <c r="E26" i="17" s="1"/>
  <c r="G24" i="17"/>
  <c r="F24" i="17"/>
  <c r="E24" i="17"/>
  <c r="J23" i="17"/>
  <c r="I23" i="17"/>
  <c r="D23" i="17"/>
  <c r="I21" i="17"/>
  <c r="J21" i="17" s="1"/>
  <c r="D21" i="17"/>
  <c r="G20" i="17"/>
  <c r="F20" i="17"/>
  <c r="J19" i="17"/>
  <c r="I19" i="17"/>
  <c r="D19" i="17"/>
  <c r="E20" i="17" s="1"/>
  <c r="I20" i="17" s="1"/>
  <c r="J20" i="17" s="1"/>
  <c r="G18" i="17"/>
  <c r="F18" i="17"/>
  <c r="E18" i="17"/>
  <c r="J17" i="17"/>
  <c r="I17" i="17"/>
  <c r="D17" i="17"/>
  <c r="I15" i="17"/>
  <c r="J15" i="17" s="1"/>
  <c r="D15" i="17"/>
  <c r="I14" i="17"/>
  <c r="J14" i="17" s="1"/>
  <c r="G14" i="17"/>
  <c r="F14" i="17"/>
  <c r="J13" i="17"/>
  <c r="I13" i="17"/>
  <c r="D13" i="17"/>
  <c r="E14" i="17" s="1"/>
  <c r="G11" i="17"/>
  <c r="F11" i="17"/>
  <c r="E11" i="17"/>
  <c r="I11" i="17" s="1"/>
  <c r="G51" i="16"/>
  <c r="F51" i="16"/>
  <c r="G46" i="16"/>
  <c r="G52" i="16" s="1"/>
  <c r="F46" i="16"/>
  <c r="F52" i="16" s="1"/>
  <c r="F45" i="16"/>
  <c r="G42" i="16"/>
  <c r="F42" i="16"/>
  <c r="E42" i="16"/>
  <c r="G39" i="16"/>
  <c r="F39" i="16"/>
  <c r="E39" i="16"/>
  <c r="E46" i="16" s="1"/>
  <c r="E52" i="16" s="1"/>
  <c r="D39" i="16"/>
  <c r="G40" i="16" s="1"/>
  <c r="I37" i="16"/>
  <c r="G37" i="16"/>
  <c r="G45" i="16" s="1"/>
  <c r="F37" i="16"/>
  <c r="E37" i="16"/>
  <c r="E45" i="16" s="1"/>
  <c r="E51" i="16" s="1"/>
  <c r="G36" i="16"/>
  <c r="I35" i="16"/>
  <c r="J35" i="16" s="1"/>
  <c r="D35" i="16"/>
  <c r="F36" i="16" s="1"/>
  <c r="F34" i="16"/>
  <c r="E34" i="16"/>
  <c r="J33" i="16"/>
  <c r="I33" i="16"/>
  <c r="D33" i="16"/>
  <c r="G34" i="16" s="1"/>
  <c r="I31" i="16"/>
  <c r="J31" i="16" s="1"/>
  <c r="D31" i="16"/>
  <c r="G30" i="16"/>
  <c r="I29" i="16"/>
  <c r="J29" i="16" s="1"/>
  <c r="D29" i="16"/>
  <c r="F30" i="16" s="1"/>
  <c r="F28" i="16"/>
  <c r="E28" i="16"/>
  <c r="J27" i="16"/>
  <c r="I27" i="16"/>
  <c r="D27" i="16"/>
  <c r="G28" i="16" s="1"/>
  <c r="I25" i="16"/>
  <c r="J25" i="16" s="1"/>
  <c r="D25" i="16"/>
  <c r="G24" i="16"/>
  <c r="I23" i="16"/>
  <c r="J23" i="16" s="1"/>
  <c r="D23" i="16"/>
  <c r="F24" i="16" s="1"/>
  <c r="F22" i="16"/>
  <c r="E22" i="16"/>
  <c r="J21" i="16"/>
  <c r="I21" i="16"/>
  <c r="D21" i="16"/>
  <c r="G22" i="16" s="1"/>
  <c r="I19" i="16"/>
  <c r="J19" i="16" s="1"/>
  <c r="D19" i="16"/>
  <c r="G18" i="16"/>
  <c r="I17" i="16"/>
  <c r="J17" i="16" s="1"/>
  <c r="D17" i="16"/>
  <c r="F18" i="16" s="1"/>
  <c r="F16" i="16"/>
  <c r="E16" i="16"/>
  <c r="J15" i="16"/>
  <c r="I15" i="16"/>
  <c r="D15" i="16"/>
  <c r="G16" i="16" s="1"/>
  <c r="G14" i="16"/>
  <c r="I13" i="16"/>
  <c r="J13" i="16" s="1"/>
  <c r="D13" i="16"/>
  <c r="I11" i="16"/>
  <c r="G11" i="16"/>
  <c r="G48" i="16" s="1"/>
  <c r="F11" i="16"/>
  <c r="E11" i="16"/>
  <c r="F45" i="15"/>
  <c r="F51" i="15" s="1"/>
  <c r="G42" i="15"/>
  <c r="F42" i="15"/>
  <c r="F48" i="15" s="1"/>
  <c r="E42" i="15"/>
  <c r="E48" i="15" s="1"/>
  <c r="G39" i="15"/>
  <c r="G46" i="15" s="1"/>
  <c r="F39" i="15"/>
  <c r="E39" i="15"/>
  <c r="I37" i="15"/>
  <c r="G37" i="15"/>
  <c r="F37" i="15"/>
  <c r="E37" i="15"/>
  <c r="E45" i="15" s="1"/>
  <c r="E36" i="15"/>
  <c r="I35" i="15"/>
  <c r="D35" i="15"/>
  <c r="G36" i="15" s="1"/>
  <c r="E34" i="15"/>
  <c r="J33" i="15"/>
  <c r="I33" i="15"/>
  <c r="D33" i="15"/>
  <c r="G34" i="15" s="1"/>
  <c r="F32" i="15"/>
  <c r="E32" i="15"/>
  <c r="I32" i="15" s="1"/>
  <c r="J32" i="15" s="1"/>
  <c r="J31" i="15"/>
  <c r="I31" i="15"/>
  <c r="D31" i="15"/>
  <c r="G32" i="15" s="1"/>
  <c r="F30" i="15"/>
  <c r="I30" i="15" s="1"/>
  <c r="J30" i="15" s="1"/>
  <c r="E30" i="15"/>
  <c r="J29" i="15"/>
  <c r="I29" i="15"/>
  <c r="D29" i="15"/>
  <c r="G30" i="15" s="1"/>
  <c r="I27" i="15"/>
  <c r="D27" i="15"/>
  <c r="D42" i="15" s="1"/>
  <c r="F26" i="15"/>
  <c r="I25" i="15"/>
  <c r="J25" i="15" s="1"/>
  <c r="D25" i="15"/>
  <c r="G26" i="15" s="1"/>
  <c r="E24" i="15"/>
  <c r="J23" i="15"/>
  <c r="I23" i="15"/>
  <c r="D23" i="15"/>
  <c r="G24" i="15" s="1"/>
  <c r="G22" i="15"/>
  <c r="F22" i="15"/>
  <c r="E22" i="15"/>
  <c r="I22" i="15" s="1"/>
  <c r="J22" i="15" s="1"/>
  <c r="I21" i="15"/>
  <c r="D21" i="15"/>
  <c r="J21" i="15" s="1"/>
  <c r="J19" i="15"/>
  <c r="I19" i="15"/>
  <c r="D19" i="15"/>
  <c r="G20" i="15" s="1"/>
  <c r="I17" i="15"/>
  <c r="D17" i="15"/>
  <c r="G18" i="15" s="1"/>
  <c r="G16" i="15"/>
  <c r="E16" i="15"/>
  <c r="J15" i="15"/>
  <c r="I15" i="15"/>
  <c r="D15" i="15"/>
  <c r="F16" i="15" s="1"/>
  <c r="I13" i="15"/>
  <c r="J13" i="15" s="1"/>
  <c r="D13" i="15"/>
  <c r="G11" i="15"/>
  <c r="F11" i="15"/>
  <c r="E11" i="15"/>
  <c r="I11" i="15" s="1"/>
  <c r="L54" i="14"/>
  <c r="P51" i="14"/>
  <c r="N51" i="14"/>
  <c r="J51" i="14"/>
  <c r="I51" i="14"/>
  <c r="H51" i="14"/>
  <c r="P49" i="14"/>
  <c r="P55" i="14" s="1"/>
  <c r="M49" i="14"/>
  <c r="M55" i="14" s="1"/>
  <c r="K49" i="14"/>
  <c r="K55" i="14" s="1"/>
  <c r="J49" i="14"/>
  <c r="J55" i="14" s="1"/>
  <c r="O48" i="14"/>
  <c r="N48" i="14"/>
  <c r="N54" i="14" s="1"/>
  <c r="L48" i="14"/>
  <c r="F48" i="14"/>
  <c r="P45" i="14"/>
  <c r="O45" i="14"/>
  <c r="O51" i="14" s="1"/>
  <c r="N45" i="14"/>
  <c r="M45" i="14"/>
  <c r="L45" i="14"/>
  <c r="L51" i="14" s="1"/>
  <c r="K45" i="14"/>
  <c r="K51" i="14" s="1"/>
  <c r="J45" i="14"/>
  <c r="I45" i="14"/>
  <c r="H45" i="14"/>
  <c r="G45" i="14"/>
  <c r="F45" i="14"/>
  <c r="E45" i="14"/>
  <c r="E51" i="14" s="1"/>
  <c r="M40" i="14"/>
  <c r="Q39" i="14"/>
  <c r="P39" i="14"/>
  <c r="O39" i="14"/>
  <c r="N39" i="14"/>
  <c r="N49" i="14" s="1"/>
  <c r="N55" i="14" s="1"/>
  <c r="M39" i="14"/>
  <c r="L39" i="14"/>
  <c r="L49" i="14" s="1"/>
  <c r="L55" i="14" s="1"/>
  <c r="K39" i="14"/>
  <c r="K40" i="14" s="1"/>
  <c r="J39" i="14"/>
  <c r="I39" i="14"/>
  <c r="I49" i="14" s="1"/>
  <c r="I55" i="14" s="1"/>
  <c r="H39" i="14"/>
  <c r="G39" i="14"/>
  <c r="G49" i="14" s="1"/>
  <c r="G55" i="14" s="1"/>
  <c r="F39" i="14"/>
  <c r="F49" i="14" s="1"/>
  <c r="E39" i="14"/>
  <c r="Q37" i="14"/>
  <c r="P37" i="14"/>
  <c r="P48" i="14" s="1"/>
  <c r="P54" i="14" s="1"/>
  <c r="O37" i="14"/>
  <c r="N37" i="14"/>
  <c r="M37" i="14"/>
  <c r="M48" i="14" s="1"/>
  <c r="M54" i="14" s="1"/>
  <c r="L37" i="14"/>
  <c r="K37" i="14"/>
  <c r="K48" i="14" s="1"/>
  <c r="K54" i="14" s="1"/>
  <c r="J37" i="14"/>
  <c r="J48" i="14" s="1"/>
  <c r="J54" i="14" s="1"/>
  <c r="I37" i="14"/>
  <c r="I48" i="14" s="1"/>
  <c r="I54" i="14" s="1"/>
  <c r="H37" i="14"/>
  <c r="H48" i="14" s="1"/>
  <c r="H54" i="14" s="1"/>
  <c r="G37" i="14"/>
  <c r="F37" i="14"/>
  <c r="E37" i="14"/>
  <c r="K36" i="14"/>
  <c r="H36" i="14"/>
  <c r="E36" i="14"/>
  <c r="Q35" i="14"/>
  <c r="D35" i="14" s="1"/>
  <c r="N34" i="14"/>
  <c r="M34" i="14"/>
  <c r="J34" i="14"/>
  <c r="H34" i="14"/>
  <c r="G34" i="14"/>
  <c r="Q33" i="14"/>
  <c r="D33" i="14" s="1"/>
  <c r="O32" i="14"/>
  <c r="L32" i="14"/>
  <c r="Q31" i="14"/>
  <c r="D31" i="14"/>
  <c r="N30" i="14"/>
  <c r="L30" i="14"/>
  <c r="K30" i="14"/>
  <c r="F30" i="14"/>
  <c r="E30" i="14"/>
  <c r="Q29" i="14"/>
  <c r="D29" i="14"/>
  <c r="D39" i="14" s="1"/>
  <c r="G40" i="14" s="1"/>
  <c r="P28" i="14"/>
  <c r="Q27" i="14"/>
  <c r="D27" i="14" s="1"/>
  <c r="J26" i="14"/>
  <c r="Q25" i="14"/>
  <c r="D25" i="14"/>
  <c r="P26" i="14" s="1"/>
  <c r="Q23" i="14"/>
  <c r="D23" i="14" s="1"/>
  <c r="M22" i="14"/>
  <c r="Q21" i="14"/>
  <c r="D21" i="14" s="1"/>
  <c r="N22" i="14" s="1"/>
  <c r="Q19" i="14"/>
  <c r="D19" i="14" s="1"/>
  <c r="N18" i="14"/>
  <c r="L18" i="14"/>
  <c r="K18" i="14"/>
  <c r="F18" i="14"/>
  <c r="E18" i="14"/>
  <c r="Q17" i="14"/>
  <c r="D17" i="14"/>
  <c r="M18" i="14" s="1"/>
  <c r="Q15" i="14"/>
  <c r="D15" i="14" s="1"/>
  <c r="Q13" i="14"/>
  <c r="D13" i="14" s="1"/>
  <c r="P11" i="14"/>
  <c r="O11" i="14"/>
  <c r="N11" i="14"/>
  <c r="M11" i="14"/>
  <c r="L11" i="14"/>
  <c r="K11" i="14"/>
  <c r="J11" i="14"/>
  <c r="I11" i="14"/>
  <c r="H11" i="14"/>
  <c r="G11" i="14"/>
  <c r="F11" i="14"/>
  <c r="E11" i="14"/>
  <c r="B97" i="13"/>
  <c r="A97" i="13"/>
  <c r="I71" i="13"/>
  <c r="F71" i="13"/>
  <c r="M67" i="13"/>
  <c r="L67" i="13"/>
  <c r="F67" i="13"/>
  <c r="L65" i="13"/>
  <c r="L72" i="13" s="1"/>
  <c r="K65" i="13"/>
  <c r="K72" i="13" s="1"/>
  <c r="J65" i="13"/>
  <c r="F65" i="13"/>
  <c r="F72" i="13" s="1"/>
  <c r="K64" i="13"/>
  <c r="J64" i="13"/>
  <c r="E64" i="13"/>
  <c r="E71" i="13" s="1"/>
  <c r="L62" i="13"/>
  <c r="I62" i="13"/>
  <c r="M61" i="13"/>
  <c r="L61" i="13"/>
  <c r="N60" i="13"/>
  <c r="N61" i="13" s="1"/>
  <c r="M60" i="13"/>
  <c r="L60" i="13"/>
  <c r="K60" i="13"/>
  <c r="J60" i="13"/>
  <c r="I60" i="13"/>
  <c r="H60" i="13"/>
  <c r="G60" i="13"/>
  <c r="G62" i="13" s="1"/>
  <c r="F60" i="13"/>
  <c r="E60" i="13"/>
  <c r="D60" i="13"/>
  <c r="I61" i="13" s="1"/>
  <c r="N55" i="13"/>
  <c r="M55" i="13"/>
  <c r="M56" i="13" s="1"/>
  <c r="L55" i="13"/>
  <c r="K55" i="13"/>
  <c r="J55" i="13"/>
  <c r="I55" i="13"/>
  <c r="I65" i="13" s="1"/>
  <c r="I72" i="13" s="1"/>
  <c r="H55" i="13"/>
  <c r="G55" i="13"/>
  <c r="F55" i="13"/>
  <c r="D55" i="13"/>
  <c r="H56" i="13" s="1"/>
  <c r="L54" i="13"/>
  <c r="G54" i="13"/>
  <c r="F54" i="13"/>
  <c r="Q52" i="13"/>
  <c r="N52" i="13"/>
  <c r="N54" i="13" s="1"/>
  <c r="M52" i="13"/>
  <c r="M54" i="13" s="1"/>
  <c r="L52" i="13"/>
  <c r="L64" i="13" s="1"/>
  <c r="L71" i="13" s="1"/>
  <c r="K52" i="13"/>
  <c r="J52" i="13"/>
  <c r="J54" i="13" s="1"/>
  <c r="I52" i="13"/>
  <c r="I64" i="13" s="1"/>
  <c r="H52" i="13"/>
  <c r="H64" i="13" s="1"/>
  <c r="H71" i="13" s="1"/>
  <c r="G52" i="13"/>
  <c r="G64" i="13" s="1"/>
  <c r="F52" i="13"/>
  <c r="F64" i="13" s="1"/>
  <c r="E52" i="13"/>
  <c r="P52" i="13" s="1"/>
  <c r="D52" i="13"/>
  <c r="K53" i="13" s="1"/>
  <c r="M51" i="13"/>
  <c r="L51" i="13"/>
  <c r="K51" i="13"/>
  <c r="I51" i="13"/>
  <c r="H51" i="13"/>
  <c r="G51" i="13"/>
  <c r="L50" i="13"/>
  <c r="K50" i="13"/>
  <c r="J50" i="13"/>
  <c r="I50" i="13"/>
  <c r="H50" i="13"/>
  <c r="F50" i="13"/>
  <c r="E50" i="13"/>
  <c r="P50" i="13" s="1"/>
  <c r="E49" i="13"/>
  <c r="J51" i="13" s="1"/>
  <c r="D49" i="13"/>
  <c r="G50" i="13" s="1"/>
  <c r="N48" i="13"/>
  <c r="M48" i="13"/>
  <c r="L48" i="13"/>
  <c r="K48" i="13"/>
  <c r="J48" i="13"/>
  <c r="H48" i="13"/>
  <c r="G48" i="13"/>
  <c r="F48" i="13"/>
  <c r="N47" i="13"/>
  <c r="L47" i="13"/>
  <c r="K47" i="13"/>
  <c r="J47" i="13"/>
  <c r="I47" i="13"/>
  <c r="H47" i="13"/>
  <c r="F47" i="13"/>
  <c r="E47" i="13"/>
  <c r="P47" i="13" s="1"/>
  <c r="E46" i="13"/>
  <c r="I48" i="13" s="1"/>
  <c r="D46" i="13"/>
  <c r="G47" i="13" s="1"/>
  <c r="N45" i="13"/>
  <c r="M45" i="13"/>
  <c r="L45" i="13"/>
  <c r="K45" i="13"/>
  <c r="J45" i="13"/>
  <c r="H45" i="13"/>
  <c r="G45" i="13"/>
  <c r="F45" i="13"/>
  <c r="N44" i="13"/>
  <c r="L44" i="13"/>
  <c r="K44" i="13"/>
  <c r="J44" i="13"/>
  <c r="I44" i="13"/>
  <c r="H44" i="13"/>
  <c r="F44" i="13"/>
  <c r="E44" i="13"/>
  <c r="P44" i="13" s="1"/>
  <c r="E43" i="13"/>
  <c r="I45" i="13" s="1"/>
  <c r="D43" i="13"/>
  <c r="G44" i="13" s="1"/>
  <c r="N42" i="13"/>
  <c r="M42" i="13"/>
  <c r="L42" i="13"/>
  <c r="K42" i="13"/>
  <c r="J42" i="13"/>
  <c r="H42" i="13"/>
  <c r="G42" i="13"/>
  <c r="F42" i="13"/>
  <c r="N41" i="13"/>
  <c r="L41" i="13"/>
  <c r="K41" i="13"/>
  <c r="J41" i="13"/>
  <c r="I41" i="13"/>
  <c r="H41" i="13"/>
  <c r="F41" i="13"/>
  <c r="E41" i="13"/>
  <c r="P41" i="13" s="1"/>
  <c r="E40" i="13"/>
  <c r="I42" i="13" s="1"/>
  <c r="D40" i="13"/>
  <c r="G41" i="13" s="1"/>
  <c r="N39" i="13"/>
  <c r="M39" i="13"/>
  <c r="L39" i="13"/>
  <c r="K39" i="13"/>
  <c r="J39" i="13"/>
  <c r="H39" i="13"/>
  <c r="G39" i="13"/>
  <c r="N38" i="13"/>
  <c r="L38" i="13"/>
  <c r="K38" i="13"/>
  <c r="J38" i="13"/>
  <c r="I38" i="13"/>
  <c r="H38" i="13"/>
  <c r="F38" i="13"/>
  <c r="E38" i="13"/>
  <c r="P38" i="13" s="1"/>
  <c r="E37" i="13"/>
  <c r="I39" i="13" s="1"/>
  <c r="D37" i="13"/>
  <c r="G38" i="13" s="1"/>
  <c r="N36" i="13"/>
  <c r="M36" i="13"/>
  <c r="K36" i="13"/>
  <c r="J36" i="13"/>
  <c r="H36" i="13"/>
  <c r="G36" i="13"/>
  <c r="N35" i="13"/>
  <c r="L35" i="13"/>
  <c r="K35" i="13"/>
  <c r="J35" i="13"/>
  <c r="I35" i="13"/>
  <c r="H35" i="13"/>
  <c r="F35" i="13"/>
  <c r="E35" i="13"/>
  <c r="P35" i="13" s="1"/>
  <c r="E34" i="13"/>
  <c r="I36" i="13" s="1"/>
  <c r="D34" i="13"/>
  <c r="G35" i="13" s="1"/>
  <c r="N33" i="13"/>
  <c r="M33" i="13"/>
  <c r="K33" i="13"/>
  <c r="J33" i="13"/>
  <c r="H33" i="13"/>
  <c r="G33" i="13"/>
  <c r="N32" i="13"/>
  <c r="L32" i="13"/>
  <c r="K32" i="13"/>
  <c r="J32" i="13"/>
  <c r="I32" i="13"/>
  <c r="H32" i="13"/>
  <c r="G32" i="13"/>
  <c r="F32" i="13"/>
  <c r="E32" i="13"/>
  <c r="P32" i="13" s="1"/>
  <c r="E31" i="13"/>
  <c r="I33" i="13" s="1"/>
  <c r="D31" i="13"/>
  <c r="M32" i="13" s="1"/>
  <c r="M30" i="13"/>
  <c r="L30" i="13"/>
  <c r="K30" i="13"/>
  <c r="J30" i="13"/>
  <c r="I30" i="13"/>
  <c r="G30" i="13"/>
  <c r="F30" i="13"/>
  <c r="K29" i="13"/>
  <c r="J29" i="13"/>
  <c r="I29" i="13"/>
  <c r="H29" i="13"/>
  <c r="G29" i="13"/>
  <c r="E29" i="13"/>
  <c r="P29" i="13" s="1"/>
  <c r="Q28" i="13"/>
  <c r="P28" i="13"/>
  <c r="E28" i="13"/>
  <c r="H30" i="13" s="1"/>
  <c r="D28" i="13"/>
  <c r="F29" i="13" s="1"/>
  <c r="M27" i="13"/>
  <c r="L27" i="13"/>
  <c r="K27" i="13"/>
  <c r="J27" i="13"/>
  <c r="I27" i="13"/>
  <c r="G27" i="13"/>
  <c r="F27" i="13"/>
  <c r="K26" i="13"/>
  <c r="J26" i="13"/>
  <c r="I26" i="13"/>
  <c r="H26" i="13"/>
  <c r="G26" i="13"/>
  <c r="E26" i="13"/>
  <c r="P26" i="13" s="1"/>
  <c r="Q25" i="13"/>
  <c r="P25" i="13"/>
  <c r="E25" i="13"/>
  <c r="H27" i="13" s="1"/>
  <c r="D25" i="13"/>
  <c r="F26" i="13" s="1"/>
  <c r="M24" i="13"/>
  <c r="L24" i="13"/>
  <c r="K24" i="13"/>
  <c r="J24" i="13"/>
  <c r="I24" i="13"/>
  <c r="G24" i="13"/>
  <c r="F24" i="13"/>
  <c r="K23" i="13"/>
  <c r="J23" i="13"/>
  <c r="I23" i="13"/>
  <c r="H23" i="13"/>
  <c r="G23" i="13"/>
  <c r="E23" i="13"/>
  <c r="P23" i="13" s="1"/>
  <c r="Q22" i="13"/>
  <c r="P22" i="13"/>
  <c r="E22" i="13"/>
  <c r="H24" i="13" s="1"/>
  <c r="D22" i="13"/>
  <c r="F23" i="13" s="1"/>
  <c r="M21" i="13"/>
  <c r="L21" i="13"/>
  <c r="K21" i="13"/>
  <c r="J21" i="13"/>
  <c r="I21" i="13"/>
  <c r="G21" i="13"/>
  <c r="F21" i="13"/>
  <c r="K20" i="13"/>
  <c r="J20" i="13"/>
  <c r="I20" i="13"/>
  <c r="H20" i="13"/>
  <c r="G20" i="13"/>
  <c r="E20" i="13"/>
  <c r="P20" i="13" s="1"/>
  <c r="Q19" i="13"/>
  <c r="P19" i="13"/>
  <c r="E19" i="13"/>
  <c r="H21" i="13" s="1"/>
  <c r="D19" i="13"/>
  <c r="F20" i="13" s="1"/>
  <c r="M18" i="13"/>
  <c r="L18" i="13"/>
  <c r="K18" i="13"/>
  <c r="J18" i="13"/>
  <c r="I18" i="13"/>
  <c r="G18" i="13"/>
  <c r="F18" i="13"/>
  <c r="K17" i="13"/>
  <c r="J17" i="13"/>
  <c r="I17" i="13"/>
  <c r="H17" i="13"/>
  <c r="G17" i="13"/>
  <c r="E17" i="13"/>
  <c r="P17" i="13" s="1"/>
  <c r="Q16" i="13"/>
  <c r="P16" i="13"/>
  <c r="E16" i="13"/>
  <c r="H18" i="13" s="1"/>
  <c r="D16" i="13"/>
  <c r="F17" i="13" s="1"/>
  <c r="G15" i="13"/>
  <c r="G69" i="13" s="1"/>
  <c r="J14" i="13"/>
  <c r="G14" i="13"/>
  <c r="N13" i="13"/>
  <c r="N67" i="13" s="1"/>
  <c r="M13" i="13"/>
  <c r="M14" i="13" s="1"/>
  <c r="M68" i="13" s="1"/>
  <c r="L13" i="13"/>
  <c r="L14" i="13" s="1"/>
  <c r="L68" i="13" s="1"/>
  <c r="K13" i="13"/>
  <c r="J13" i="13"/>
  <c r="I13" i="13"/>
  <c r="I67" i="13" s="1"/>
  <c r="H13" i="13"/>
  <c r="G13" i="13"/>
  <c r="G67" i="13" s="1"/>
  <c r="F13" i="13"/>
  <c r="F14" i="13" s="1"/>
  <c r="E13" i="13"/>
  <c r="E14" i="13" s="1"/>
  <c r="D13" i="13"/>
  <c r="D67" i="13" s="1"/>
  <c r="B97" i="12"/>
  <c r="A97" i="12"/>
  <c r="K72" i="12"/>
  <c r="H72" i="12"/>
  <c r="I65" i="12"/>
  <c r="N64" i="12"/>
  <c r="N71" i="12" s="1"/>
  <c r="L64" i="12"/>
  <c r="L71" i="12" s="1"/>
  <c r="K64" i="12"/>
  <c r="K71" i="12" s="1"/>
  <c r="H64" i="12"/>
  <c r="J61" i="12"/>
  <c r="N60" i="12"/>
  <c r="M60" i="12"/>
  <c r="L60" i="12"/>
  <c r="K60" i="12"/>
  <c r="J60" i="12"/>
  <c r="I60" i="12"/>
  <c r="H60" i="12"/>
  <c r="H61" i="12" s="1"/>
  <c r="G60" i="12"/>
  <c r="F60" i="12"/>
  <c r="D60" i="12"/>
  <c r="K61" i="12" s="1"/>
  <c r="N57" i="12"/>
  <c r="J57" i="12"/>
  <c r="I57" i="12"/>
  <c r="H57" i="12"/>
  <c r="F57" i="12"/>
  <c r="N55" i="12"/>
  <c r="N65" i="12" s="1"/>
  <c r="N72" i="12" s="1"/>
  <c r="M55" i="12"/>
  <c r="M65" i="12" s="1"/>
  <c r="M72" i="12" s="1"/>
  <c r="L55" i="12"/>
  <c r="L56" i="12" s="1"/>
  <c r="K55" i="12"/>
  <c r="K65" i="12" s="1"/>
  <c r="J55" i="12"/>
  <c r="I55" i="12"/>
  <c r="H55" i="12"/>
  <c r="H65" i="12" s="1"/>
  <c r="G55" i="12"/>
  <c r="G65" i="12" s="1"/>
  <c r="F55" i="12"/>
  <c r="F65" i="12" s="1"/>
  <c r="F72" i="12" s="1"/>
  <c r="E55" i="12"/>
  <c r="D55" i="12"/>
  <c r="D65" i="12" s="1"/>
  <c r="D72" i="12" s="1"/>
  <c r="L54" i="12"/>
  <c r="K54" i="12"/>
  <c r="F54" i="12"/>
  <c r="M53" i="12"/>
  <c r="P52" i="12"/>
  <c r="Q52" i="12" s="1"/>
  <c r="N52" i="12"/>
  <c r="N54" i="12" s="1"/>
  <c r="M52" i="12"/>
  <c r="L52" i="12"/>
  <c r="L53" i="12" s="1"/>
  <c r="K52" i="12"/>
  <c r="K53" i="12" s="1"/>
  <c r="J52" i="12"/>
  <c r="J64" i="12" s="1"/>
  <c r="J71" i="12" s="1"/>
  <c r="I52" i="12"/>
  <c r="I64" i="12" s="1"/>
  <c r="I71" i="12" s="1"/>
  <c r="H52" i="12"/>
  <c r="H53" i="12" s="1"/>
  <c r="G52" i="12"/>
  <c r="G64" i="12" s="1"/>
  <c r="F52" i="12"/>
  <c r="F64" i="12" s="1"/>
  <c r="F71" i="12" s="1"/>
  <c r="E52" i="12"/>
  <c r="E64" i="12" s="1"/>
  <c r="D52" i="12"/>
  <c r="D64" i="12" s="1"/>
  <c r="D71" i="12" s="1"/>
  <c r="M51" i="12"/>
  <c r="L51" i="12"/>
  <c r="K51" i="12"/>
  <c r="I51" i="12"/>
  <c r="H51" i="12"/>
  <c r="G51" i="12"/>
  <c r="L50" i="12"/>
  <c r="K50" i="12"/>
  <c r="J50" i="12"/>
  <c r="I50" i="12"/>
  <c r="H50" i="12"/>
  <c r="F50" i="12"/>
  <c r="E50" i="12"/>
  <c r="P50" i="12" s="1"/>
  <c r="E49" i="12"/>
  <c r="J51" i="12" s="1"/>
  <c r="D49" i="12"/>
  <c r="G50" i="12" s="1"/>
  <c r="N48" i="12"/>
  <c r="M48" i="12"/>
  <c r="L48" i="12"/>
  <c r="K48" i="12"/>
  <c r="J48" i="12"/>
  <c r="H48" i="12"/>
  <c r="G48" i="12"/>
  <c r="F48" i="12"/>
  <c r="N47" i="12"/>
  <c r="L47" i="12"/>
  <c r="K47" i="12"/>
  <c r="J47" i="12"/>
  <c r="I47" i="12"/>
  <c r="H47" i="12"/>
  <c r="F47" i="12"/>
  <c r="E47" i="12"/>
  <c r="P47" i="12" s="1"/>
  <c r="E46" i="12"/>
  <c r="I48" i="12" s="1"/>
  <c r="D46" i="12"/>
  <c r="G47" i="12" s="1"/>
  <c r="N45" i="12"/>
  <c r="M45" i="12"/>
  <c r="L45" i="12"/>
  <c r="K45" i="12"/>
  <c r="J45" i="12"/>
  <c r="H45" i="12"/>
  <c r="G45" i="12"/>
  <c r="F45" i="12"/>
  <c r="N44" i="12"/>
  <c r="L44" i="12"/>
  <c r="K44" i="12"/>
  <c r="J44" i="12"/>
  <c r="I44" i="12"/>
  <c r="H44" i="12"/>
  <c r="F44" i="12"/>
  <c r="E44" i="12"/>
  <c r="P44" i="12" s="1"/>
  <c r="E43" i="12"/>
  <c r="I45" i="12" s="1"/>
  <c r="D43" i="12"/>
  <c r="G44" i="12" s="1"/>
  <c r="N42" i="12"/>
  <c r="M42" i="12"/>
  <c r="L42" i="12"/>
  <c r="K42" i="12"/>
  <c r="J42" i="12"/>
  <c r="H42" i="12"/>
  <c r="G42" i="12"/>
  <c r="F42" i="12"/>
  <c r="N41" i="12"/>
  <c r="L41" i="12"/>
  <c r="K41" i="12"/>
  <c r="J41" i="12"/>
  <c r="I41" i="12"/>
  <c r="H41" i="12"/>
  <c r="F41" i="12"/>
  <c r="E41" i="12"/>
  <c r="P41" i="12" s="1"/>
  <c r="E40" i="12"/>
  <c r="I42" i="12" s="1"/>
  <c r="D40" i="12"/>
  <c r="G41" i="12" s="1"/>
  <c r="N39" i="12"/>
  <c r="M39" i="12"/>
  <c r="L39" i="12"/>
  <c r="K39" i="12"/>
  <c r="J39" i="12"/>
  <c r="H39" i="12"/>
  <c r="G39" i="12"/>
  <c r="F39" i="12"/>
  <c r="N38" i="12"/>
  <c r="L38" i="12"/>
  <c r="K38" i="12"/>
  <c r="J38" i="12"/>
  <c r="I38" i="12"/>
  <c r="H38" i="12"/>
  <c r="F38" i="12"/>
  <c r="E38" i="12"/>
  <c r="P38" i="12" s="1"/>
  <c r="E37" i="12"/>
  <c r="I39" i="12" s="1"/>
  <c r="D37" i="12"/>
  <c r="G38" i="12" s="1"/>
  <c r="N36" i="12"/>
  <c r="M36" i="12"/>
  <c r="L36" i="12"/>
  <c r="K36" i="12"/>
  <c r="J36" i="12"/>
  <c r="H36" i="12"/>
  <c r="G36" i="12"/>
  <c r="F36" i="12"/>
  <c r="N35" i="12"/>
  <c r="L35" i="12"/>
  <c r="K35" i="12"/>
  <c r="J35" i="12"/>
  <c r="I35" i="12"/>
  <c r="H35" i="12"/>
  <c r="F35" i="12"/>
  <c r="E35" i="12"/>
  <c r="P35" i="12" s="1"/>
  <c r="E34" i="12"/>
  <c r="I36" i="12" s="1"/>
  <c r="D34" i="12"/>
  <c r="G35" i="12" s="1"/>
  <c r="N33" i="12"/>
  <c r="M33" i="12"/>
  <c r="L33" i="12"/>
  <c r="K33" i="12"/>
  <c r="J33" i="12"/>
  <c r="H33" i="12"/>
  <c r="G33" i="12"/>
  <c r="F33" i="12"/>
  <c r="N32" i="12"/>
  <c r="L32" i="12"/>
  <c r="K32" i="12"/>
  <c r="J32" i="12"/>
  <c r="I32" i="12"/>
  <c r="H32" i="12"/>
  <c r="F32" i="12"/>
  <c r="E32" i="12"/>
  <c r="P32" i="12" s="1"/>
  <c r="E31" i="12"/>
  <c r="I33" i="12" s="1"/>
  <c r="D31" i="12"/>
  <c r="G32" i="12" s="1"/>
  <c r="M30" i="12"/>
  <c r="L30" i="12"/>
  <c r="K30" i="12"/>
  <c r="J30" i="12"/>
  <c r="I30" i="12"/>
  <c r="G30" i="12"/>
  <c r="F30" i="12"/>
  <c r="P29" i="12"/>
  <c r="K29" i="12"/>
  <c r="J29" i="12"/>
  <c r="I29" i="12"/>
  <c r="H29" i="12"/>
  <c r="G29" i="12"/>
  <c r="E29" i="12"/>
  <c r="Q28" i="12"/>
  <c r="P28" i="12"/>
  <c r="E28" i="12"/>
  <c r="H30" i="12" s="1"/>
  <c r="D28" i="12"/>
  <c r="F29" i="12" s="1"/>
  <c r="N27" i="12"/>
  <c r="M27" i="12"/>
  <c r="L27" i="12"/>
  <c r="K27" i="12"/>
  <c r="J27" i="12"/>
  <c r="I27" i="12"/>
  <c r="G27" i="12"/>
  <c r="F27" i="12"/>
  <c r="P26" i="12"/>
  <c r="K26" i="12"/>
  <c r="J26" i="12"/>
  <c r="I26" i="12"/>
  <c r="H26" i="12"/>
  <c r="G26" i="12"/>
  <c r="E26" i="12"/>
  <c r="Q25" i="12"/>
  <c r="P25" i="12"/>
  <c r="E25" i="12"/>
  <c r="H27" i="12" s="1"/>
  <c r="D25" i="12"/>
  <c r="F26" i="12" s="1"/>
  <c r="M24" i="12"/>
  <c r="L24" i="12"/>
  <c r="K24" i="12"/>
  <c r="J24" i="12"/>
  <c r="I24" i="12"/>
  <c r="G24" i="12"/>
  <c r="F24" i="12"/>
  <c r="P23" i="12"/>
  <c r="K23" i="12"/>
  <c r="J23" i="12"/>
  <c r="I23" i="12"/>
  <c r="H23" i="12"/>
  <c r="G23" i="12"/>
  <c r="E23" i="12"/>
  <c r="Q22" i="12"/>
  <c r="P22" i="12"/>
  <c r="E22" i="12"/>
  <c r="H24" i="12" s="1"/>
  <c r="D22" i="12"/>
  <c r="F23" i="12" s="1"/>
  <c r="M21" i="12"/>
  <c r="L21" i="12"/>
  <c r="K21" i="12"/>
  <c r="J21" i="12"/>
  <c r="I21" i="12"/>
  <c r="G21" i="12"/>
  <c r="F21" i="12"/>
  <c r="P20" i="12"/>
  <c r="K20" i="12"/>
  <c r="J20" i="12"/>
  <c r="I20" i="12"/>
  <c r="H20" i="12"/>
  <c r="G20" i="12"/>
  <c r="E20" i="12"/>
  <c r="Q19" i="12"/>
  <c r="P19" i="12"/>
  <c r="E19" i="12"/>
  <c r="H21" i="12" s="1"/>
  <c r="D19" i="12"/>
  <c r="F20" i="12" s="1"/>
  <c r="M18" i="12"/>
  <c r="L18" i="12"/>
  <c r="K18" i="12"/>
  <c r="J18" i="12"/>
  <c r="I18" i="12"/>
  <c r="G18" i="12"/>
  <c r="F18" i="12"/>
  <c r="P17" i="12"/>
  <c r="K17" i="12"/>
  <c r="J17" i="12"/>
  <c r="I17" i="12"/>
  <c r="H17" i="12"/>
  <c r="G17" i="12"/>
  <c r="E17" i="12"/>
  <c r="Q16" i="12"/>
  <c r="P16" i="12"/>
  <c r="E16" i="12"/>
  <c r="H18" i="12" s="1"/>
  <c r="D16" i="12"/>
  <c r="F17" i="12" s="1"/>
  <c r="M15" i="12"/>
  <c r="L15" i="12"/>
  <c r="K15" i="12"/>
  <c r="I15" i="12"/>
  <c r="F15" i="12"/>
  <c r="G14" i="12"/>
  <c r="Q13" i="12"/>
  <c r="P13" i="12"/>
  <c r="N13" i="12"/>
  <c r="N67" i="12" s="1"/>
  <c r="M13" i="12"/>
  <c r="M67" i="12" s="1"/>
  <c r="L13" i="12"/>
  <c r="L67" i="12" s="1"/>
  <c r="K13" i="12"/>
  <c r="K67" i="12" s="1"/>
  <c r="J13" i="12"/>
  <c r="J67" i="12" s="1"/>
  <c r="I13" i="12"/>
  <c r="I67" i="12" s="1"/>
  <c r="H13" i="12"/>
  <c r="H67" i="12" s="1"/>
  <c r="G13" i="12"/>
  <c r="F13" i="12"/>
  <c r="F67" i="12" s="1"/>
  <c r="E13" i="12"/>
  <c r="E14" i="12" s="1"/>
  <c r="D13" i="12"/>
  <c r="D67" i="12" s="1"/>
  <c r="G51" i="11"/>
  <c r="I48" i="11"/>
  <c r="F48" i="11"/>
  <c r="I46" i="11"/>
  <c r="I52" i="11" s="1"/>
  <c r="G46" i="11"/>
  <c r="G52" i="11" s="1"/>
  <c r="I45" i="11"/>
  <c r="I51" i="11" s="1"/>
  <c r="F45" i="11"/>
  <c r="F51" i="11" s="1"/>
  <c r="I42" i="11"/>
  <c r="H42" i="11"/>
  <c r="H43" i="11" s="1"/>
  <c r="G42" i="11"/>
  <c r="F42" i="11"/>
  <c r="F43" i="11" s="1"/>
  <c r="E42" i="11"/>
  <c r="I39" i="11"/>
  <c r="H39" i="11"/>
  <c r="G39" i="11"/>
  <c r="F39" i="11"/>
  <c r="F46" i="11" s="1"/>
  <c r="F52" i="11" s="1"/>
  <c r="E39" i="11"/>
  <c r="E46" i="11" s="1"/>
  <c r="E52" i="11" s="1"/>
  <c r="I37" i="11"/>
  <c r="H37" i="11"/>
  <c r="G37" i="11"/>
  <c r="G45" i="11" s="1"/>
  <c r="F37" i="11"/>
  <c r="E37" i="11"/>
  <c r="E45" i="11" s="1"/>
  <c r="E51" i="11" s="1"/>
  <c r="I36" i="11"/>
  <c r="H36" i="11"/>
  <c r="G36" i="11"/>
  <c r="E36" i="11"/>
  <c r="L35" i="11"/>
  <c r="K35" i="11"/>
  <c r="D35" i="11"/>
  <c r="F36" i="11" s="1"/>
  <c r="E34" i="11"/>
  <c r="K33" i="11"/>
  <c r="L33" i="11" s="1"/>
  <c r="D33" i="11"/>
  <c r="D39" i="11" s="1"/>
  <c r="I32" i="11"/>
  <c r="H32" i="11"/>
  <c r="G32" i="11"/>
  <c r="F32" i="11"/>
  <c r="E32" i="11"/>
  <c r="K32" i="11" s="1"/>
  <c r="L32" i="11" s="1"/>
  <c r="K31" i="11"/>
  <c r="L31" i="11" s="1"/>
  <c r="D31" i="11"/>
  <c r="I30" i="11"/>
  <c r="E30" i="11"/>
  <c r="L29" i="11"/>
  <c r="K29" i="11"/>
  <c r="D29" i="11"/>
  <c r="H30" i="11" s="1"/>
  <c r="H28" i="11"/>
  <c r="K27" i="11"/>
  <c r="L27" i="11" s="1"/>
  <c r="D27" i="11"/>
  <c r="I28" i="11" s="1"/>
  <c r="I26" i="11"/>
  <c r="G26" i="11"/>
  <c r="F26" i="11"/>
  <c r="E26" i="11"/>
  <c r="L25" i="11"/>
  <c r="K25" i="11"/>
  <c r="D25" i="11"/>
  <c r="D42" i="11" s="1"/>
  <c r="I24" i="11"/>
  <c r="H24" i="11"/>
  <c r="G24" i="11"/>
  <c r="E24" i="11"/>
  <c r="L23" i="11"/>
  <c r="K23" i="11"/>
  <c r="D23" i="11"/>
  <c r="F24" i="11" s="1"/>
  <c r="E22" i="11"/>
  <c r="K21" i="11"/>
  <c r="L21" i="11" s="1"/>
  <c r="D21" i="11"/>
  <c r="I22" i="11" s="1"/>
  <c r="I20" i="11"/>
  <c r="H20" i="11"/>
  <c r="G20" i="11"/>
  <c r="F20" i="11"/>
  <c r="E20" i="11"/>
  <c r="K20" i="11" s="1"/>
  <c r="L20" i="11" s="1"/>
  <c r="K19" i="11"/>
  <c r="L19" i="11" s="1"/>
  <c r="D19" i="11"/>
  <c r="I18" i="11"/>
  <c r="E18" i="11"/>
  <c r="L17" i="11"/>
  <c r="K17" i="11"/>
  <c r="D17" i="11"/>
  <c r="H18" i="11" s="1"/>
  <c r="H16" i="11"/>
  <c r="K15" i="11"/>
  <c r="L15" i="11" s="1"/>
  <c r="D15" i="11"/>
  <c r="I16" i="11" s="1"/>
  <c r="I14" i="11"/>
  <c r="G14" i="11"/>
  <c r="F14" i="11"/>
  <c r="E14" i="11"/>
  <c r="L13" i="11"/>
  <c r="K13" i="11"/>
  <c r="D13" i="11"/>
  <c r="H14" i="11" s="1"/>
  <c r="I11" i="11"/>
  <c r="H11" i="11"/>
  <c r="G11" i="11"/>
  <c r="F11" i="11"/>
  <c r="E11" i="11"/>
  <c r="B98" i="10"/>
  <c r="A98" i="10"/>
  <c r="J73" i="10"/>
  <c r="Q72" i="10"/>
  <c r="Q70" i="10"/>
  <c r="P70" i="10"/>
  <c r="R69" i="10"/>
  <c r="Q69" i="10"/>
  <c r="P69" i="10"/>
  <c r="M68" i="10"/>
  <c r="J68" i="10"/>
  <c r="G68" i="10"/>
  <c r="O66" i="10"/>
  <c r="L66" i="10"/>
  <c r="L73" i="10" s="1"/>
  <c r="J66" i="10"/>
  <c r="I66" i="10"/>
  <c r="I73" i="10" s="1"/>
  <c r="Q65" i="10"/>
  <c r="N65" i="10"/>
  <c r="N72" i="10" s="1"/>
  <c r="L65" i="10"/>
  <c r="K65" i="10"/>
  <c r="K72" i="10" s="1"/>
  <c r="F65" i="10"/>
  <c r="E65" i="10"/>
  <c r="E72" i="10" s="1"/>
  <c r="N63" i="10"/>
  <c r="K63" i="10"/>
  <c r="J63" i="10"/>
  <c r="M62" i="10"/>
  <c r="Q61" i="10"/>
  <c r="P61" i="10"/>
  <c r="O61" i="10"/>
  <c r="O63" i="10" s="1"/>
  <c r="N61" i="10"/>
  <c r="M61" i="10"/>
  <c r="M63" i="10" s="1"/>
  <c r="L61" i="10"/>
  <c r="K61" i="10"/>
  <c r="K62" i="10" s="1"/>
  <c r="J61" i="10"/>
  <c r="I61" i="10"/>
  <c r="G61" i="10"/>
  <c r="F61" i="10"/>
  <c r="E61" i="10"/>
  <c r="O58" i="10"/>
  <c r="L58" i="10"/>
  <c r="K58" i="10"/>
  <c r="T57" i="10"/>
  <c r="S57" i="10"/>
  <c r="Q56" i="10"/>
  <c r="Q66" i="10" s="1"/>
  <c r="Q73" i="10" s="1"/>
  <c r="P56" i="10"/>
  <c r="P66" i="10" s="1"/>
  <c r="P73" i="10" s="1"/>
  <c r="O56" i="10"/>
  <c r="N56" i="10"/>
  <c r="N58" i="10" s="1"/>
  <c r="M56" i="10"/>
  <c r="L56" i="10"/>
  <c r="K56" i="10"/>
  <c r="K66" i="10" s="1"/>
  <c r="K73" i="10" s="1"/>
  <c r="J56" i="10"/>
  <c r="J58" i="10" s="1"/>
  <c r="I56" i="10"/>
  <c r="H56" i="10"/>
  <c r="M57" i="10" s="1"/>
  <c r="G56" i="10"/>
  <c r="F56" i="10"/>
  <c r="F66" i="10" s="1"/>
  <c r="F73" i="10" s="1"/>
  <c r="E56" i="10"/>
  <c r="E66" i="10" s="1"/>
  <c r="E73" i="10" s="1"/>
  <c r="S55" i="10"/>
  <c r="T55" i="10" s="1"/>
  <c r="O55" i="10"/>
  <c r="J55" i="10"/>
  <c r="T54" i="10"/>
  <c r="S54" i="10"/>
  <c r="Q53" i="10"/>
  <c r="P53" i="10"/>
  <c r="P65" i="10" s="1"/>
  <c r="P72" i="10" s="1"/>
  <c r="O53" i="10"/>
  <c r="N53" i="10"/>
  <c r="M53" i="10"/>
  <c r="M65" i="10" s="1"/>
  <c r="M72" i="10" s="1"/>
  <c r="L53" i="10"/>
  <c r="L55" i="10" s="1"/>
  <c r="K53" i="10"/>
  <c r="J53" i="10"/>
  <c r="I53" i="10"/>
  <c r="N55" i="10" s="1"/>
  <c r="G53" i="10"/>
  <c r="G65" i="10" s="1"/>
  <c r="G72" i="10" s="1"/>
  <c r="F53" i="10"/>
  <c r="E53" i="10"/>
  <c r="T52" i="10"/>
  <c r="S52" i="10"/>
  <c r="S51" i="10"/>
  <c r="T51" i="10" s="1"/>
  <c r="Q51" i="10"/>
  <c r="P51" i="10"/>
  <c r="O51" i="10"/>
  <c r="M51" i="10"/>
  <c r="K51" i="10"/>
  <c r="J51" i="10"/>
  <c r="I51" i="10"/>
  <c r="V50" i="10"/>
  <c r="H50" i="10"/>
  <c r="L51" i="10" s="1"/>
  <c r="D50" i="10"/>
  <c r="S49" i="10"/>
  <c r="T49" i="10" s="1"/>
  <c r="O49" i="10"/>
  <c r="N49" i="10"/>
  <c r="M49" i="10"/>
  <c r="L49" i="10"/>
  <c r="K49" i="10"/>
  <c r="J49" i="10"/>
  <c r="T48" i="10"/>
  <c r="S48" i="10"/>
  <c r="P48" i="10"/>
  <c r="M48" i="10"/>
  <c r="V47" i="10"/>
  <c r="H47" i="10"/>
  <c r="O48" i="10" s="1"/>
  <c r="D47" i="10"/>
  <c r="T46" i="10"/>
  <c r="S46" i="10"/>
  <c r="O46" i="10"/>
  <c r="N46" i="10"/>
  <c r="M46" i="10"/>
  <c r="L46" i="10"/>
  <c r="K46" i="10"/>
  <c r="J46" i="10"/>
  <c r="T45" i="10"/>
  <c r="S45" i="10"/>
  <c r="Q45" i="10"/>
  <c r="P45" i="10"/>
  <c r="O45" i="10"/>
  <c r="K45" i="10"/>
  <c r="J45" i="10"/>
  <c r="I45" i="10"/>
  <c r="G45" i="10"/>
  <c r="F45" i="10"/>
  <c r="V44" i="10"/>
  <c r="T44" i="10"/>
  <c r="S44" i="10"/>
  <c r="H44" i="10"/>
  <c r="N45" i="10" s="1"/>
  <c r="D44" i="10"/>
  <c r="E45" i="10" s="1"/>
  <c r="S43" i="10"/>
  <c r="T43" i="10" s="1"/>
  <c r="O43" i="10"/>
  <c r="N43" i="10"/>
  <c r="M43" i="10"/>
  <c r="L43" i="10"/>
  <c r="K43" i="10"/>
  <c r="J43" i="10"/>
  <c r="T42" i="10"/>
  <c r="S42" i="10"/>
  <c r="N42" i="10"/>
  <c r="M42" i="10"/>
  <c r="F42" i="10"/>
  <c r="V41" i="10"/>
  <c r="H41" i="10"/>
  <c r="L42" i="10" s="1"/>
  <c r="D41" i="10"/>
  <c r="D56" i="10" s="1"/>
  <c r="T40" i="10"/>
  <c r="S40" i="10"/>
  <c r="O40" i="10"/>
  <c r="N40" i="10"/>
  <c r="M40" i="10"/>
  <c r="L40" i="10"/>
  <c r="K40" i="10"/>
  <c r="J40" i="10"/>
  <c r="T39" i="10"/>
  <c r="S39" i="10"/>
  <c r="Q39" i="10"/>
  <c r="P39" i="10"/>
  <c r="O39" i="10"/>
  <c r="M39" i="10"/>
  <c r="K39" i="10"/>
  <c r="J39" i="10"/>
  <c r="I39" i="10"/>
  <c r="V38" i="10"/>
  <c r="T38" i="10"/>
  <c r="S38" i="10"/>
  <c r="H38" i="10"/>
  <c r="L39" i="10" s="1"/>
  <c r="D38" i="10"/>
  <c r="S37" i="10"/>
  <c r="T37" i="10" s="1"/>
  <c r="O37" i="10"/>
  <c r="N37" i="10"/>
  <c r="M37" i="10"/>
  <c r="L37" i="10"/>
  <c r="K37" i="10"/>
  <c r="J37" i="10"/>
  <c r="S36" i="10"/>
  <c r="T36" i="10" s="1"/>
  <c r="N36" i="10"/>
  <c r="G36" i="10"/>
  <c r="F36" i="10"/>
  <c r="V35" i="10"/>
  <c r="H35" i="10"/>
  <c r="P36" i="10" s="1"/>
  <c r="D35" i="10"/>
  <c r="T34" i="10"/>
  <c r="S34" i="10"/>
  <c r="O34" i="10"/>
  <c r="N34" i="10"/>
  <c r="M34" i="10"/>
  <c r="L34" i="10"/>
  <c r="K34" i="10"/>
  <c r="J34" i="10"/>
  <c r="T33" i="10"/>
  <c r="S33" i="10"/>
  <c r="Q33" i="10"/>
  <c r="I33" i="10"/>
  <c r="G33" i="10"/>
  <c r="F33" i="10"/>
  <c r="E33" i="10"/>
  <c r="V32" i="10"/>
  <c r="H32" i="10"/>
  <c r="P33" i="10" s="1"/>
  <c r="D32" i="10"/>
  <c r="T31" i="10"/>
  <c r="S31" i="10"/>
  <c r="S30" i="10"/>
  <c r="T30" i="10" s="1"/>
  <c r="Q30" i="10"/>
  <c r="P30" i="10"/>
  <c r="O30" i="10"/>
  <c r="M30" i="10"/>
  <c r="L30" i="10"/>
  <c r="K30" i="10"/>
  <c r="J30" i="10"/>
  <c r="I30" i="10"/>
  <c r="V29" i="10"/>
  <c r="S29" i="10"/>
  <c r="T29" i="10" s="1"/>
  <c r="H29" i="10"/>
  <c r="N30" i="10" s="1"/>
  <c r="D29" i="10"/>
  <c r="G30" i="10" s="1"/>
  <c r="T28" i="10"/>
  <c r="S28" i="10"/>
  <c r="O28" i="10"/>
  <c r="N28" i="10"/>
  <c r="M28" i="10"/>
  <c r="L28" i="10"/>
  <c r="K28" i="10"/>
  <c r="J28" i="10"/>
  <c r="S27" i="10"/>
  <c r="T27" i="10" s="1"/>
  <c r="P27" i="10"/>
  <c r="N27" i="10"/>
  <c r="J27" i="10"/>
  <c r="I27" i="10"/>
  <c r="G27" i="10"/>
  <c r="F27" i="10"/>
  <c r="E27" i="10"/>
  <c r="V26" i="10"/>
  <c r="S26" i="10"/>
  <c r="T26" i="10" s="1"/>
  <c r="H26" i="10"/>
  <c r="D26" i="10"/>
  <c r="T25" i="10"/>
  <c r="S25" i="10"/>
  <c r="T24" i="10"/>
  <c r="S24" i="10"/>
  <c r="Q24" i="10"/>
  <c r="P24" i="10"/>
  <c r="O24" i="10"/>
  <c r="M24" i="10"/>
  <c r="L24" i="10"/>
  <c r="K24" i="10"/>
  <c r="J24" i="10"/>
  <c r="I24" i="10"/>
  <c r="G24" i="10"/>
  <c r="F24" i="10"/>
  <c r="E24" i="10"/>
  <c r="V23" i="10"/>
  <c r="H23" i="10"/>
  <c r="N24" i="10" s="1"/>
  <c r="D23" i="10"/>
  <c r="S23" i="10" s="1"/>
  <c r="T23" i="10" s="1"/>
  <c r="T22" i="10"/>
  <c r="S22" i="10"/>
  <c r="O22" i="10"/>
  <c r="N22" i="10"/>
  <c r="M22" i="10"/>
  <c r="L22" i="10"/>
  <c r="K22" i="10"/>
  <c r="J22" i="10"/>
  <c r="S21" i="10"/>
  <c r="T21" i="10" s="1"/>
  <c r="N21" i="10"/>
  <c r="J21" i="10"/>
  <c r="G21" i="10"/>
  <c r="F21" i="10"/>
  <c r="E21" i="10"/>
  <c r="V20" i="10"/>
  <c r="S20" i="10"/>
  <c r="T20" i="10" s="1"/>
  <c r="H20" i="10"/>
  <c r="P21" i="10" s="1"/>
  <c r="D20" i="10"/>
  <c r="T19" i="10"/>
  <c r="S19" i="10"/>
  <c r="O19" i="10"/>
  <c r="N19" i="10"/>
  <c r="M19" i="10"/>
  <c r="L19" i="10"/>
  <c r="K19" i="10"/>
  <c r="J19" i="10"/>
  <c r="S18" i="10"/>
  <c r="T18" i="10" s="1"/>
  <c r="Q18" i="10"/>
  <c r="M18" i="10"/>
  <c r="L18" i="10"/>
  <c r="K18" i="10"/>
  <c r="J18" i="10"/>
  <c r="I18" i="10"/>
  <c r="V17" i="10"/>
  <c r="H17" i="10"/>
  <c r="P18" i="10" s="1"/>
  <c r="D17" i="10"/>
  <c r="F18" i="10" s="1"/>
  <c r="T16" i="10"/>
  <c r="S16" i="10"/>
  <c r="N16" i="10"/>
  <c r="K16" i="10"/>
  <c r="J16" i="10"/>
  <c r="J70" i="10" s="1"/>
  <c r="S15" i="10"/>
  <c r="T15" i="10" s="1"/>
  <c r="Q14" i="10"/>
  <c r="P14" i="10"/>
  <c r="P68" i="10" s="1"/>
  <c r="O14" i="10"/>
  <c r="N14" i="10"/>
  <c r="N68" i="10" s="1"/>
  <c r="M14" i="10"/>
  <c r="L14" i="10"/>
  <c r="K14" i="10"/>
  <c r="J14" i="10"/>
  <c r="I14" i="10"/>
  <c r="I68" i="10" s="1"/>
  <c r="G14" i="10"/>
  <c r="F14" i="10"/>
  <c r="E14" i="10"/>
  <c r="B97" i="9"/>
  <c r="A97" i="9"/>
  <c r="L69" i="9"/>
  <c r="K67" i="9"/>
  <c r="L65" i="9"/>
  <c r="I65" i="9"/>
  <c r="H65" i="9"/>
  <c r="F65" i="9"/>
  <c r="F72" i="9" s="1"/>
  <c r="G64" i="9"/>
  <c r="G71" i="9" s="1"/>
  <c r="M62" i="9"/>
  <c r="K62" i="9"/>
  <c r="G62" i="9"/>
  <c r="L61" i="9"/>
  <c r="M60" i="9"/>
  <c r="L60" i="9"/>
  <c r="K60" i="9"/>
  <c r="J60" i="9"/>
  <c r="J61" i="9" s="1"/>
  <c r="I60" i="9"/>
  <c r="H60" i="9"/>
  <c r="H62" i="9" s="1"/>
  <c r="G60" i="9"/>
  <c r="F60" i="9"/>
  <c r="F62" i="9" s="1"/>
  <c r="E60" i="9"/>
  <c r="E61" i="9" s="1"/>
  <c r="D60" i="9"/>
  <c r="M61" i="9" s="1"/>
  <c r="M55" i="9"/>
  <c r="V56" i="10" s="1"/>
  <c r="L55" i="9"/>
  <c r="K55" i="9"/>
  <c r="K65" i="9" s="1"/>
  <c r="K72" i="9" s="1"/>
  <c r="J55" i="9"/>
  <c r="J65" i="9" s="1"/>
  <c r="J72" i="9" s="1"/>
  <c r="I55" i="9"/>
  <c r="H55" i="9"/>
  <c r="G55" i="9"/>
  <c r="G57" i="9" s="1"/>
  <c r="F55" i="9"/>
  <c r="E55" i="9"/>
  <c r="K54" i="9"/>
  <c r="I54" i="9"/>
  <c r="F54" i="9"/>
  <c r="O52" i="9"/>
  <c r="M52" i="9"/>
  <c r="V53" i="10" s="1"/>
  <c r="L52" i="9"/>
  <c r="L64" i="9" s="1"/>
  <c r="L71" i="9" s="1"/>
  <c r="K52" i="9"/>
  <c r="K64" i="9" s="1"/>
  <c r="K71" i="9" s="1"/>
  <c r="J52" i="9"/>
  <c r="I52" i="9"/>
  <c r="I64" i="9" s="1"/>
  <c r="I71" i="9" s="1"/>
  <c r="H52" i="9"/>
  <c r="H64" i="9" s="1"/>
  <c r="H71" i="9" s="1"/>
  <c r="G52" i="9"/>
  <c r="F52" i="9"/>
  <c r="F64" i="9" s="1"/>
  <c r="F71" i="9" s="1"/>
  <c r="E52" i="9"/>
  <c r="E64" i="9" s="1"/>
  <c r="E71" i="9" s="1"/>
  <c r="K51" i="9"/>
  <c r="J51" i="9"/>
  <c r="I51" i="9"/>
  <c r="H51" i="9"/>
  <c r="G51" i="9"/>
  <c r="F51" i="9"/>
  <c r="M50" i="9"/>
  <c r="I50" i="9"/>
  <c r="H50" i="9"/>
  <c r="P49" i="9"/>
  <c r="O49" i="9"/>
  <c r="D49" i="9"/>
  <c r="L50" i="9" s="1"/>
  <c r="K48" i="9"/>
  <c r="J48" i="9"/>
  <c r="I48" i="9"/>
  <c r="H48" i="9"/>
  <c r="G48" i="9"/>
  <c r="F48" i="9"/>
  <c r="L47" i="9"/>
  <c r="J47" i="9"/>
  <c r="I47" i="9"/>
  <c r="H47" i="9"/>
  <c r="E47" i="9"/>
  <c r="P46" i="9"/>
  <c r="O46" i="9"/>
  <c r="D46" i="9"/>
  <c r="K47" i="9" s="1"/>
  <c r="K45" i="9"/>
  <c r="J45" i="9"/>
  <c r="I45" i="9"/>
  <c r="H45" i="9"/>
  <c r="G45" i="9"/>
  <c r="F45" i="9"/>
  <c r="M44" i="9"/>
  <c r="L44" i="9"/>
  <c r="J44" i="9"/>
  <c r="H44" i="9"/>
  <c r="F44" i="9"/>
  <c r="E44" i="9"/>
  <c r="O44" i="9" s="1"/>
  <c r="P44" i="9" s="1"/>
  <c r="P43" i="9"/>
  <c r="O43" i="9"/>
  <c r="D43" i="9"/>
  <c r="G44" i="9" s="1"/>
  <c r="K42" i="9"/>
  <c r="J42" i="9"/>
  <c r="I42" i="9"/>
  <c r="H42" i="9"/>
  <c r="G42" i="9"/>
  <c r="F42" i="9"/>
  <c r="L41" i="9"/>
  <c r="O41" i="9" s="1"/>
  <c r="P41" i="9" s="1"/>
  <c r="K41" i="9"/>
  <c r="J41" i="9"/>
  <c r="I41" i="9"/>
  <c r="H41" i="9"/>
  <c r="G41" i="9"/>
  <c r="F41" i="9"/>
  <c r="E41" i="9"/>
  <c r="O40" i="9"/>
  <c r="P40" i="9" s="1"/>
  <c r="D40" i="9"/>
  <c r="D55" i="9" s="1"/>
  <c r="K39" i="9"/>
  <c r="J39" i="9"/>
  <c r="I39" i="9"/>
  <c r="H39" i="9"/>
  <c r="G39" i="9"/>
  <c r="F39" i="9"/>
  <c r="M38" i="9"/>
  <c r="K38" i="9"/>
  <c r="I38" i="9"/>
  <c r="H38" i="9"/>
  <c r="G38" i="9"/>
  <c r="E38" i="9"/>
  <c r="O37" i="9"/>
  <c r="P37" i="9" s="1"/>
  <c r="D37" i="9"/>
  <c r="J38" i="9" s="1"/>
  <c r="K36" i="9"/>
  <c r="J36" i="9"/>
  <c r="I36" i="9"/>
  <c r="H36" i="9"/>
  <c r="G36" i="9"/>
  <c r="F36" i="9"/>
  <c r="M35" i="9"/>
  <c r="L35" i="9"/>
  <c r="K35" i="9"/>
  <c r="J35" i="9"/>
  <c r="I35" i="9"/>
  <c r="H35" i="9"/>
  <c r="G35" i="9"/>
  <c r="E35" i="9"/>
  <c r="O35" i="9" s="1"/>
  <c r="P35" i="9" s="1"/>
  <c r="P34" i="9"/>
  <c r="O34" i="9"/>
  <c r="D34" i="9"/>
  <c r="F35" i="9" s="1"/>
  <c r="K33" i="9"/>
  <c r="J33" i="9"/>
  <c r="I33" i="9"/>
  <c r="H33" i="9"/>
  <c r="G33" i="9"/>
  <c r="F33" i="9"/>
  <c r="M32" i="9"/>
  <c r="L32" i="9"/>
  <c r="K32" i="9"/>
  <c r="J32" i="9"/>
  <c r="I32" i="9"/>
  <c r="H32" i="9"/>
  <c r="G32" i="9"/>
  <c r="F32" i="9"/>
  <c r="E32" i="9"/>
  <c r="O32" i="9" s="1"/>
  <c r="P32" i="9" s="1"/>
  <c r="O31" i="9"/>
  <c r="P31" i="9" s="1"/>
  <c r="D31" i="9"/>
  <c r="K30" i="9"/>
  <c r="J30" i="9"/>
  <c r="I30" i="9"/>
  <c r="H30" i="9"/>
  <c r="G30" i="9"/>
  <c r="F30" i="9"/>
  <c r="M29" i="9"/>
  <c r="K29" i="9"/>
  <c r="I29" i="9"/>
  <c r="H29" i="9"/>
  <c r="G29" i="9"/>
  <c r="E29" i="9"/>
  <c r="O28" i="9"/>
  <c r="P28" i="9" s="1"/>
  <c r="D28" i="9"/>
  <c r="J29" i="9" s="1"/>
  <c r="K27" i="9"/>
  <c r="J27" i="9"/>
  <c r="I27" i="9"/>
  <c r="H27" i="9"/>
  <c r="G27" i="9"/>
  <c r="F27" i="9"/>
  <c r="M26" i="9"/>
  <c r="L26" i="9"/>
  <c r="K26" i="9"/>
  <c r="J26" i="9"/>
  <c r="I26" i="9"/>
  <c r="H26" i="9"/>
  <c r="G26" i="9"/>
  <c r="E26" i="9"/>
  <c r="O26" i="9" s="1"/>
  <c r="P26" i="9" s="1"/>
  <c r="P25" i="9"/>
  <c r="O25" i="9"/>
  <c r="D25" i="9"/>
  <c r="F26" i="9" s="1"/>
  <c r="K24" i="9"/>
  <c r="J24" i="9"/>
  <c r="I24" i="9"/>
  <c r="H24" i="9"/>
  <c r="G24" i="9"/>
  <c r="F24" i="9"/>
  <c r="M23" i="9"/>
  <c r="L23" i="9"/>
  <c r="K23" i="9"/>
  <c r="J23" i="9"/>
  <c r="I23" i="9"/>
  <c r="H23" i="9"/>
  <c r="G23" i="9"/>
  <c r="F23" i="9"/>
  <c r="E23" i="9"/>
  <c r="O22" i="9"/>
  <c r="P22" i="9" s="1"/>
  <c r="D22" i="9"/>
  <c r="K21" i="9"/>
  <c r="J21" i="9"/>
  <c r="I21" i="9"/>
  <c r="H21" i="9"/>
  <c r="G21" i="9"/>
  <c r="F21" i="9"/>
  <c r="M20" i="9"/>
  <c r="K20" i="9"/>
  <c r="I20" i="9"/>
  <c r="H20" i="9"/>
  <c r="G20" i="9"/>
  <c r="E20" i="9"/>
  <c r="O19" i="9"/>
  <c r="P19" i="9" s="1"/>
  <c r="D19" i="9"/>
  <c r="J20" i="9" s="1"/>
  <c r="K18" i="9"/>
  <c r="J18" i="9"/>
  <c r="I18" i="9"/>
  <c r="H18" i="9"/>
  <c r="G18" i="9"/>
  <c r="F18" i="9"/>
  <c r="M17" i="9"/>
  <c r="L17" i="9"/>
  <c r="K17" i="9"/>
  <c r="J17" i="9"/>
  <c r="I17" i="9"/>
  <c r="H17" i="9"/>
  <c r="G17" i="9"/>
  <c r="E17" i="9"/>
  <c r="O17" i="9" s="1"/>
  <c r="P17" i="9" s="1"/>
  <c r="P16" i="9"/>
  <c r="O16" i="9"/>
  <c r="D16" i="9"/>
  <c r="F17" i="9" s="1"/>
  <c r="J15" i="9"/>
  <c r="I15" i="9"/>
  <c r="M14" i="9"/>
  <c r="M68" i="9" s="1"/>
  <c r="H14" i="9"/>
  <c r="G14" i="9"/>
  <c r="M13" i="9"/>
  <c r="V14" i="10" s="1"/>
  <c r="L13" i="9"/>
  <c r="K13" i="9"/>
  <c r="J13" i="9"/>
  <c r="J67" i="9" s="1"/>
  <c r="I13" i="9"/>
  <c r="I67" i="9" s="1"/>
  <c r="H13" i="9"/>
  <c r="H67" i="9" s="1"/>
  <c r="G13" i="9"/>
  <c r="F13" i="9"/>
  <c r="E13" i="9"/>
  <c r="E67" i="9" s="1"/>
  <c r="D13" i="9"/>
  <c r="I14" i="9" s="1"/>
  <c r="B97" i="8"/>
  <c r="A97" i="8"/>
  <c r="J71" i="8"/>
  <c r="J67" i="8"/>
  <c r="E67" i="8"/>
  <c r="G65" i="8"/>
  <c r="G72" i="8" s="1"/>
  <c r="I62" i="8"/>
  <c r="G62" i="8"/>
  <c r="F62" i="8"/>
  <c r="J60" i="8"/>
  <c r="J62" i="8" s="1"/>
  <c r="I60" i="8"/>
  <c r="H60" i="8"/>
  <c r="G60" i="8"/>
  <c r="F60" i="8"/>
  <c r="F67" i="8" s="1"/>
  <c r="E60" i="8"/>
  <c r="J55" i="8"/>
  <c r="I55" i="8"/>
  <c r="H55" i="8"/>
  <c r="G55" i="8"/>
  <c r="F55" i="8"/>
  <c r="F65" i="8" s="1"/>
  <c r="F72" i="8" s="1"/>
  <c r="E55" i="8"/>
  <c r="H57" i="8" s="1"/>
  <c r="J52" i="8"/>
  <c r="J64" i="8" s="1"/>
  <c r="I52" i="8"/>
  <c r="I64" i="8" s="1"/>
  <c r="I71" i="8" s="1"/>
  <c r="H52" i="8"/>
  <c r="H64" i="8" s="1"/>
  <c r="H71" i="8" s="1"/>
  <c r="G52" i="8"/>
  <c r="G64" i="8" s="1"/>
  <c r="G71" i="8" s="1"/>
  <c r="F52" i="8"/>
  <c r="F64" i="8" s="1"/>
  <c r="F71" i="8" s="1"/>
  <c r="I51" i="8"/>
  <c r="G51" i="8"/>
  <c r="F51" i="8"/>
  <c r="G50" i="8"/>
  <c r="L49" i="8"/>
  <c r="E49" i="8"/>
  <c r="H51" i="8" s="1"/>
  <c r="D49" i="8"/>
  <c r="J48" i="8"/>
  <c r="I48" i="8"/>
  <c r="G48" i="8"/>
  <c r="F48" i="8"/>
  <c r="I47" i="8"/>
  <c r="G47" i="8"/>
  <c r="E47" i="8"/>
  <c r="L47" i="8" s="1"/>
  <c r="M46" i="8"/>
  <c r="L46" i="8"/>
  <c r="E46" i="8"/>
  <c r="H48" i="8" s="1"/>
  <c r="D46" i="8"/>
  <c r="F47" i="8" s="1"/>
  <c r="J45" i="8"/>
  <c r="I45" i="8"/>
  <c r="G45" i="8"/>
  <c r="I44" i="8"/>
  <c r="H44" i="8"/>
  <c r="G44" i="8"/>
  <c r="L43" i="8"/>
  <c r="M43" i="8" s="1"/>
  <c r="E43" i="8"/>
  <c r="H45" i="8" s="1"/>
  <c r="D43" i="8"/>
  <c r="J44" i="8" s="1"/>
  <c r="I42" i="8"/>
  <c r="G42" i="8"/>
  <c r="F42" i="8"/>
  <c r="H41" i="8"/>
  <c r="G41" i="8"/>
  <c r="L40" i="8"/>
  <c r="E40" i="8"/>
  <c r="H42" i="8" s="1"/>
  <c r="D40" i="8"/>
  <c r="J39" i="8"/>
  <c r="I39" i="8"/>
  <c r="G39" i="8"/>
  <c r="F39" i="8"/>
  <c r="I38" i="8"/>
  <c r="G38" i="8"/>
  <c r="E38" i="8"/>
  <c r="L38" i="8" s="1"/>
  <c r="M37" i="8"/>
  <c r="L37" i="8"/>
  <c r="E37" i="8"/>
  <c r="H39" i="8" s="1"/>
  <c r="D37" i="8"/>
  <c r="F38" i="8" s="1"/>
  <c r="J36" i="8"/>
  <c r="I36" i="8"/>
  <c r="G36" i="8"/>
  <c r="I35" i="8"/>
  <c r="H35" i="8"/>
  <c r="G35" i="8"/>
  <c r="L34" i="8"/>
  <c r="M34" i="8" s="1"/>
  <c r="E34" i="8"/>
  <c r="H36" i="8" s="1"/>
  <c r="D34" i="8"/>
  <c r="J35" i="8" s="1"/>
  <c r="I33" i="8"/>
  <c r="G33" i="8"/>
  <c r="F33" i="8"/>
  <c r="H32" i="8"/>
  <c r="G32" i="8"/>
  <c r="L31" i="8"/>
  <c r="E31" i="8"/>
  <c r="H33" i="8" s="1"/>
  <c r="D31" i="8"/>
  <c r="J30" i="8"/>
  <c r="I30" i="8"/>
  <c r="G30" i="8"/>
  <c r="F30" i="8"/>
  <c r="I29" i="8"/>
  <c r="G29" i="8"/>
  <c r="E29" i="8"/>
  <c r="L29" i="8" s="1"/>
  <c r="M28" i="8"/>
  <c r="L28" i="8"/>
  <c r="E28" i="8"/>
  <c r="H30" i="8" s="1"/>
  <c r="D28" i="8"/>
  <c r="F29" i="8" s="1"/>
  <c r="J27" i="8"/>
  <c r="I27" i="8"/>
  <c r="G27" i="8"/>
  <c r="I26" i="8"/>
  <c r="H26" i="8"/>
  <c r="G26" i="8"/>
  <c r="M25" i="8"/>
  <c r="L25" i="8"/>
  <c r="E25" i="8"/>
  <c r="H27" i="8" s="1"/>
  <c r="D25" i="8"/>
  <c r="J26" i="8" s="1"/>
  <c r="I24" i="8"/>
  <c r="G24" i="8"/>
  <c r="F24" i="8"/>
  <c r="L22" i="8"/>
  <c r="E22" i="8"/>
  <c r="H24" i="8" s="1"/>
  <c r="D22" i="8"/>
  <c r="J21" i="8"/>
  <c r="I21" i="8"/>
  <c r="G21" i="8"/>
  <c r="F21" i="8"/>
  <c r="I20" i="8"/>
  <c r="G20" i="8"/>
  <c r="E20" i="8"/>
  <c r="L20" i="8" s="1"/>
  <c r="M19" i="8"/>
  <c r="L19" i="8"/>
  <c r="E19" i="8"/>
  <c r="H21" i="8" s="1"/>
  <c r="D19" i="8"/>
  <c r="F20" i="8" s="1"/>
  <c r="J18" i="8"/>
  <c r="I18" i="8"/>
  <c r="G18" i="8"/>
  <c r="I17" i="8"/>
  <c r="H17" i="8"/>
  <c r="G17" i="8"/>
  <c r="L16" i="8"/>
  <c r="M16" i="8" s="1"/>
  <c r="E16" i="8"/>
  <c r="H18" i="8" s="1"/>
  <c r="D16" i="8"/>
  <c r="J17" i="8" s="1"/>
  <c r="I15" i="8"/>
  <c r="I69" i="8" s="1"/>
  <c r="G15" i="8"/>
  <c r="G69" i="8" s="1"/>
  <c r="F15" i="8"/>
  <c r="F69" i="8" s="1"/>
  <c r="G14" i="8"/>
  <c r="L13" i="8"/>
  <c r="J13" i="8"/>
  <c r="I13" i="8"/>
  <c r="I67" i="8" s="1"/>
  <c r="H13" i="8"/>
  <c r="G13" i="8"/>
  <c r="G67" i="8" s="1"/>
  <c r="F13" i="8"/>
  <c r="E13" i="8"/>
  <c r="M13" i="8" s="1"/>
  <c r="D13" i="8"/>
  <c r="E14" i="8" s="1"/>
  <c r="H54" i="7"/>
  <c r="G53" i="7"/>
  <c r="F53" i="7"/>
  <c r="H48" i="7"/>
  <c r="E48" i="7"/>
  <c r="E54" i="7" s="1"/>
  <c r="H47" i="7"/>
  <c r="H53" i="7" s="1"/>
  <c r="F47" i="7"/>
  <c r="H44" i="7"/>
  <c r="G44" i="7"/>
  <c r="G50" i="7" s="1"/>
  <c r="F44" i="7"/>
  <c r="F50" i="7" s="1"/>
  <c r="E44" i="7"/>
  <c r="H41" i="7"/>
  <c r="G41" i="7"/>
  <c r="F41" i="7"/>
  <c r="F48" i="7" s="1"/>
  <c r="E41" i="7"/>
  <c r="H39" i="7"/>
  <c r="G39" i="7"/>
  <c r="G47" i="7" s="1"/>
  <c r="F39" i="7"/>
  <c r="E39" i="7"/>
  <c r="H38" i="7"/>
  <c r="G38" i="7"/>
  <c r="J37" i="7"/>
  <c r="D37" i="7"/>
  <c r="H36" i="7"/>
  <c r="G36" i="7"/>
  <c r="F36" i="7"/>
  <c r="E36" i="7"/>
  <c r="J36" i="7" s="1"/>
  <c r="K36" i="7" s="1"/>
  <c r="K35" i="7"/>
  <c r="J35" i="7"/>
  <c r="D35" i="7"/>
  <c r="H34" i="7"/>
  <c r="K33" i="7"/>
  <c r="J33" i="7"/>
  <c r="D33" i="7"/>
  <c r="K32" i="7"/>
  <c r="G32" i="7"/>
  <c r="F32" i="7"/>
  <c r="E32" i="7"/>
  <c r="J32" i="7" s="1"/>
  <c r="J31" i="7"/>
  <c r="K31" i="7" s="1"/>
  <c r="D31" i="7"/>
  <c r="H32" i="7" s="1"/>
  <c r="G30" i="7"/>
  <c r="F30" i="7"/>
  <c r="J29" i="7"/>
  <c r="D29" i="7"/>
  <c r="H28" i="7"/>
  <c r="G28" i="7"/>
  <c r="F28" i="7"/>
  <c r="E28" i="7"/>
  <c r="J28" i="7" s="1"/>
  <c r="K28" i="7" s="1"/>
  <c r="J27" i="7"/>
  <c r="K27" i="7" s="1"/>
  <c r="D27" i="7"/>
  <c r="H26" i="7"/>
  <c r="K25" i="7"/>
  <c r="J25" i="7"/>
  <c r="D25" i="7"/>
  <c r="K24" i="7"/>
  <c r="G24" i="7"/>
  <c r="F24" i="7"/>
  <c r="E24" i="7"/>
  <c r="J24" i="7" s="1"/>
  <c r="J23" i="7"/>
  <c r="K23" i="7" s="1"/>
  <c r="D23" i="7"/>
  <c r="H24" i="7" s="1"/>
  <c r="J21" i="7"/>
  <c r="D21" i="7"/>
  <c r="H20" i="7"/>
  <c r="G20" i="7"/>
  <c r="F20" i="7"/>
  <c r="E20" i="7"/>
  <c r="J19" i="7"/>
  <c r="K19" i="7" s="1"/>
  <c r="D19" i="7"/>
  <c r="J17" i="7"/>
  <c r="D17" i="7"/>
  <c r="J16" i="7"/>
  <c r="K16" i="7" s="1"/>
  <c r="G16" i="7"/>
  <c r="F16" i="7"/>
  <c r="E16" i="7"/>
  <c r="J15" i="7"/>
  <c r="K15" i="7" s="1"/>
  <c r="D15" i="7"/>
  <c r="H16" i="7" s="1"/>
  <c r="J13" i="7"/>
  <c r="H13" i="7"/>
  <c r="H50" i="7" s="1"/>
  <c r="G13" i="7"/>
  <c r="F13" i="7"/>
  <c r="E13" i="7"/>
  <c r="I51" i="6"/>
  <c r="E47" i="6"/>
  <c r="J45" i="6"/>
  <c r="J51" i="6" s="1"/>
  <c r="G45" i="6"/>
  <c r="G51" i="6" s="1"/>
  <c r="F45" i="6"/>
  <c r="G44" i="6"/>
  <c r="G50" i="6" s="1"/>
  <c r="F44" i="6"/>
  <c r="E44" i="6"/>
  <c r="E50" i="6" s="1"/>
  <c r="J41" i="6"/>
  <c r="I41" i="6"/>
  <c r="H41" i="6"/>
  <c r="H47" i="6" s="1"/>
  <c r="G41" i="6"/>
  <c r="F41" i="6"/>
  <c r="F47" i="6" s="1"/>
  <c r="E41" i="6"/>
  <c r="J37" i="6"/>
  <c r="I37" i="6"/>
  <c r="I45" i="6" s="1"/>
  <c r="H37" i="6"/>
  <c r="G37" i="6"/>
  <c r="F37" i="6"/>
  <c r="E37" i="6"/>
  <c r="E45" i="6" s="1"/>
  <c r="E51" i="6" s="1"/>
  <c r="H36" i="6"/>
  <c r="J35" i="6"/>
  <c r="J44" i="6" s="1"/>
  <c r="J50" i="6" s="1"/>
  <c r="I35" i="6"/>
  <c r="I44" i="6" s="1"/>
  <c r="I50" i="6" s="1"/>
  <c r="H35" i="6"/>
  <c r="H44" i="6" s="1"/>
  <c r="G35" i="6"/>
  <c r="F35" i="6"/>
  <c r="E35" i="6"/>
  <c r="D35" i="6"/>
  <c r="D33" i="6"/>
  <c r="G32" i="6"/>
  <c r="F32" i="6"/>
  <c r="D31" i="6"/>
  <c r="I30" i="6"/>
  <c r="G30" i="6"/>
  <c r="F30" i="6"/>
  <c r="E30" i="6"/>
  <c r="D29" i="6"/>
  <c r="H30" i="6" s="1"/>
  <c r="I28" i="6"/>
  <c r="H28" i="6"/>
  <c r="F28" i="6"/>
  <c r="D27" i="6"/>
  <c r="I26" i="6"/>
  <c r="H26" i="6"/>
  <c r="D25" i="6"/>
  <c r="F24" i="6"/>
  <c r="D23" i="6"/>
  <c r="J22" i="6"/>
  <c r="I22" i="6"/>
  <c r="H22" i="6"/>
  <c r="G22" i="6"/>
  <c r="F22" i="6"/>
  <c r="E22" i="6"/>
  <c r="D21" i="6"/>
  <c r="E20" i="6"/>
  <c r="D19" i="6"/>
  <c r="J18" i="6"/>
  <c r="I18" i="6"/>
  <c r="H18" i="6"/>
  <c r="G18" i="6"/>
  <c r="F18" i="6"/>
  <c r="E18" i="6"/>
  <c r="D17" i="6"/>
  <c r="J16" i="6"/>
  <c r="H16" i="6"/>
  <c r="G16" i="6"/>
  <c r="F16" i="6"/>
  <c r="D15" i="6"/>
  <c r="I16" i="6" s="1"/>
  <c r="J14" i="6"/>
  <c r="I14" i="6"/>
  <c r="G14" i="6"/>
  <c r="E14" i="6"/>
  <c r="D13" i="6"/>
  <c r="H14" i="6" s="1"/>
  <c r="D11" i="6"/>
  <c r="J9" i="6"/>
  <c r="I9" i="6"/>
  <c r="I47" i="6" s="1"/>
  <c r="H9" i="6"/>
  <c r="G9" i="6"/>
  <c r="F9" i="6"/>
  <c r="E9" i="6"/>
  <c r="F51" i="5"/>
  <c r="E46" i="5"/>
  <c r="E52" i="5" s="1"/>
  <c r="F45" i="5"/>
  <c r="E45" i="5"/>
  <c r="E51" i="5" s="1"/>
  <c r="F42" i="5"/>
  <c r="E42" i="5"/>
  <c r="F39" i="5"/>
  <c r="F46" i="5" s="1"/>
  <c r="F52" i="5" s="1"/>
  <c r="E39" i="5"/>
  <c r="D39" i="5"/>
  <c r="D46" i="5" s="1"/>
  <c r="F37" i="5"/>
  <c r="E37" i="5"/>
  <c r="E36" i="5"/>
  <c r="D35" i="5"/>
  <c r="F34" i="5"/>
  <c r="E34" i="5"/>
  <c r="G33" i="5"/>
  <c r="D33" i="5"/>
  <c r="E32" i="5"/>
  <c r="G31" i="5"/>
  <c r="D31" i="5"/>
  <c r="F32" i="5" s="1"/>
  <c r="G30" i="5"/>
  <c r="I30" i="5" s="1"/>
  <c r="J30" i="5" s="1"/>
  <c r="F30" i="5"/>
  <c r="G29" i="5"/>
  <c r="D29" i="5"/>
  <c r="E30" i="5" s="1"/>
  <c r="D27" i="5"/>
  <c r="E28" i="5" s="1"/>
  <c r="D25" i="5"/>
  <c r="G23" i="5"/>
  <c r="D23" i="5"/>
  <c r="F24" i="5" s="1"/>
  <c r="E22" i="5"/>
  <c r="D21" i="5"/>
  <c r="F22" i="5" s="1"/>
  <c r="D19" i="5"/>
  <c r="G19" i="5" s="1"/>
  <c r="E18" i="5"/>
  <c r="D17" i="5"/>
  <c r="G15" i="5"/>
  <c r="D15" i="5"/>
  <c r="F16" i="5" s="1"/>
  <c r="E14" i="5"/>
  <c r="D13" i="5"/>
  <c r="F14" i="5" s="1"/>
  <c r="F11" i="5"/>
  <c r="F48" i="5" s="1"/>
  <c r="E11" i="5"/>
  <c r="L55" i="4"/>
  <c r="F55" i="4"/>
  <c r="L54" i="4"/>
  <c r="F54" i="4"/>
  <c r="L51" i="4"/>
  <c r="K51" i="4"/>
  <c r="H51" i="4"/>
  <c r="F51" i="4"/>
  <c r="L49" i="4"/>
  <c r="I49" i="4"/>
  <c r="I55" i="4" s="1"/>
  <c r="H49" i="4"/>
  <c r="H55" i="4" s="1"/>
  <c r="F49" i="4"/>
  <c r="L48" i="4"/>
  <c r="K48" i="4"/>
  <c r="K54" i="4" s="1"/>
  <c r="F48" i="4"/>
  <c r="E48" i="4"/>
  <c r="E54" i="4" s="1"/>
  <c r="L45" i="4"/>
  <c r="K45" i="4"/>
  <c r="J45" i="4"/>
  <c r="I45" i="4"/>
  <c r="I51" i="4" s="1"/>
  <c r="H45" i="4"/>
  <c r="G45" i="4"/>
  <c r="F45" i="4"/>
  <c r="E45" i="4"/>
  <c r="L39" i="4"/>
  <c r="K39" i="4"/>
  <c r="J39" i="4"/>
  <c r="I39" i="4"/>
  <c r="H39" i="4"/>
  <c r="G39" i="4"/>
  <c r="G49" i="4" s="1"/>
  <c r="G55" i="4" s="1"/>
  <c r="F39" i="4"/>
  <c r="E39" i="4"/>
  <c r="L37" i="4"/>
  <c r="K37" i="4"/>
  <c r="J37" i="4"/>
  <c r="J48" i="4" s="1"/>
  <c r="J54" i="4" s="1"/>
  <c r="I37" i="4"/>
  <c r="H37" i="4"/>
  <c r="H48" i="4" s="1"/>
  <c r="H54" i="4" s="1"/>
  <c r="G37" i="4"/>
  <c r="G48" i="4" s="1"/>
  <c r="F37" i="4"/>
  <c r="E37" i="4"/>
  <c r="H36" i="4"/>
  <c r="G36" i="4"/>
  <c r="M35" i="4"/>
  <c r="D35" i="4" s="1"/>
  <c r="K34" i="4"/>
  <c r="F34" i="4"/>
  <c r="E34" i="4"/>
  <c r="M33" i="4"/>
  <c r="D33" i="4" s="1"/>
  <c r="M31" i="4"/>
  <c r="M39" i="4" s="1"/>
  <c r="D31" i="4"/>
  <c r="M29" i="4"/>
  <c r="M37" i="4" s="1"/>
  <c r="L28" i="4"/>
  <c r="K28" i="4"/>
  <c r="J28" i="4"/>
  <c r="I28" i="4"/>
  <c r="H28" i="4"/>
  <c r="F28" i="4"/>
  <c r="E28" i="4"/>
  <c r="M27" i="4"/>
  <c r="D27" i="4"/>
  <c r="G28" i="4" s="1"/>
  <c r="J26" i="4"/>
  <c r="F26" i="4"/>
  <c r="M25" i="4"/>
  <c r="D25" i="4"/>
  <c r="H24" i="4"/>
  <c r="G24" i="4"/>
  <c r="M23" i="4"/>
  <c r="D23" i="4" s="1"/>
  <c r="M21" i="4"/>
  <c r="D21" i="4" s="1"/>
  <c r="L20" i="4"/>
  <c r="I20" i="4"/>
  <c r="M19" i="4"/>
  <c r="D19" i="4"/>
  <c r="J20" i="4" s="1"/>
  <c r="J18" i="4"/>
  <c r="M17" i="4"/>
  <c r="D17" i="4" s="1"/>
  <c r="L16" i="4"/>
  <c r="K16" i="4"/>
  <c r="J16" i="4"/>
  <c r="I16" i="4"/>
  <c r="H16" i="4"/>
  <c r="F16" i="4"/>
  <c r="E16" i="4"/>
  <c r="M15" i="4"/>
  <c r="D15" i="4"/>
  <c r="G16" i="4" s="1"/>
  <c r="M13" i="4"/>
  <c r="M11" i="4" s="1"/>
  <c r="D13" i="4"/>
  <c r="L11" i="4"/>
  <c r="K11" i="4"/>
  <c r="J11" i="4"/>
  <c r="I11" i="4"/>
  <c r="H11" i="4"/>
  <c r="G11" i="4"/>
  <c r="F11" i="4"/>
  <c r="E11" i="4"/>
  <c r="B94" i="3"/>
  <c r="O70" i="3"/>
  <c r="M66" i="3"/>
  <c r="O64" i="3"/>
  <c r="O71" i="3" s="1"/>
  <c r="N64" i="3"/>
  <c r="N71" i="3" s="1"/>
  <c r="L64" i="3"/>
  <c r="L71" i="3" s="1"/>
  <c r="I64" i="3"/>
  <c r="I71" i="3" s="1"/>
  <c r="H64" i="3"/>
  <c r="H71" i="3" s="1"/>
  <c r="Q63" i="3"/>
  <c r="Q70" i="3" s="1"/>
  <c r="P63" i="3"/>
  <c r="P70" i="3" s="1"/>
  <c r="O63" i="3"/>
  <c r="M63" i="3"/>
  <c r="M70" i="3" s="1"/>
  <c r="K63" i="3"/>
  <c r="K70" i="3" s="1"/>
  <c r="Q59" i="3"/>
  <c r="P59" i="3"/>
  <c r="O59" i="3"/>
  <c r="N59" i="3"/>
  <c r="M59" i="3"/>
  <c r="L59" i="3"/>
  <c r="K59" i="3"/>
  <c r="J59" i="3"/>
  <c r="I59" i="3"/>
  <c r="H59" i="3"/>
  <c r="G59" i="3"/>
  <c r="F59" i="3"/>
  <c r="Q55" i="3"/>
  <c r="P55" i="3"/>
  <c r="P64" i="3" s="1"/>
  <c r="P71" i="3" s="1"/>
  <c r="O55" i="3"/>
  <c r="N55" i="3"/>
  <c r="M55" i="3"/>
  <c r="L55" i="3"/>
  <c r="K55" i="3"/>
  <c r="J55" i="3"/>
  <c r="J64" i="3" s="1"/>
  <c r="J71" i="3" s="1"/>
  <c r="I55" i="3"/>
  <c r="H55" i="3"/>
  <c r="G55" i="3"/>
  <c r="F55" i="3"/>
  <c r="F64" i="3" s="1"/>
  <c r="F71" i="3" s="1"/>
  <c r="Q52" i="3"/>
  <c r="P52" i="3"/>
  <c r="O52" i="3"/>
  <c r="N52" i="3"/>
  <c r="M52" i="3"/>
  <c r="L52" i="3"/>
  <c r="L63" i="3" s="1"/>
  <c r="L70" i="3" s="1"/>
  <c r="K52" i="3"/>
  <c r="J52" i="3"/>
  <c r="I52" i="3"/>
  <c r="I63" i="3" s="1"/>
  <c r="I70" i="3" s="1"/>
  <c r="H52" i="3"/>
  <c r="G52" i="3"/>
  <c r="G63" i="3" s="1"/>
  <c r="F52" i="3"/>
  <c r="F63" i="3" s="1"/>
  <c r="F70" i="3" s="1"/>
  <c r="O51" i="3"/>
  <c r="L51" i="3"/>
  <c r="E49" i="3"/>
  <c r="D49" i="3"/>
  <c r="O48" i="3"/>
  <c r="M48" i="3"/>
  <c r="L48" i="3"/>
  <c r="G48" i="3"/>
  <c r="F48" i="3"/>
  <c r="E46" i="3"/>
  <c r="N48" i="3" s="1"/>
  <c r="D46" i="3"/>
  <c r="O45" i="3"/>
  <c r="J45" i="3"/>
  <c r="E43" i="3"/>
  <c r="D43" i="3"/>
  <c r="P44" i="3" s="1"/>
  <c r="O42" i="3"/>
  <c r="M42" i="3"/>
  <c r="L42" i="3"/>
  <c r="K42" i="3"/>
  <c r="J42" i="3"/>
  <c r="I42" i="3"/>
  <c r="G42" i="3"/>
  <c r="F42" i="3"/>
  <c r="M41" i="3"/>
  <c r="L41" i="3"/>
  <c r="K41" i="3"/>
  <c r="J41" i="3"/>
  <c r="I41" i="3"/>
  <c r="G41" i="3"/>
  <c r="F41" i="3"/>
  <c r="E40" i="3"/>
  <c r="H42" i="3" s="1"/>
  <c r="D40" i="3"/>
  <c r="H41" i="3" s="1"/>
  <c r="P39" i="3"/>
  <c r="O39" i="3"/>
  <c r="L39" i="3"/>
  <c r="J39" i="3"/>
  <c r="I39" i="3"/>
  <c r="P38" i="3"/>
  <c r="O38" i="3"/>
  <c r="L38" i="3"/>
  <c r="J38" i="3"/>
  <c r="I38" i="3"/>
  <c r="E37" i="3"/>
  <c r="D37" i="3"/>
  <c r="O36" i="3"/>
  <c r="M36" i="3"/>
  <c r="L36" i="3"/>
  <c r="G36" i="3"/>
  <c r="F36" i="3"/>
  <c r="O35" i="3"/>
  <c r="M35" i="3"/>
  <c r="L35" i="3"/>
  <c r="G35" i="3"/>
  <c r="F35" i="3"/>
  <c r="E34" i="3"/>
  <c r="N36" i="3" s="1"/>
  <c r="D34" i="3"/>
  <c r="P33" i="3"/>
  <c r="O33" i="3"/>
  <c r="J33" i="3"/>
  <c r="I33" i="3"/>
  <c r="F33" i="3"/>
  <c r="P32" i="3"/>
  <c r="O32" i="3"/>
  <c r="J32" i="3"/>
  <c r="I32" i="3"/>
  <c r="F32" i="3"/>
  <c r="E31" i="3"/>
  <c r="D31" i="3"/>
  <c r="Q30" i="3"/>
  <c r="P30" i="3"/>
  <c r="O30" i="3"/>
  <c r="N30" i="3"/>
  <c r="M30" i="3"/>
  <c r="L30" i="3"/>
  <c r="K30" i="3"/>
  <c r="J30" i="3"/>
  <c r="I30" i="3"/>
  <c r="H30" i="3"/>
  <c r="G30" i="3"/>
  <c r="F30" i="3"/>
  <c r="M29" i="3"/>
  <c r="L29" i="3"/>
  <c r="K29" i="3"/>
  <c r="J29" i="3"/>
  <c r="I29" i="3"/>
  <c r="G29" i="3"/>
  <c r="F29" i="3"/>
  <c r="E28" i="3"/>
  <c r="E29" i="3" s="1"/>
  <c r="D28" i="3"/>
  <c r="H29" i="3" s="1"/>
  <c r="P27" i="3"/>
  <c r="L27" i="3"/>
  <c r="J27" i="3"/>
  <c r="I27" i="3"/>
  <c r="P26" i="3"/>
  <c r="N26" i="3"/>
  <c r="L26" i="3"/>
  <c r="J26" i="3"/>
  <c r="E25" i="3"/>
  <c r="D25" i="3"/>
  <c r="O26" i="3" s="1"/>
  <c r="Q24" i="3"/>
  <c r="P24" i="3"/>
  <c r="O24" i="3"/>
  <c r="M24" i="3"/>
  <c r="L24" i="3"/>
  <c r="G24" i="3"/>
  <c r="F24" i="3"/>
  <c r="L23" i="3"/>
  <c r="I23" i="3"/>
  <c r="G23" i="3"/>
  <c r="E23" i="3"/>
  <c r="E22" i="3"/>
  <c r="D22" i="3"/>
  <c r="Q23" i="3" s="1"/>
  <c r="O20" i="3"/>
  <c r="F20" i="3"/>
  <c r="E19" i="3"/>
  <c r="E13" i="3" s="1"/>
  <c r="D19" i="3"/>
  <c r="P20" i="3" s="1"/>
  <c r="P18" i="3"/>
  <c r="M18" i="3"/>
  <c r="L18" i="3"/>
  <c r="G18" i="3"/>
  <c r="F18" i="3"/>
  <c r="E16" i="3"/>
  <c r="N18" i="3" s="1"/>
  <c r="D16" i="3"/>
  <c r="N17" i="3" s="1"/>
  <c r="Q13" i="3"/>
  <c r="Q66" i="3" s="1"/>
  <c r="P13" i="3"/>
  <c r="P66" i="3" s="1"/>
  <c r="O13" i="3"/>
  <c r="O66" i="3" s="1"/>
  <c r="N13" i="3"/>
  <c r="N66" i="3" s="1"/>
  <c r="M13" i="3"/>
  <c r="M15" i="3" s="1"/>
  <c r="L13" i="3"/>
  <c r="L15" i="3" s="1"/>
  <c r="K13" i="3"/>
  <c r="K66" i="3" s="1"/>
  <c r="J13" i="3"/>
  <c r="J66" i="3" s="1"/>
  <c r="I13" i="3"/>
  <c r="I66" i="3" s="1"/>
  <c r="H13" i="3"/>
  <c r="H66" i="3" s="1"/>
  <c r="G13" i="3"/>
  <c r="G66" i="3" s="1"/>
  <c r="F13" i="3"/>
  <c r="F66" i="3" s="1"/>
  <c r="E51" i="2"/>
  <c r="H48" i="2"/>
  <c r="F48" i="2"/>
  <c r="E48" i="2"/>
  <c r="G46" i="2"/>
  <c r="G52" i="2" s="1"/>
  <c r="E46" i="2"/>
  <c r="E52" i="2" s="1"/>
  <c r="F45" i="2"/>
  <c r="E45" i="2"/>
  <c r="H42" i="2"/>
  <c r="G42" i="2"/>
  <c r="G48" i="2" s="1"/>
  <c r="F42" i="2"/>
  <c r="F51" i="2" s="1"/>
  <c r="E42" i="2"/>
  <c r="H39" i="2"/>
  <c r="H46" i="2" s="1"/>
  <c r="H52" i="2" s="1"/>
  <c r="G39" i="2"/>
  <c r="F39" i="2"/>
  <c r="F46" i="2" s="1"/>
  <c r="F52" i="2" s="1"/>
  <c r="E39" i="2"/>
  <c r="H37" i="2"/>
  <c r="J37" i="2" s="1"/>
  <c r="G37" i="2"/>
  <c r="G45" i="2" s="1"/>
  <c r="G51" i="2" s="1"/>
  <c r="F37" i="2"/>
  <c r="E37" i="2"/>
  <c r="H36" i="2"/>
  <c r="G36" i="2"/>
  <c r="F36" i="2"/>
  <c r="J35" i="2"/>
  <c r="K35" i="2" s="1"/>
  <c r="D35" i="2"/>
  <c r="E36" i="2" s="1"/>
  <c r="J36" i="2" s="1"/>
  <c r="K36" i="2" s="1"/>
  <c r="H34" i="2"/>
  <c r="G34" i="2"/>
  <c r="F34" i="2"/>
  <c r="E34" i="2"/>
  <c r="J34" i="2" s="1"/>
  <c r="K34" i="2" s="1"/>
  <c r="J33" i="2"/>
  <c r="K33" i="2" s="1"/>
  <c r="D33" i="2"/>
  <c r="J31" i="2"/>
  <c r="K31" i="2" s="1"/>
  <c r="D31" i="2"/>
  <c r="H32" i="2" s="1"/>
  <c r="G30" i="2"/>
  <c r="F30" i="2"/>
  <c r="J29" i="2"/>
  <c r="K29" i="2" s="1"/>
  <c r="D29" i="2"/>
  <c r="H30" i="2" s="1"/>
  <c r="H28" i="2"/>
  <c r="G28" i="2"/>
  <c r="F28" i="2"/>
  <c r="J27" i="2"/>
  <c r="K27" i="2" s="1"/>
  <c r="D27" i="2"/>
  <c r="E28" i="2" s="1"/>
  <c r="J28" i="2" s="1"/>
  <c r="K28" i="2" s="1"/>
  <c r="H26" i="2"/>
  <c r="G26" i="2"/>
  <c r="F26" i="2"/>
  <c r="E26" i="2"/>
  <c r="J26" i="2" s="1"/>
  <c r="K26" i="2" s="1"/>
  <c r="J25" i="2"/>
  <c r="K25" i="2" s="1"/>
  <c r="D25" i="2"/>
  <c r="D42" i="2" s="1"/>
  <c r="J23" i="2"/>
  <c r="K23" i="2" s="1"/>
  <c r="D23" i="2"/>
  <c r="H24" i="2" s="1"/>
  <c r="G22" i="2"/>
  <c r="F22" i="2"/>
  <c r="J21" i="2"/>
  <c r="K21" i="2" s="1"/>
  <c r="D21" i="2"/>
  <c r="H22" i="2" s="1"/>
  <c r="H20" i="2"/>
  <c r="G20" i="2"/>
  <c r="F20" i="2"/>
  <c r="J19" i="2"/>
  <c r="K19" i="2" s="1"/>
  <c r="D19" i="2"/>
  <c r="E20" i="2" s="1"/>
  <c r="J20" i="2" s="1"/>
  <c r="K20" i="2" s="1"/>
  <c r="H18" i="2"/>
  <c r="G18" i="2"/>
  <c r="F18" i="2"/>
  <c r="E18" i="2"/>
  <c r="J18" i="2" s="1"/>
  <c r="K18" i="2" s="1"/>
  <c r="J17" i="2"/>
  <c r="K17" i="2" s="1"/>
  <c r="D17" i="2"/>
  <c r="J15" i="2"/>
  <c r="K15" i="2" s="1"/>
  <c r="D15" i="2"/>
  <c r="H16" i="2" s="1"/>
  <c r="G14" i="2"/>
  <c r="F14" i="2"/>
  <c r="J13" i="2"/>
  <c r="K13" i="2" s="1"/>
  <c r="D13" i="2"/>
  <c r="H14" i="2" s="1"/>
  <c r="F12" i="2"/>
  <c r="J11" i="2"/>
  <c r="K11" i="2" s="1"/>
  <c r="H11" i="2"/>
  <c r="G11" i="2"/>
  <c r="F11" i="2"/>
  <c r="E11" i="2"/>
  <c r="E12" i="2" s="1"/>
  <c r="D11" i="2"/>
  <c r="H12" i="2" s="1"/>
  <c r="O15" i="3" l="1"/>
  <c r="N15" i="3"/>
  <c r="F15" i="3"/>
  <c r="I15" i="3"/>
  <c r="H15" i="3"/>
  <c r="H43" i="2"/>
  <c r="H49" i="2" s="1"/>
  <c r="D48" i="2"/>
  <c r="G43" i="2"/>
  <c r="G49" i="2" s="1"/>
  <c r="E43" i="2"/>
  <c r="E49" i="2" s="1"/>
  <c r="O17" i="3"/>
  <c r="K50" i="3"/>
  <c r="H50" i="3"/>
  <c r="G50" i="3"/>
  <c r="F50" i="3"/>
  <c r="Q50" i="3"/>
  <c r="N50" i="3"/>
  <c r="M50" i="3"/>
  <c r="L67" i="9"/>
  <c r="L14" i="9"/>
  <c r="L68" i="9" s="1"/>
  <c r="O13" i="9"/>
  <c r="G12" i="2"/>
  <c r="J12" i="2" s="1"/>
  <c r="K12" i="2" s="1"/>
  <c r="F43" i="2"/>
  <c r="F49" i="2" s="1"/>
  <c r="G15" i="3"/>
  <c r="P17" i="3"/>
  <c r="Q18" i="3"/>
  <c r="F23" i="3"/>
  <c r="Q45" i="3"/>
  <c r="E44" i="3"/>
  <c r="N45" i="3"/>
  <c r="M45" i="3"/>
  <c r="L45" i="3"/>
  <c r="K45" i="3"/>
  <c r="H45" i="3"/>
  <c r="G45" i="3"/>
  <c r="K51" i="3"/>
  <c r="H51" i="3"/>
  <c r="G51" i="3"/>
  <c r="F51" i="3"/>
  <c r="Q51" i="3"/>
  <c r="E50" i="3"/>
  <c r="N51" i="3"/>
  <c r="M51" i="3"/>
  <c r="G70" i="3"/>
  <c r="G53" i="3"/>
  <c r="G64" i="3"/>
  <c r="G71" i="3" s="1"/>
  <c r="H60" i="3"/>
  <c r="I26" i="4"/>
  <c r="N47" i="3"/>
  <c r="K47" i="3"/>
  <c r="J47" i="3"/>
  <c r="I47" i="3"/>
  <c r="H47" i="3"/>
  <c r="Q47" i="3"/>
  <c r="E47" i="3"/>
  <c r="P47" i="3"/>
  <c r="E17" i="3"/>
  <c r="Q17" i="3"/>
  <c r="Q20" i="3"/>
  <c r="K20" i="3"/>
  <c r="F21" i="3"/>
  <c r="F44" i="3"/>
  <c r="F47" i="3"/>
  <c r="I50" i="3"/>
  <c r="H53" i="3"/>
  <c r="H63" i="3"/>
  <c r="H70" i="3" s="1"/>
  <c r="L66" i="3"/>
  <c r="L22" i="4"/>
  <c r="J22" i="4"/>
  <c r="I22" i="4"/>
  <c r="H22" i="4"/>
  <c r="G22" i="4"/>
  <c r="K32" i="4"/>
  <c r="J32" i="4"/>
  <c r="H32" i="4"/>
  <c r="G32" i="4"/>
  <c r="F32" i="4"/>
  <c r="E32" i="4"/>
  <c r="G32" i="5"/>
  <c r="I31" i="5"/>
  <c r="J31" i="5" s="1"/>
  <c r="F34" i="6"/>
  <c r="J34" i="6"/>
  <c r="H34" i="6"/>
  <c r="I34" i="6"/>
  <c r="D37" i="6"/>
  <c r="G34" i="6"/>
  <c r="E34" i="6"/>
  <c r="L56" i="9"/>
  <c r="K56" i="9"/>
  <c r="D65" i="9"/>
  <c r="D72" i="9" s="1"/>
  <c r="J56" i="9"/>
  <c r="H56" i="9"/>
  <c r="F56" i="9"/>
  <c r="J50" i="3"/>
  <c r="J44" i="3"/>
  <c r="D11" i="4"/>
  <c r="I12" i="4" s="1"/>
  <c r="E14" i="4"/>
  <c r="L14" i="4"/>
  <c r="K14" i="4"/>
  <c r="H14" i="4"/>
  <c r="G14" i="4"/>
  <c r="E22" i="4"/>
  <c r="G51" i="4"/>
  <c r="E49" i="4"/>
  <c r="E55" i="4" s="1"/>
  <c r="G54" i="4"/>
  <c r="I44" i="3"/>
  <c r="G17" i="3"/>
  <c r="L47" i="3"/>
  <c r="E24" i="2"/>
  <c r="J24" i="2" s="1"/>
  <c r="K24" i="2" s="1"/>
  <c r="K15" i="3"/>
  <c r="H18" i="3"/>
  <c r="G20" i="3"/>
  <c r="K26" i="3"/>
  <c r="H26" i="3"/>
  <c r="G26" i="3"/>
  <c r="Q26" i="3"/>
  <c r="O44" i="3"/>
  <c r="M47" i="3"/>
  <c r="O50" i="3"/>
  <c r="E12" i="4"/>
  <c r="F22" i="4"/>
  <c r="I32" i="4"/>
  <c r="G24" i="5"/>
  <c r="I23" i="5"/>
  <c r="J23" i="5" s="1"/>
  <c r="E22" i="7"/>
  <c r="H22" i="7"/>
  <c r="G22" i="7"/>
  <c r="F22" i="7"/>
  <c r="J53" i="3"/>
  <c r="E16" i="2"/>
  <c r="M23" i="3"/>
  <c r="D39" i="2"/>
  <c r="I17" i="3"/>
  <c r="I18" i="3"/>
  <c r="J21" i="3"/>
  <c r="O23" i="3"/>
  <c r="K27" i="3"/>
  <c r="H27" i="3"/>
  <c r="G27" i="3"/>
  <c r="F27" i="3"/>
  <c r="Q27" i="3"/>
  <c r="E26" i="3"/>
  <c r="M27" i="3"/>
  <c r="O47" i="3"/>
  <c r="F14" i="4"/>
  <c r="I18" i="4"/>
  <c r="F18" i="4"/>
  <c r="E18" i="4"/>
  <c r="L18" i="4"/>
  <c r="K18" i="4"/>
  <c r="K22" i="4"/>
  <c r="L32" i="4"/>
  <c r="D42" i="5"/>
  <c r="F26" i="5"/>
  <c r="G25" i="5"/>
  <c r="J69" i="9"/>
  <c r="G21" i="3"/>
  <c r="J15" i="3"/>
  <c r="H21" i="3"/>
  <c r="D37" i="2"/>
  <c r="H17" i="3"/>
  <c r="F32" i="2"/>
  <c r="H20" i="3"/>
  <c r="P50" i="3"/>
  <c r="G16" i="2"/>
  <c r="G24" i="2"/>
  <c r="G32" i="2"/>
  <c r="M14" i="3"/>
  <c r="J17" i="3"/>
  <c r="J18" i="3"/>
  <c r="I20" i="3"/>
  <c r="L21" i="3"/>
  <c r="P23" i="3"/>
  <c r="F26" i="3"/>
  <c r="N27" i="3"/>
  <c r="Q32" i="3"/>
  <c r="N32" i="3"/>
  <c r="M32" i="3"/>
  <c r="L32" i="3"/>
  <c r="K32" i="3"/>
  <c r="H32" i="3"/>
  <c r="G32" i="3"/>
  <c r="N35" i="3"/>
  <c r="K35" i="3"/>
  <c r="J35" i="3"/>
  <c r="I35" i="3"/>
  <c r="H35" i="3"/>
  <c r="Q35" i="3"/>
  <c r="P35" i="3"/>
  <c r="K38" i="3"/>
  <c r="H38" i="3"/>
  <c r="G38" i="3"/>
  <c r="D52" i="3"/>
  <c r="F38" i="3"/>
  <c r="Q38" i="3"/>
  <c r="N38" i="3"/>
  <c r="M38" i="3"/>
  <c r="F45" i="3"/>
  <c r="I51" i="3"/>
  <c r="K64" i="3"/>
  <c r="K71" i="3" s="1"/>
  <c r="I14" i="4"/>
  <c r="G18" i="4"/>
  <c r="L24" i="4"/>
  <c r="K24" i="4"/>
  <c r="J24" i="4"/>
  <c r="I24" i="4"/>
  <c r="F24" i="4"/>
  <c r="E24" i="4"/>
  <c r="L34" i="4"/>
  <c r="J34" i="4"/>
  <c r="I34" i="4"/>
  <c r="H34" i="4"/>
  <c r="G34" i="4"/>
  <c r="J49" i="4"/>
  <c r="J55" i="4" s="1"/>
  <c r="J51" i="4"/>
  <c r="G16" i="5"/>
  <c r="I15" i="5"/>
  <c r="J15" i="5" s="1"/>
  <c r="E26" i="5"/>
  <c r="Q44" i="3"/>
  <c r="N44" i="3"/>
  <c r="M44" i="3"/>
  <c r="L44" i="3"/>
  <c r="K44" i="3"/>
  <c r="H44" i="3"/>
  <c r="G44" i="3"/>
  <c r="F17" i="3"/>
  <c r="L50" i="3"/>
  <c r="E32" i="2"/>
  <c r="I21" i="3"/>
  <c r="F16" i="2"/>
  <c r="F24" i="2"/>
  <c r="E14" i="2"/>
  <c r="J14" i="2" s="1"/>
  <c r="K14" i="2" s="1"/>
  <c r="E22" i="2"/>
  <c r="J22" i="2" s="1"/>
  <c r="K22" i="2" s="1"/>
  <c r="E30" i="2"/>
  <c r="J30" i="2" s="1"/>
  <c r="K30" i="2" s="1"/>
  <c r="H45" i="2"/>
  <c r="H51" i="2" s="1"/>
  <c r="K17" i="3"/>
  <c r="K18" i="3"/>
  <c r="J20" i="3"/>
  <c r="O21" i="3"/>
  <c r="I26" i="3"/>
  <c r="O27" i="3"/>
  <c r="Q33" i="3"/>
  <c r="E32" i="3"/>
  <c r="N33" i="3"/>
  <c r="M33" i="3"/>
  <c r="L33" i="3"/>
  <c r="K33" i="3"/>
  <c r="H33" i="3"/>
  <c r="G33" i="3"/>
  <c r="K39" i="3"/>
  <c r="H39" i="3"/>
  <c r="E52" i="3"/>
  <c r="G39" i="3"/>
  <c r="F39" i="3"/>
  <c r="Q39" i="3"/>
  <c r="E38" i="3"/>
  <c r="N39" i="3"/>
  <c r="M39" i="3"/>
  <c r="I45" i="3"/>
  <c r="J51" i="3"/>
  <c r="N53" i="3"/>
  <c r="N63" i="3"/>
  <c r="N70" i="3" s="1"/>
  <c r="J14" i="4"/>
  <c r="H18" i="4"/>
  <c r="F18" i="5"/>
  <c r="G17" i="5"/>
  <c r="G47" i="3"/>
  <c r="D13" i="3"/>
  <c r="G14" i="3" s="1"/>
  <c r="L17" i="3"/>
  <c r="L20" i="3"/>
  <c r="P21" i="3"/>
  <c r="P57" i="3"/>
  <c r="E51" i="4"/>
  <c r="G18" i="7"/>
  <c r="F18" i="7"/>
  <c r="E18" i="7"/>
  <c r="D13" i="7"/>
  <c r="H18" i="7"/>
  <c r="K17" i="7"/>
  <c r="K20" i="4"/>
  <c r="H20" i="4"/>
  <c r="G20" i="4"/>
  <c r="F20" i="4"/>
  <c r="E20" i="4"/>
  <c r="E26" i="4"/>
  <c r="L26" i="4"/>
  <c r="K26" i="4"/>
  <c r="H26" i="4"/>
  <c r="G26" i="4"/>
  <c r="I19" i="5"/>
  <c r="J19" i="5" s="1"/>
  <c r="G20" i="5"/>
  <c r="Q21" i="3"/>
  <c r="E20" i="3"/>
  <c r="N21" i="3"/>
  <c r="M21" i="3"/>
  <c r="K21" i="3"/>
  <c r="P15" i="3"/>
  <c r="M17" i="3"/>
  <c r="M20" i="3"/>
  <c r="N23" i="3"/>
  <c r="K23" i="3"/>
  <c r="J23" i="3"/>
  <c r="H23" i="3"/>
  <c r="D59" i="3"/>
  <c r="N60" i="3" s="1"/>
  <c r="J12" i="4"/>
  <c r="J39" i="2"/>
  <c r="K39" i="2" s="1"/>
  <c r="Q15" i="3"/>
  <c r="O18" i="3"/>
  <c r="N20" i="3"/>
  <c r="N24" i="3"/>
  <c r="K24" i="3"/>
  <c r="J24" i="3"/>
  <c r="H24" i="3"/>
  <c r="I24" i="3"/>
  <c r="M26" i="3"/>
  <c r="P45" i="3"/>
  <c r="P51" i="3"/>
  <c r="Q54" i="3"/>
  <c r="E55" i="3"/>
  <c r="G57" i="3" s="1"/>
  <c r="Q64" i="3"/>
  <c r="Q71" i="3" s="1"/>
  <c r="J63" i="3"/>
  <c r="J70" i="3" s="1"/>
  <c r="K12" i="4"/>
  <c r="L36" i="4"/>
  <c r="K36" i="4"/>
  <c r="J36" i="4"/>
  <c r="I36" i="4"/>
  <c r="F36" i="4"/>
  <c r="E36" i="4"/>
  <c r="P36" i="3"/>
  <c r="P48" i="3"/>
  <c r="E59" i="3"/>
  <c r="E20" i="5"/>
  <c r="I20" i="5" s="1"/>
  <c r="J20" i="5" s="1"/>
  <c r="J36" i="6"/>
  <c r="F50" i="6"/>
  <c r="K21" i="7"/>
  <c r="G26" i="7"/>
  <c r="F26" i="7"/>
  <c r="E26" i="7"/>
  <c r="E30" i="7"/>
  <c r="J30" i="7" s="1"/>
  <c r="K30" i="7" s="1"/>
  <c r="D39" i="7"/>
  <c r="G34" i="7"/>
  <c r="D41" i="7"/>
  <c r="F34" i="7"/>
  <c r="E34" i="7"/>
  <c r="F38" i="7"/>
  <c r="E38" i="7"/>
  <c r="J41" i="7"/>
  <c r="H14" i="8"/>
  <c r="J50" i="8"/>
  <c r="I50" i="8"/>
  <c r="F50" i="8"/>
  <c r="E50" i="8"/>
  <c r="L50" i="8" s="1"/>
  <c r="I57" i="8"/>
  <c r="I65" i="8"/>
  <c r="I72" i="8" s="1"/>
  <c r="E56" i="9"/>
  <c r="O56" i="9" s="1"/>
  <c r="P56" i="9" s="1"/>
  <c r="F57" i="9"/>
  <c r="E65" i="9"/>
  <c r="E72" i="9" s="1"/>
  <c r="H57" i="9"/>
  <c r="L68" i="10"/>
  <c r="L16" i="10"/>
  <c r="E48" i="14"/>
  <c r="E54" i="14" s="1"/>
  <c r="E35" i="3"/>
  <c r="Q36" i="3"/>
  <c r="Q48" i="3"/>
  <c r="M64" i="3"/>
  <c r="M71" i="3" s="1"/>
  <c r="F20" i="5"/>
  <c r="I32" i="5"/>
  <c r="J32" i="5" s="1"/>
  <c r="F51" i="6"/>
  <c r="K29" i="7"/>
  <c r="K37" i="7"/>
  <c r="F54" i="7"/>
  <c r="J57" i="8"/>
  <c r="J65" i="8"/>
  <c r="J72" i="8" s="1"/>
  <c r="F61" i="8"/>
  <c r="J53" i="9"/>
  <c r="D66" i="10"/>
  <c r="S56" i="10"/>
  <c r="T56" i="10" s="1"/>
  <c r="G20" i="6"/>
  <c r="I20" i="6"/>
  <c r="E24" i="6"/>
  <c r="D41" i="6"/>
  <c r="G42" i="6" s="1"/>
  <c r="G48" i="6" s="1"/>
  <c r="I24" i="6"/>
  <c r="G24" i="6"/>
  <c r="G48" i="7"/>
  <c r="G54" i="7" s="1"/>
  <c r="P14" i="13"/>
  <c r="G12" i="6"/>
  <c r="D9" i="6"/>
  <c r="G10" i="6" s="1"/>
  <c r="D44" i="6"/>
  <c r="D50" i="6" s="1"/>
  <c r="L14" i="8"/>
  <c r="J23" i="8"/>
  <c r="I23" i="8"/>
  <c r="F23" i="8"/>
  <c r="E23" i="8"/>
  <c r="L23" i="8" s="1"/>
  <c r="H68" i="9"/>
  <c r="K57" i="10"/>
  <c r="H66" i="10"/>
  <c r="I57" i="10"/>
  <c r="Q57" i="10"/>
  <c r="O57" i="10"/>
  <c r="J57" i="10"/>
  <c r="N29" i="3"/>
  <c r="H36" i="3"/>
  <c r="N41" i="3"/>
  <c r="N42" i="3"/>
  <c r="H48" i="3"/>
  <c r="D29" i="4"/>
  <c r="E12" i="6"/>
  <c r="F20" i="6"/>
  <c r="H24" i="6"/>
  <c r="E36" i="6"/>
  <c r="H30" i="7"/>
  <c r="H50" i="8"/>
  <c r="I56" i="9"/>
  <c r="J64" i="9"/>
  <c r="J71" i="9" s="1"/>
  <c r="O29" i="3"/>
  <c r="I36" i="3"/>
  <c r="O41" i="3"/>
  <c r="I48" i="3"/>
  <c r="K49" i="4"/>
  <c r="K55" i="4" s="1"/>
  <c r="I29" i="5"/>
  <c r="J29" i="5" s="1"/>
  <c r="G34" i="5"/>
  <c r="I34" i="5" s="1"/>
  <c r="J34" i="5" s="1"/>
  <c r="I33" i="5"/>
  <c r="J33" i="5" s="1"/>
  <c r="E40" i="5"/>
  <c r="F12" i="6"/>
  <c r="H20" i="6"/>
  <c r="J24" i="6"/>
  <c r="H45" i="6"/>
  <c r="H51" i="6" s="1"/>
  <c r="J42" i="6"/>
  <c r="J47" i="6"/>
  <c r="D44" i="7"/>
  <c r="J39" i="7"/>
  <c r="K39" i="7" s="1"/>
  <c r="F14" i="8"/>
  <c r="F68" i="8" s="1"/>
  <c r="D55" i="8"/>
  <c r="D60" i="8"/>
  <c r="I61" i="8" s="1"/>
  <c r="J41" i="8"/>
  <c r="I41" i="8"/>
  <c r="F41" i="8"/>
  <c r="D52" i="8"/>
  <c r="E41" i="8"/>
  <c r="L41" i="8" s="1"/>
  <c r="G57" i="8"/>
  <c r="F67" i="9"/>
  <c r="F14" i="9"/>
  <c r="F15" i="9"/>
  <c r="F69" i="9" s="1"/>
  <c r="O20" i="9"/>
  <c r="P20" i="9" s="1"/>
  <c r="P14" i="12"/>
  <c r="P29" i="3"/>
  <c r="J36" i="3"/>
  <c r="P41" i="3"/>
  <c r="P42" i="3"/>
  <c r="J48" i="3"/>
  <c r="P53" i="3"/>
  <c r="J60" i="3"/>
  <c r="I48" i="4"/>
  <c r="I54" i="4" s="1"/>
  <c r="D11" i="5"/>
  <c r="E12" i="5" s="1"/>
  <c r="G13" i="5"/>
  <c r="E16" i="5"/>
  <c r="I16" i="5" s="1"/>
  <c r="J16" i="5" s="1"/>
  <c r="G21" i="5"/>
  <c r="E24" i="5"/>
  <c r="I24" i="5" s="1"/>
  <c r="J24" i="5" s="1"/>
  <c r="F40" i="5"/>
  <c r="H12" i="6"/>
  <c r="J20" i="6"/>
  <c r="J26" i="6"/>
  <c r="F26" i="6"/>
  <c r="E26" i="6"/>
  <c r="G36" i="6"/>
  <c r="G47" i="6"/>
  <c r="G23" i="8"/>
  <c r="G67" i="9"/>
  <c r="G15" i="9"/>
  <c r="G69" i="9" s="1"/>
  <c r="I61" i="9"/>
  <c r="I68" i="9" s="1"/>
  <c r="I62" i="9"/>
  <c r="Q29" i="3"/>
  <c r="K36" i="3"/>
  <c r="E41" i="3"/>
  <c r="Q41" i="3"/>
  <c r="Q42" i="3"/>
  <c r="K48" i="3"/>
  <c r="Q53" i="3"/>
  <c r="K60" i="3"/>
  <c r="F10" i="6"/>
  <c r="I12" i="6"/>
  <c r="G26" i="6"/>
  <c r="I32" i="6"/>
  <c r="H32" i="6"/>
  <c r="E32" i="6"/>
  <c r="H50" i="6"/>
  <c r="E14" i="7"/>
  <c r="J20" i="7"/>
  <c r="K20" i="7" s="1"/>
  <c r="E50" i="7"/>
  <c r="H15" i="8"/>
  <c r="H69" i="8" s="1"/>
  <c r="H67" i="8"/>
  <c r="H23" i="8"/>
  <c r="E61" i="8"/>
  <c r="E68" i="8" s="1"/>
  <c r="I69" i="9"/>
  <c r="I72" i="9"/>
  <c r="D37" i="5"/>
  <c r="F28" i="5"/>
  <c r="J12" i="6"/>
  <c r="I36" i="6"/>
  <c r="H40" i="7"/>
  <c r="I14" i="8"/>
  <c r="L55" i="8"/>
  <c r="M55" i="8" s="1"/>
  <c r="O23" i="9"/>
  <c r="P23" i="9" s="1"/>
  <c r="O29" i="9"/>
  <c r="P29" i="9" s="1"/>
  <c r="L72" i="9"/>
  <c r="G27" i="5"/>
  <c r="J14" i="8"/>
  <c r="G53" i="8"/>
  <c r="E65" i="8"/>
  <c r="E72" i="8" s="1"/>
  <c r="O55" i="9"/>
  <c r="P55" i="9" s="1"/>
  <c r="F36" i="5"/>
  <c r="G35" i="5"/>
  <c r="E48" i="5"/>
  <c r="E43" i="5"/>
  <c r="E49" i="5" s="1"/>
  <c r="J28" i="6"/>
  <c r="G28" i="6"/>
  <c r="E28" i="6"/>
  <c r="J32" i="6"/>
  <c r="F36" i="6"/>
  <c r="G40" i="7"/>
  <c r="J32" i="8"/>
  <c r="I32" i="8"/>
  <c r="F32" i="8"/>
  <c r="E32" i="8"/>
  <c r="L32" i="8" s="1"/>
  <c r="H62" i="8"/>
  <c r="H61" i="8"/>
  <c r="K14" i="9"/>
  <c r="K15" i="9"/>
  <c r="K69" i="9" s="1"/>
  <c r="G54" i="9"/>
  <c r="J54" i="9"/>
  <c r="F14" i="6"/>
  <c r="J30" i="6"/>
  <c r="E47" i="7"/>
  <c r="E53" i="7" s="1"/>
  <c r="J15" i="8"/>
  <c r="J69" i="8" s="1"/>
  <c r="F18" i="8"/>
  <c r="H20" i="8"/>
  <c r="M22" i="8"/>
  <c r="J24" i="8"/>
  <c r="F27" i="8"/>
  <c r="H29" i="8"/>
  <c r="M31" i="8"/>
  <c r="J33" i="8"/>
  <c r="F36" i="8"/>
  <c r="H38" i="8"/>
  <c r="M40" i="8"/>
  <c r="J42" i="8"/>
  <c r="F45" i="8"/>
  <c r="H47" i="8"/>
  <c r="M49" i="8"/>
  <c r="J51" i="8"/>
  <c r="H65" i="8"/>
  <c r="H72" i="8" s="1"/>
  <c r="P13" i="9"/>
  <c r="L20" i="9"/>
  <c r="L29" i="9"/>
  <c r="L38" i="9"/>
  <c r="O38" i="9" s="1"/>
  <c r="P38" i="9" s="1"/>
  <c r="I44" i="9"/>
  <c r="M47" i="9"/>
  <c r="O47" i="9" s="1"/>
  <c r="P47" i="9" s="1"/>
  <c r="E50" i="9"/>
  <c r="O50" i="9" s="1"/>
  <c r="P50" i="9" s="1"/>
  <c r="G56" i="9"/>
  <c r="I57" i="9"/>
  <c r="M65" i="9"/>
  <c r="M72" i="9" s="1"/>
  <c r="M16" i="10"/>
  <c r="M15" i="10"/>
  <c r="E18" i="10"/>
  <c r="Q27" i="10"/>
  <c r="M27" i="10"/>
  <c r="L27" i="10"/>
  <c r="K27" i="10"/>
  <c r="J33" i="10"/>
  <c r="G42" i="10"/>
  <c r="P57" i="10"/>
  <c r="L62" i="10"/>
  <c r="L63" i="10"/>
  <c r="L72" i="10"/>
  <c r="G43" i="11"/>
  <c r="M64" i="12"/>
  <c r="M71" i="12" s="1"/>
  <c r="M54" i="12"/>
  <c r="I56" i="12"/>
  <c r="E14" i="9"/>
  <c r="F50" i="9"/>
  <c r="J57" i="9"/>
  <c r="D67" i="9"/>
  <c r="E30" i="10"/>
  <c r="N33" i="10"/>
  <c r="J42" i="10"/>
  <c r="S47" i="10"/>
  <c r="T47" i="10" s="1"/>
  <c r="E48" i="10"/>
  <c r="J65" i="10"/>
  <c r="J72" i="10" s="1"/>
  <c r="I40" i="11"/>
  <c r="G40" i="11"/>
  <c r="D46" i="11"/>
  <c r="D52" i="11" s="1"/>
  <c r="G67" i="12"/>
  <c r="G15" i="12"/>
  <c r="J56" i="12"/>
  <c r="J20" i="8"/>
  <c r="J29" i="8"/>
  <c r="J38" i="8"/>
  <c r="J47" i="8"/>
  <c r="E52" i="8"/>
  <c r="F57" i="8"/>
  <c r="H15" i="9"/>
  <c r="H69" i="9" s="1"/>
  <c r="K44" i="9"/>
  <c r="G50" i="9"/>
  <c r="K57" i="9"/>
  <c r="F61" i="9"/>
  <c r="J62" i="9"/>
  <c r="M64" i="9"/>
  <c r="M71" i="9" s="1"/>
  <c r="O68" i="10"/>
  <c r="O16" i="10"/>
  <c r="I21" i="10"/>
  <c r="F30" i="10"/>
  <c r="S35" i="10"/>
  <c r="T35" i="10" s="1"/>
  <c r="D61" i="10"/>
  <c r="F62" i="10" s="1"/>
  <c r="K55" i="10"/>
  <c r="F72" i="10"/>
  <c r="I43" i="11"/>
  <c r="G71" i="12"/>
  <c r="G61" i="12"/>
  <c r="G68" i="12" s="1"/>
  <c r="G61" i="9"/>
  <c r="G68" i="9" s="1"/>
  <c r="O36" i="10"/>
  <c r="K36" i="10"/>
  <c r="J36" i="10"/>
  <c r="H61" i="10"/>
  <c r="I63" i="10" s="1"/>
  <c r="I36" i="10"/>
  <c r="Q36" i="10"/>
  <c r="L57" i="10"/>
  <c r="J69" i="10"/>
  <c r="D65" i="13"/>
  <c r="D72" i="13" s="1"/>
  <c r="N56" i="13"/>
  <c r="F51" i="14"/>
  <c r="H61" i="9"/>
  <c r="Q68" i="10"/>
  <c r="Q15" i="10"/>
  <c r="K70" i="10"/>
  <c r="K69" i="10"/>
  <c r="M33" i="10"/>
  <c r="L33" i="10"/>
  <c r="K33" i="10"/>
  <c r="M58" i="10"/>
  <c r="M66" i="10"/>
  <c r="M73" i="10" s="1"/>
  <c r="K36" i="11"/>
  <c r="L36" i="11" s="1"/>
  <c r="E17" i="8"/>
  <c r="L17" i="8" s="1"/>
  <c r="E26" i="8"/>
  <c r="L26" i="8" s="1"/>
  <c r="E35" i="8"/>
  <c r="L35" i="8" s="1"/>
  <c r="E44" i="8"/>
  <c r="L44" i="8" s="1"/>
  <c r="F47" i="9"/>
  <c r="J50" i="9"/>
  <c r="D52" i="9"/>
  <c r="E68" i="10"/>
  <c r="E15" i="10"/>
  <c r="O21" i="10"/>
  <c r="S32" i="10"/>
  <c r="T32" i="10" s="1"/>
  <c r="F48" i="10"/>
  <c r="K20" i="14"/>
  <c r="H20" i="14"/>
  <c r="G20" i="14"/>
  <c r="F20" i="14"/>
  <c r="E20" i="14"/>
  <c r="N20" i="14"/>
  <c r="M20" i="14"/>
  <c r="P20" i="14"/>
  <c r="O20" i="14"/>
  <c r="L20" i="14"/>
  <c r="J20" i="14"/>
  <c r="I20" i="14"/>
  <c r="E16" i="6"/>
  <c r="F17" i="8"/>
  <c r="F26" i="8"/>
  <c r="F35" i="8"/>
  <c r="F44" i="8"/>
  <c r="J14" i="9"/>
  <c r="J68" i="9" s="1"/>
  <c r="F20" i="9"/>
  <c r="F29" i="9"/>
  <c r="F38" i="9"/>
  <c r="G47" i="9"/>
  <c r="K50" i="9"/>
  <c r="H54" i="9"/>
  <c r="M56" i="9"/>
  <c r="G65" i="9"/>
  <c r="G72" i="9" s="1"/>
  <c r="F68" i="10"/>
  <c r="N70" i="10"/>
  <c r="N69" i="10"/>
  <c r="E36" i="10"/>
  <c r="G48" i="10"/>
  <c r="G51" i="10"/>
  <c r="F51" i="10"/>
  <c r="E51" i="10"/>
  <c r="S50" i="10"/>
  <c r="T50" i="10" s="1"/>
  <c r="K61" i="9"/>
  <c r="H72" i="9"/>
  <c r="Q21" i="10"/>
  <c r="M21" i="10"/>
  <c r="L21" i="10"/>
  <c r="K21" i="10"/>
  <c r="H14" i="10"/>
  <c r="O15" i="10" s="1"/>
  <c r="F63" i="10"/>
  <c r="O73" i="10"/>
  <c r="K24" i="11"/>
  <c r="L24" i="11" s="1"/>
  <c r="E42" i="10"/>
  <c r="S41" i="10"/>
  <c r="T41" i="10" s="1"/>
  <c r="D53" i="10"/>
  <c r="G63" i="10"/>
  <c r="K14" i="11"/>
  <c r="L14" i="11" s="1"/>
  <c r="H46" i="11"/>
  <c r="H52" i="11" s="1"/>
  <c r="H40" i="11"/>
  <c r="J61" i="13"/>
  <c r="J62" i="13"/>
  <c r="J72" i="13"/>
  <c r="E14" i="14"/>
  <c r="N14" i="14"/>
  <c r="M14" i="14"/>
  <c r="D11" i="14"/>
  <c r="L14" i="14"/>
  <c r="K14" i="14"/>
  <c r="H14" i="14"/>
  <c r="G14" i="14"/>
  <c r="P14" i="14"/>
  <c r="O14" i="14"/>
  <c r="J14" i="14"/>
  <c r="I14" i="14"/>
  <c r="F14" i="14"/>
  <c r="G18" i="10"/>
  <c r="S17" i="10"/>
  <c r="T17" i="10" s="1"/>
  <c r="D14" i="10"/>
  <c r="L36" i="10"/>
  <c r="I42" i="10"/>
  <c r="Q42" i="10"/>
  <c r="P42" i="10"/>
  <c r="O42" i="10"/>
  <c r="K42" i="10"/>
  <c r="E54" i="10"/>
  <c r="Q62" i="10"/>
  <c r="O16" i="14"/>
  <c r="L16" i="14"/>
  <c r="K16" i="14"/>
  <c r="J16" i="14"/>
  <c r="I16" i="14"/>
  <c r="F16" i="14"/>
  <c r="E16" i="14"/>
  <c r="P16" i="14"/>
  <c r="N16" i="14"/>
  <c r="M16" i="14"/>
  <c r="H16" i="14"/>
  <c r="G16" i="14"/>
  <c r="M67" i="9"/>
  <c r="K15" i="10"/>
  <c r="K68" i="10"/>
  <c r="O27" i="10"/>
  <c r="M36" i="10"/>
  <c r="G39" i="10"/>
  <c r="F39" i="10"/>
  <c r="E39" i="10"/>
  <c r="G66" i="10"/>
  <c r="G73" i="10" s="1"/>
  <c r="G57" i="10"/>
  <c r="E48" i="11"/>
  <c r="E43" i="11"/>
  <c r="N39" i="10"/>
  <c r="Q48" i="10"/>
  <c r="N51" i="10"/>
  <c r="H53" i="10"/>
  <c r="N57" i="10"/>
  <c r="N62" i="10"/>
  <c r="O65" i="10"/>
  <c r="O72" i="10" s="1"/>
  <c r="F22" i="11"/>
  <c r="F34" i="11"/>
  <c r="K34" i="11" s="1"/>
  <c r="L34" i="11" s="1"/>
  <c r="G48" i="11"/>
  <c r="H14" i="12"/>
  <c r="H68" i="12" s="1"/>
  <c r="J15" i="12"/>
  <c r="N53" i="12"/>
  <c r="E65" i="12"/>
  <c r="E56" i="12"/>
  <c r="P56" i="12" s="1"/>
  <c r="G57" i="12"/>
  <c r="J67" i="13"/>
  <c r="J15" i="13"/>
  <c r="J69" i="13" s="1"/>
  <c r="I15" i="13"/>
  <c r="I69" i="13" s="1"/>
  <c r="F56" i="13"/>
  <c r="K62" i="13"/>
  <c r="K61" i="13"/>
  <c r="D64" i="13"/>
  <c r="D71" i="13" s="1"/>
  <c r="G71" i="13"/>
  <c r="O26" i="14"/>
  <c r="G51" i="14"/>
  <c r="G14" i="15"/>
  <c r="F14" i="15"/>
  <c r="E14" i="15"/>
  <c r="I14" i="15" s="1"/>
  <c r="J14" i="15" s="1"/>
  <c r="D11" i="15"/>
  <c r="F12" i="15" s="1"/>
  <c r="P62" i="10"/>
  <c r="N66" i="10"/>
  <c r="N73" i="10" s="1"/>
  <c r="D11" i="11"/>
  <c r="E12" i="11" s="1"/>
  <c r="G22" i="11"/>
  <c r="K22" i="11" s="1"/>
  <c r="L22" i="11" s="1"/>
  <c r="G34" i="11"/>
  <c r="K39" i="11"/>
  <c r="L39" i="11" s="1"/>
  <c r="H45" i="11"/>
  <c r="H51" i="11" s="1"/>
  <c r="H48" i="11"/>
  <c r="I14" i="12"/>
  <c r="I68" i="12" s="1"/>
  <c r="F56" i="12"/>
  <c r="K67" i="13"/>
  <c r="K15" i="13"/>
  <c r="L15" i="13"/>
  <c r="L69" i="13" s="1"/>
  <c r="G65" i="13"/>
  <c r="G72" i="13" s="1"/>
  <c r="G12" i="14"/>
  <c r="G24" i="14"/>
  <c r="P24" i="14"/>
  <c r="O24" i="14"/>
  <c r="N24" i="14"/>
  <c r="M24" i="14"/>
  <c r="J24" i="14"/>
  <c r="I24" i="14"/>
  <c r="G48" i="14"/>
  <c r="G54" i="14" s="1"/>
  <c r="D48" i="15"/>
  <c r="F43" i="15"/>
  <c r="F49" i="15" s="1"/>
  <c r="H22" i="11"/>
  <c r="H34" i="11"/>
  <c r="J14" i="12"/>
  <c r="J68" i="12" s="1"/>
  <c r="G72" i="12"/>
  <c r="G56" i="12"/>
  <c r="M15" i="13"/>
  <c r="H65" i="13"/>
  <c r="H72" i="13" s="1"/>
  <c r="J71" i="13"/>
  <c r="E24" i="14"/>
  <c r="O28" i="14"/>
  <c r="L28" i="14"/>
  <c r="K28" i="14"/>
  <c r="J28" i="14"/>
  <c r="I28" i="14"/>
  <c r="F28" i="14"/>
  <c r="E28" i="14"/>
  <c r="F54" i="14"/>
  <c r="I34" i="11"/>
  <c r="E40" i="11"/>
  <c r="K14" i="12"/>
  <c r="K68" i="12" s="1"/>
  <c r="E53" i="12"/>
  <c r="P53" i="12" s="1"/>
  <c r="G54" i="12"/>
  <c r="H56" i="12"/>
  <c r="I72" i="12"/>
  <c r="E53" i="13"/>
  <c r="P53" i="13" s="1"/>
  <c r="K71" i="13"/>
  <c r="I12" i="14"/>
  <c r="F24" i="14"/>
  <c r="G28" i="14"/>
  <c r="K32" i="14"/>
  <c r="H32" i="14"/>
  <c r="G32" i="14"/>
  <c r="F32" i="14"/>
  <c r="E32" i="14"/>
  <c r="N32" i="14"/>
  <c r="M32" i="14"/>
  <c r="O40" i="14"/>
  <c r="O49" i="14"/>
  <c r="O55" i="14" s="1"/>
  <c r="N18" i="10"/>
  <c r="L45" i="10"/>
  <c r="I48" i="10"/>
  <c r="E57" i="10"/>
  <c r="F18" i="11"/>
  <c r="F30" i="11"/>
  <c r="D37" i="11"/>
  <c r="F40" i="11"/>
  <c r="L14" i="12"/>
  <c r="L68" i="12" s="1"/>
  <c r="N15" i="12"/>
  <c r="L17" i="12"/>
  <c r="N18" i="12"/>
  <c r="L20" i="12"/>
  <c r="N21" i="12"/>
  <c r="L23" i="12"/>
  <c r="N24" i="12"/>
  <c r="L26" i="12"/>
  <c r="L29" i="12"/>
  <c r="M32" i="12"/>
  <c r="M35" i="12"/>
  <c r="M38" i="12"/>
  <c r="M41" i="12"/>
  <c r="M44" i="12"/>
  <c r="M47" i="12"/>
  <c r="M50" i="12"/>
  <c r="F53" i="12"/>
  <c r="H54" i="12"/>
  <c r="K57" i="12"/>
  <c r="L61" i="12"/>
  <c r="J65" i="12"/>
  <c r="J72" i="12" s="1"/>
  <c r="J53" i="13"/>
  <c r="J56" i="13"/>
  <c r="F61" i="13"/>
  <c r="F68" i="13" s="1"/>
  <c r="M64" i="13"/>
  <c r="M71" i="13" s="1"/>
  <c r="J12" i="14"/>
  <c r="H24" i="14"/>
  <c r="H28" i="14"/>
  <c r="G36" i="14"/>
  <c r="P36" i="14"/>
  <c r="O36" i="14"/>
  <c r="N36" i="14"/>
  <c r="M36" i="14"/>
  <c r="J36" i="14"/>
  <c r="I36" i="14"/>
  <c r="G52" i="15"/>
  <c r="O18" i="10"/>
  <c r="M45" i="10"/>
  <c r="J48" i="10"/>
  <c r="F57" i="10"/>
  <c r="G62" i="10"/>
  <c r="E16" i="11"/>
  <c r="K16" i="11" s="1"/>
  <c r="L16" i="11" s="1"/>
  <c r="G18" i="11"/>
  <c r="E28" i="11"/>
  <c r="G30" i="11"/>
  <c r="M14" i="12"/>
  <c r="M68" i="12" s="1"/>
  <c r="M17" i="12"/>
  <c r="M20" i="12"/>
  <c r="M23" i="12"/>
  <c r="M26" i="12"/>
  <c r="M29" i="12"/>
  <c r="G53" i="12"/>
  <c r="I54" i="12"/>
  <c r="L57" i="12"/>
  <c r="M61" i="12"/>
  <c r="L65" i="12"/>
  <c r="L72" i="12" s="1"/>
  <c r="Q13" i="13"/>
  <c r="K56" i="13"/>
  <c r="G61" i="13"/>
  <c r="G68" i="13" s="1"/>
  <c r="Q11" i="14"/>
  <c r="K24" i="14"/>
  <c r="M28" i="14"/>
  <c r="I32" i="14"/>
  <c r="E49" i="14"/>
  <c r="E55" i="14" s="1"/>
  <c r="E40" i="14"/>
  <c r="I16" i="15"/>
  <c r="J16" i="15" s="1"/>
  <c r="K48" i="10"/>
  <c r="M55" i="10"/>
  <c r="I65" i="10"/>
  <c r="I72" i="10" s="1"/>
  <c r="F16" i="11"/>
  <c r="F28" i="11"/>
  <c r="N14" i="12"/>
  <c r="N17" i="12"/>
  <c r="N20" i="12"/>
  <c r="N23" i="12"/>
  <c r="N26" i="12"/>
  <c r="N29" i="12"/>
  <c r="P31" i="12"/>
  <c r="Q31" i="12" s="1"/>
  <c r="P34" i="12"/>
  <c r="Q34" i="12" s="1"/>
  <c r="P37" i="12"/>
  <c r="Q37" i="12" s="1"/>
  <c r="P40" i="12"/>
  <c r="Q40" i="12" s="1"/>
  <c r="P43" i="12"/>
  <c r="Q43" i="12" s="1"/>
  <c r="P46" i="12"/>
  <c r="Q46" i="12" s="1"/>
  <c r="P49" i="12"/>
  <c r="Q49" i="12" s="1"/>
  <c r="F51" i="12"/>
  <c r="J54" i="12"/>
  <c r="K56" i="12"/>
  <c r="M57" i="12"/>
  <c r="N61" i="12"/>
  <c r="M53" i="13"/>
  <c r="L56" i="13"/>
  <c r="E61" i="13"/>
  <c r="E68" i="13" s="1"/>
  <c r="F62" i="13"/>
  <c r="N62" i="13"/>
  <c r="M62" i="13"/>
  <c r="L24" i="14"/>
  <c r="N28" i="14"/>
  <c r="J32" i="14"/>
  <c r="F36" i="14"/>
  <c r="F55" i="14"/>
  <c r="O54" i="14"/>
  <c r="L48" i="10"/>
  <c r="I62" i="10"/>
  <c r="K11" i="11"/>
  <c r="L11" i="11" s="1"/>
  <c r="G16" i="11"/>
  <c r="G28" i="11"/>
  <c r="I53" i="12"/>
  <c r="E67" i="12"/>
  <c r="P13" i="13"/>
  <c r="E67" i="13"/>
  <c r="M65" i="13"/>
  <c r="M72" i="13" s="1"/>
  <c r="M12" i="14"/>
  <c r="I22" i="14"/>
  <c r="F22" i="14"/>
  <c r="E22" i="14"/>
  <c r="P22" i="14"/>
  <c r="O22" i="14"/>
  <c r="L22" i="14"/>
  <c r="K22" i="14"/>
  <c r="E26" i="14"/>
  <c r="N26" i="14"/>
  <c r="M26" i="14"/>
  <c r="L26" i="14"/>
  <c r="K26" i="14"/>
  <c r="H26" i="14"/>
  <c r="D45" i="14"/>
  <c r="F46" i="14" s="1"/>
  <c r="G26" i="14"/>
  <c r="D49" i="14"/>
  <c r="G48" i="15"/>
  <c r="G43" i="15"/>
  <c r="J53" i="12"/>
  <c r="M56" i="12"/>
  <c r="J68" i="13"/>
  <c r="N57" i="13"/>
  <c r="G22" i="14"/>
  <c r="L40" i="14"/>
  <c r="J40" i="14"/>
  <c r="H49" i="14"/>
  <c r="H55" i="14" s="1"/>
  <c r="H40" i="14"/>
  <c r="N40" i="14"/>
  <c r="I36" i="15"/>
  <c r="J36" i="15" s="1"/>
  <c r="N48" i="10"/>
  <c r="N56" i="12"/>
  <c r="E60" i="12"/>
  <c r="G62" i="12" s="1"/>
  <c r="H71" i="12"/>
  <c r="K14" i="13"/>
  <c r="K68" i="13" s="1"/>
  <c r="H61" i="13"/>
  <c r="O12" i="14"/>
  <c r="H22" i="14"/>
  <c r="F26" i="14"/>
  <c r="P32" i="14"/>
  <c r="L36" i="14"/>
  <c r="P40" i="14"/>
  <c r="J11" i="15"/>
  <c r="H26" i="11"/>
  <c r="K26" i="11" s="1"/>
  <c r="L26" i="11" s="1"/>
  <c r="K37" i="11"/>
  <c r="L37" i="11" s="1"/>
  <c r="F14" i="12"/>
  <c r="F68" i="12" s="1"/>
  <c r="H15" i="12"/>
  <c r="P55" i="12"/>
  <c r="Q55" i="12" s="1"/>
  <c r="F61" i="12"/>
  <c r="I61" i="12"/>
  <c r="H15" i="13"/>
  <c r="H69" i="13" s="1"/>
  <c r="F15" i="13"/>
  <c r="K54" i="13"/>
  <c r="G56" i="13"/>
  <c r="N65" i="13"/>
  <c r="N72" i="13" s="1"/>
  <c r="J22" i="14"/>
  <c r="I26" i="14"/>
  <c r="I34" i="14"/>
  <c r="F34" i="14"/>
  <c r="E34" i="14"/>
  <c r="P34" i="14"/>
  <c r="O34" i="14"/>
  <c r="L34" i="14"/>
  <c r="K34" i="14"/>
  <c r="D37" i="14"/>
  <c r="E38" i="14" s="1"/>
  <c r="H14" i="13"/>
  <c r="N53" i="13"/>
  <c r="E55" i="13"/>
  <c r="N64" i="13"/>
  <c r="N71" i="13" s="1"/>
  <c r="O18" i="14"/>
  <c r="O30" i="14"/>
  <c r="M51" i="14"/>
  <c r="E20" i="15"/>
  <c r="I20" i="15" s="1"/>
  <c r="J20" i="15" s="1"/>
  <c r="F36" i="15"/>
  <c r="D39" i="15"/>
  <c r="D46" i="15" s="1"/>
  <c r="D52" i="15" s="1"/>
  <c r="E43" i="15"/>
  <c r="F14" i="16"/>
  <c r="E14" i="16"/>
  <c r="D11" i="16"/>
  <c r="I24" i="17"/>
  <c r="J24" i="17" s="1"/>
  <c r="E40" i="17"/>
  <c r="I40" i="17" s="1"/>
  <c r="J40" i="17" s="1"/>
  <c r="D46" i="17"/>
  <c r="D52" i="17" s="1"/>
  <c r="I14" i="13"/>
  <c r="I68" i="13" s="1"/>
  <c r="L33" i="13"/>
  <c r="L36" i="13"/>
  <c r="P18" i="14"/>
  <c r="P30" i="14"/>
  <c r="F40" i="14"/>
  <c r="F20" i="15"/>
  <c r="E40" i="15"/>
  <c r="G20" i="16"/>
  <c r="F20" i="16"/>
  <c r="E20" i="16"/>
  <c r="I20" i="16" s="1"/>
  <c r="J20" i="16" s="1"/>
  <c r="G26" i="16"/>
  <c r="F26" i="16"/>
  <c r="E26" i="16"/>
  <c r="G32" i="16"/>
  <c r="F32" i="16"/>
  <c r="E32" i="16"/>
  <c r="I32" i="16" s="1"/>
  <c r="J32" i="16" s="1"/>
  <c r="D37" i="16"/>
  <c r="D42" i="16"/>
  <c r="D67" i="18"/>
  <c r="E61" i="18"/>
  <c r="I62" i="18"/>
  <c r="F62" i="18"/>
  <c r="G62" i="18"/>
  <c r="E48" i="16"/>
  <c r="G48" i="20"/>
  <c r="D37" i="15"/>
  <c r="G38" i="15" s="1"/>
  <c r="F48" i="16"/>
  <c r="F43" i="16"/>
  <c r="N15" i="13"/>
  <c r="N69" i="13" s="1"/>
  <c r="L17" i="13"/>
  <c r="N18" i="13"/>
  <c r="L20" i="13"/>
  <c r="N21" i="13"/>
  <c r="L23" i="13"/>
  <c r="N24" i="13"/>
  <c r="L26" i="13"/>
  <c r="N27" i="13"/>
  <c r="L29" i="13"/>
  <c r="M35" i="13"/>
  <c r="M38" i="13"/>
  <c r="M41" i="13"/>
  <c r="M44" i="13"/>
  <c r="M47" i="13"/>
  <c r="M50" i="13"/>
  <c r="F53" i="13"/>
  <c r="H54" i="13"/>
  <c r="I56" i="13"/>
  <c r="H67" i="13"/>
  <c r="G18" i="14"/>
  <c r="G30" i="14"/>
  <c r="I40" i="14"/>
  <c r="J17" i="15"/>
  <c r="F24" i="15"/>
  <c r="I24" i="15" s="1"/>
  <c r="J24" i="15" s="1"/>
  <c r="J27" i="15"/>
  <c r="F34" i="15"/>
  <c r="I34" i="15" s="1"/>
  <c r="J34" i="15" s="1"/>
  <c r="E51" i="15"/>
  <c r="I39" i="15"/>
  <c r="J39" i="15" s="1"/>
  <c r="G45" i="15"/>
  <c r="G51" i="15" s="1"/>
  <c r="G16" i="17"/>
  <c r="D11" i="17"/>
  <c r="F16" i="17"/>
  <c r="E16" i="17"/>
  <c r="I16" i="17" s="1"/>
  <c r="J16" i="17" s="1"/>
  <c r="E56" i="18"/>
  <c r="K56" i="18" s="1"/>
  <c r="K55" i="18"/>
  <c r="L55" i="18" s="1"/>
  <c r="E65" i="18"/>
  <c r="E72" i="18" s="1"/>
  <c r="I48" i="20"/>
  <c r="M17" i="13"/>
  <c r="M20" i="13"/>
  <c r="M23" i="13"/>
  <c r="M26" i="13"/>
  <c r="M29" i="13"/>
  <c r="G53" i="13"/>
  <c r="I54" i="13"/>
  <c r="H18" i="14"/>
  <c r="H30" i="14"/>
  <c r="G12" i="15"/>
  <c r="E18" i="15"/>
  <c r="E28" i="15"/>
  <c r="E46" i="15"/>
  <c r="E52" i="15" s="1"/>
  <c r="F40" i="17"/>
  <c r="I14" i="18"/>
  <c r="D72" i="18"/>
  <c r="N14" i="13"/>
  <c r="N68" i="13" s="1"/>
  <c r="N17" i="13"/>
  <c r="N20" i="13"/>
  <c r="N23" i="13"/>
  <c r="N26" i="13"/>
  <c r="N29" i="13"/>
  <c r="P31" i="13"/>
  <c r="P34" i="13"/>
  <c r="P37" i="13"/>
  <c r="Q37" i="13" s="1"/>
  <c r="P40" i="13"/>
  <c r="Q40" i="13" s="1"/>
  <c r="P43" i="13"/>
  <c r="Q43" i="13" s="1"/>
  <c r="P46" i="13"/>
  <c r="Q46" i="13" s="1"/>
  <c r="P49" i="13"/>
  <c r="Q49" i="13" s="1"/>
  <c r="F51" i="13"/>
  <c r="H53" i="13"/>
  <c r="I18" i="14"/>
  <c r="I30" i="14"/>
  <c r="M38" i="14"/>
  <c r="F18" i="15"/>
  <c r="F28" i="15"/>
  <c r="G40" i="15"/>
  <c r="F46" i="15"/>
  <c r="F52" i="15" s="1"/>
  <c r="I16" i="16"/>
  <c r="J16" i="16" s="1"/>
  <c r="I22" i="16"/>
  <c r="J22" i="16" s="1"/>
  <c r="I28" i="16"/>
  <c r="J28" i="16" s="1"/>
  <c r="I34" i="16"/>
  <c r="J34" i="16" s="1"/>
  <c r="D46" i="16"/>
  <c r="G40" i="17"/>
  <c r="D65" i="19"/>
  <c r="L56" i="19"/>
  <c r="K56" i="19"/>
  <c r="I56" i="19"/>
  <c r="H56" i="19"/>
  <c r="Q31" i="13"/>
  <c r="F33" i="13"/>
  <c r="Q34" i="13"/>
  <c r="F36" i="13"/>
  <c r="F39" i="13"/>
  <c r="I53" i="13"/>
  <c r="H62" i="13"/>
  <c r="J18" i="14"/>
  <c r="J30" i="14"/>
  <c r="E12" i="15"/>
  <c r="I12" i="15" s="1"/>
  <c r="J12" i="15" s="1"/>
  <c r="G28" i="15"/>
  <c r="G22" i="17"/>
  <c r="F22" i="17"/>
  <c r="E22" i="17"/>
  <c r="I22" i="17" s="1"/>
  <c r="J22" i="17" s="1"/>
  <c r="E40" i="16"/>
  <c r="I39" i="16"/>
  <c r="J39" i="16" s="1"/>
  <c r="I18" i="17"/>
  <c r="J18" i="17" s="1"/>
  <c r="J37" i="17"/>
  <c r="F69" i="19"/>
  <c r="L53" i="13"/>
  <c r="M30" i="14"/>
  <c r="E26" i="15"/>
  <c r="I26" i="15" s="1"/>
  <c r="J26" i="15" s="1"/>
  <c r="J35" i="15"/>
  <c r="F40" i="16"/>
  <c r="G28" i="17"/>
  <c r="D37" i="17"/>
  <c r="F28" i="17"/>
  <c r="E28" i="17"/>
  <c r="I28" i="17" s="1"/>
  <c r="J28" i="17" s="1"/>
  <c r="D64" i="18"/>
  <c r="D71" i="18" s="1"/>
  <c r="H53" i="18"/>
  <c r="G53" i="18"/>
  <c r="F53" i="18"/>
  <c r="H56" i="18"/>
  <c r="G69" i="19"/>
  <c r="F57" i="18"/>
  <c r="I67" i="18"/>
  <c r="E14" i="19"/>
  <c r="L36" i="20"/>
  <c r="K38" i="20"/>
  <c r="J42" i="20"/>
  <c r="J48" i="20" s="1"/>
  <c r="I30" i="18"/>
  <c r="I48" i="18"/>
  <c r="G57" i="18"/>
  <c r="F14" i="19"/>
  <c r="I15" i="19"/>
  <c r="I69" i="19" s="1"/>
  <c r="M36" i="20"/>
  <c r="L38" i="20"/>
  <c r="K42" i="20"/>
  <c r="K48" i="20" s="1"/>
  <c r="K28" i="18"/>
  <c r="H33" i="18"/>
  <c r="K46" i="18"/>
  <c r="H51" i="18"/>
  <c r="H57" i="18"/>
  <c r="G14" i="19"/>
  <c r="J15" i="19"/>
  <c r="J69" i="19" s="1"/>
  <c r="J56" i="19"/>
  <c r="O10" i="20"/>
  <c r="O48" i="20" s="1"/>
  <c r="N36" i="20"/>
  <c r="M38" i="20"/>
  <c r="L42" i="20"/>
  <c r="L48" i="20" s="1"/>
  <c r="I47" i="20"/>
  <c r="L28" i="18"/>
  <c r="I33" i="18"/>
  <c r="L46" i="18"/>
  <c r="I51" i="18"/>
  <c r="I57" i="18"/>
  <c r="F65" i="18"/>
  <c r="F72" i="18" s="1"/>
  <c r="H14" i="19"/>
  <c r="K15" i="19"/>
  <c r="K69" i="19" s="1"/>
  <c r="D52" i="19"/>
  <c r="M53" i="19" s="1"/>
  <c r="D60" i="19"/>
  <c r="D67" i="19" s="1"/>
  <c r="M64" i="19"/>
  <c r="M71" i="19" s="1"/>
  <c r="E67" i="19"/>
  <c r="O36" i="20"/>
  <c r="N38" i="20"/>
  <c r="M42" i="20"/>
  <c r="M48" i="20" s="1"/>
  <c r="D42" i="17"/>
  <c r="E46" i="17"/>
  <c r="E52" i="17" s="1"/>
  <c r="F21" i="18"/>
  <c r="I23" i="18"/>
  <c r="G26" i="18"/>
  <c r="E29" i="18"/>
  <c r="K29" i="18" s="1"/>
  <c r="K31" i="18"/>
  <c r="L31" i="18" s="1"/>
  <c r="F39" i="18"/>
  <c r="I41" i="18"/>
  <c r="G44" i="18"/>
  <c r="E47" i="18"/>
  <c r="K47" i="18" s="1"/>
  <c r="K49" i="18"/>
  <c r="L49" i="18" s="1"/>
  <c r="D60" i="18"/>
  <c r="G65" i="18"/>
  <c r="G72" i="18" s="1"/>
  <c r="I14" i="19"/>
  <c r="L15" i="19"/>
  <c r="L69" i="19" s="1"/>
  <c r="F38" i="19"/>
  <c r="F47" i="19"/>
  <c r="I54" i="19"/>
  <c r="F67" i="19"/>
  <c r="P36" i="20"/>
  <c r="O38" i="20"/>
  <c r="N42" i="20"/>
  <c r="N48" i="20" s="1"/>
  <c r="E34" i="17"/>
  <c r="I34" i="17" s="1"/>
  <c r="J34" i="17" s="1"/>
  <c r="G21" i="18"/>
  <c r="H26" i="18"/>
  <c r="F29" i="18"/>
  <c r="I36" i="18"/>
  <c r="G39" i="18"/>
  <c r="H44" i="18"/>
  <c r="F47" i="18"/>
  <c r="E52" i="18"/>
  <c r="G54" i="18" s="1"/>
  <c r="H65" i="18"/>
  <c r="H72" i="18" s="1"/>
  <c r="J14" i="19"/>
  <c r="M15" i="19"/>
  <c r="F20" i="19"/>
  <c r="J23" i="19"/>
  <c r="F29" i="19"/>
  <c r="K32" i="19"/>
  <c r="G38" i="19"/>
  <c r="K41" i="19"/>
  <c r="G47" i="19"/>
  <c r="K50" i="19"/>
  <c r="G53" i="19"/>
  <c r="M62" i="19"/>
  <c r="E65" i="19"/>
  <c r="E72" i="19" s="1"/>
  <c r="G67" i="19"/>
  <c r="F34" i="17"/>
  <c r="H21" i="18"/>
  <c r="G29" i="18"/>
  <c r="H39" i="18"/>
  <c r="G47" i="18"/>
  <c r="I65" i="18"/>
  <c r="I72" i="18" s="1"/>
  <c r="K14" i="19"/>
  <c r="G20" i="19"/>
  <c r="G29" i="19"/>
  <c r="L32" i="19"/>
  <c r="H38" i="19"/>
  <c r="L41" i="19"/>
  <c r="H47" i="19"/>
  <c r="K54" i="19"/>
  <c r="F65" i="19"/>
  <c r="F72" i="19" s="1"/>
  <c r="F36" i="20"/>
  <c r="E38" i="20"/>
  <c r="P42" i="20"/>
  <c r="P48" i="20" s="1"/>
  <c r="F14" i="18"/>
  <c r="I21" i="18"/>
  <c r="H29" i="18"/>
  <c r="F32" i="18"/>
  <c r="I39" i="18"/>
  <c r="H47" i="18"/>
  <c r="F50" i="18"/>
  <c r="L14" i="19"/>
  <c r="H20" i="19"/>
  <c r="H29" i="19"/>
  <c r="I38" i="19"/>
  <c r="M41" i="19"/>
  <c r="I47" i="19"/>
  <c r="I53" i="19"/>
  <c r="L54" i="19"/>
  <c r="G65" i="19"/>
  <c r="G72" i="19" s="1"/>
  <c r="G36" i="20"/>
  <c r="F38" i="20"/>
  <c r="E42" i="20"/>
  <c r="E48" i="20" s="1"/>
  <c r="E48" i="17"/>
  <c r="G14" i="18"/>
  <c r="G32" i="18"/>
  <c r="G50" i="18"/>
  <c r="I20" i="19"/>
  <c r="I29" i="19"/>
  <c r="J38" i="19"/>
  <c r="J47" i="19"/>
  <c r="M54" i="19"/>
  <c r="G57" i="19"/>
  <c r="H65" i="19"/>
  <c r="H72" i="19" s="1"/>
  <c r="H36" i="20"/>
  <c r="G38" i="20"/>
  <c r="F42" i="20"/>
  <c r="F48" i="20" s="1"/>
  <c r="E38" i="16"/>
  <c r="F43" i="17"/>
  <c r="H14" i="18"/>
  <c r="L19" i="18"/>
  <c r="G27" i="18"/>
  <c r="H32" i="18"/>
  <c r="F35" i="18"/>
  <c r="L37" i="18"/>
  <c r="G45" i="18"/>
  <c r="H50" i="18"/>
  <c r="F17" i="19"/>
  <c r="J20" i="19"/>
  <c r="F26" i="19"/>
  <c r="J29" i="19"/>
  <c r="K38" i="19"/>
  <c r="K47" i="19"/>
  <c r="I65" i="19"/>
  <c r="I72" i="19" s="1"/>
  <c r="E18" i="16"/>
  <c r="I18" i="16" s="1"/>
  <c r="J18" i="16" s="1"/>
  <c r="E24" i="16"/>
  <c r="I24" i="16" s="1"/>
  <c r="J24" i="16" s="1"/>
  <c r="E30" i="16"/>
  <c r="I30" i="16" s="1"/>
  <c r="J30" i="16" s="1"/>
  <c r="E36" i="16"/>
  <c r="I36" i="16" s="1"/>
  <c r="J36" i="16" s="1"/>
  <c r="G43" i="17"/>
  <c r="H27" i="18"/>
  <c r="F30" i="18"/>
  <c r="G35" i="18"/>
  <c r="H45" i="18"/>
  <c r="F48" i="18"/>
  <c r="O13" i="19"/>
  <c r="P13" i="19" s="1"/>
  <c r="G17" i="19"/>
  <c r="K20" i="19"/>
  <c r="G26" i="19"/>
  <c r="K29" i="19"/>
  <c r="H35" i="19"/>
  <c r="L38" i="19"/>
  <c r="H44" i="19"/>
  <c r="L47" i="19"/>
  <c r="J65" i="19"/>
  <c r="J72" i="19" s="1"/>
  <c r="E13" i="18"/>
  <c r="H15" i="18" s="1"/>
  <c r="H69" i="18" s="1"/>
  <c r="I45" i="18"/>
  <c r="F38" i="5" l="1"/>
  <c r="E38" i="5"/>
  <c r="D45" i="5"/>
  <c r="D51" i="5" s="1"/>
  <c r="D65" i="8"/>
  <c r="D72" i="8" s="1"/>
  <c r="G56" i="8"/>
  <c r="F56" i="8"/>
  <c r="M67" i="3"/>
  <c r="D45" i="6"/>
  <c r="D51" i="6" s="1"/>
  <c r="G38" i="6"/>
  <c r="E38" i="6"/>
  <c r="J38" i="6"/>
  <c r="E53" i="8"/>
  <c r="L53" i="8" s="1"/>
  <c r="H54" i="8"/>
  <c r="E64" i="8"/>
  <c r="E71" i="8" s="1"/>
  <c r="J54" i="8"/>
  <c r="I54" i="8"/>
  <c r="L52" i="8"/>
  <c r="M52" i="8" s="1"/>
  <c r="N54" i="10"/>
  <c r="L54" i="10"/>
  <c r="H65" i="10"/>
  <c r="H72" i="10" s="1"/>
  <c r="M54" i="10"/>
  <c r="P54" i="10"/>
  <c r="G36" i="5"/>
  <c r="I35" i="5"/>
  <c r="J35" i="5" s="1"/>
  <c r="I56" i="8"/>
  <c r="H42" i="7"/>
  <c r="D48" i="7"/>
  <c r="D54" i="7" s="1"/>
  <c r="E42" i="7"/>
  <c r="J42" i="7" s="1"/>
  <c r="K42" i="7" s="1"/>
  <c r="I61" i="3"/>
  <c r="I68" i="3" s="1"/>
  <c r="Q61" i="3"/>
  <c r="Q68" i="3" s="1"/>
  <c r="E60" i="3"/>
  <c r="O61" i="3"/>
  <c r="L61" i="3"/>
  <c r="L68" i="3" s="1"/>
  <c r="F61" i="3"/>
  <c r="J10" i="6"/>
  <c r="J22" i="7"/>
  <c r="K22" i="7" s="1"/>
  <c r="H61" i="3"/>
  <c r="H68" i="3" s="1"/>
  <c r="D45" i="11"/>
  <c r="D51" i="11" s="1"/>
  <c r="G38" i="11"/>
  <c r="F38" i="11"/>
  <c r="E38" i="11"/>
  <c r="K38" i="11" s="1"/>
  <c r="L38" i="11" s="1"/>
  <c r="I38" i="11"/>
  <c r="O70" i="10"/>
  <c r="O69" i="10"/>
  <c r="J54" i="10"/>
  <c r="I36" i="5"/>
  <c r="J36" i="5" s="1"/>
  <c r="F42" i="7"/>
  <c r="G42" i="7"/>
  <c r="J56" i="8"/>
  <c r="H14" i="7"/>
  <c r="G14" i="7"/>
  <c r="J14" i="7" s="1"/>
  <c r="K14" i="7" s="1"/>
  <c r="F14" i="7"/>
  <c r="N57" i="3"/>
  <c r="E53" i="3"/>
  <c r="O54" i="3"/>
  <c r="K54" i="3"/>
  <c r="E63" i="3"/>
  <c r="E70" i="3" s="1"/>
  <c r="M54" i="3"/>
  <c r="L54" i="3"/>
  <c r="I54" i="3"/>
  <c r="F54" i="3"/>
  <c r="K14" i="3"/>
  <c r="K67" i="3" s="1"/>
  <c r="N61" i="3"/>
  <c r="N68" i="3" s="1"/>
  <c r="G26" i="5"/>
  <c r="I25" i="5"/>
  <c r="J25" i="5" s="1"/>
  <c r="G42" i="5"/>
  <c r="G54" i="3"/>
  <c r="F68" i="3"/>
  <c r="G12" i="17"/>
  <c r="F12" i="17"/>
  <c r="E12" i="17"/>
  <c r="G46" i="14"/>
  <c r="G52" i="14" s="1"/>
  <c r="I40" i="15"/>
  <c r="J40" i="15" s="1"/>
  <c r="P55" i="13"/>
  <c r="Q55" i="13" s="1"/>
  <c r="E56" i="13"/>
  <c r="P56" i="13" s="1"/>
  <c r="E65" i="13"/>
  <c r="E72" i="13" s="1"/>
  <c r="J57" i="13"/>
  <c r="I57" i="13"/>
  <c r="F57" i="13"/>
  <c r="M57" i="13"/>
  <c r="K28" i="11"/>
  <c r="L28" i="11" s="1"/>
  <c r="K30" i="11"/>
  <c r="L30" i="11" s="1"/>
  <c r="E72" i="12"/>
  <c r="D68" i="10"/>
  <c r="S14" i="10"/>
  <c r="T14" i="10" s="1"/>
  <c r="P12" i="14"/>
  <c r="N12" i="14"/>
  <c r="D51" i="14"/>
  <c r="L12" i="14"/>
  <c r="K12" i="14"/>
  <c r="H12" i="14"/>
  <c r="E12" i="14"/>
  <c r="Q54" i="10"/>
  <c r="F12" i="11"/>
  <c r="F49" i="11" s="1"/>
  <c r="F68" i="9"/>
  <c r="E40" i="7"/>
  <c r="F40" i="7"/>
  <c r="D47" i="7"/>
  <c r="D53" i="7" s="1"/>
  <c r="Q57" i="3"/>
  <c r="J18" i="7"/>
  <c r="K18" i="7" s="1"/>
  <c r="J32" i="2"/>
  <c r="K32" i="2" s="1"/>
  <c r="I26" i="5"/>
  <c r="J26" i="5" s="1"/>
  <c r="J57" i="3"/>
  <c r="L14" i="3"/>
  <c r="H57" i="3"/>
  <c r="I68" i="18"/>
  <c r="M61" i="19"/>
  <c r="M68" i="19" s="1"/>
  <c r="K57" i="13"/>
  <c r="G43" i="16"/>
  <c r="D48" i="16"/>
  <c r="F12" i="16"/>
  <c r="F49" i="16" s="1"/>
  <c r="E12" i="16"/>
  <c r="G12" i="16"/>
  <c r="N62" i="12"/>
  <c r="E71" i="12"/>
  <c r="M62" i="12"/>
  <c r="M69" i="12" s="1"/>
  <c r="E61" i="12"/>
  <c r="E68" i="12" s="1"/>
  <c r="L62" i="12"/>
  <c r="L69" i="12" s="1"/>
  <c r="K62" i="12"/>
  <c r="K69" i="12" s="1"/>
  <c r="J62" i="12"/>
  <c r="H62" i="12"/>
  <c r="F62" i="12"/>
  <c r="F69" i="12" s="1"/>
  <c r="M46" i="14"/>
  <c r="M52" i="14" s="1"/>
  <c r="K18" i="11"/>
  <c r="L18" i="11" s="1"/>
  <c r="S53" i="10"/>
  <c r="T53" i="10" s="1"/>
  <c r="D65" i="10"/>
  <c r="D72" i="10" s="1"/>
  <c r="F54" i="10"/>
  <c r="F15" i="10"/>
  <c r="I53" i="9"/>
  <c r="D64" i="9"/>
  <c r="D71" i="9" s="1"/>
  <c r="E53" i="9"/>
  <c r="O53" i="9" s="1"/>
  <c r="P53" i="9" s="1"/>
  <c r="P52" i="9"/>
  <c r="M53" i="9"/>
  <c r="K53" i="9"/>
  <c r="H53" i="9"/>
  <c r="H38" i="11"/>
  <c r="G54" i="10"/>
  <c r="H45" i="7"/>
  <c r="D50" i="7"/>
  <c r="G45" i="7"/>
  <c r="F45" i="7"/>
  <c r="F51" i="7" s="1"/>
  <c r="E56" i="3"/>
  <c r="E64" i="3"/>
  <c r="E71" i="3" s="1"/>
  <c r="L57" i="3"/>
  <c r="O57" i="3"/>
  <c r="I57" i="3"/>
  <c r="F57" i="3"/>
  <c r="D66" i="3"/>
  <c r="O14" i="3"/>
  <c r="N14" i="3"/>
  <c r="N67" i="3" s="1"/>
  <c r="I14" i="3"/>
  <c r="I67" i="3" s="1"/>
  <c r="F14" i="3"/>
  <c r="F67" i="3" s="1"/>
  <c r="H14" i="3"/>
  <c r="H67" i="3" s="1"/>
  <c r="M57" i="3"/>
  <c r="D48" i="5"/>
  <c r="F43" i="5"/>
  <c r="D46" i="2"/>
  <c r="D52" i="2" s="1"/>
  <c r="D55" i="3"/>
  <c r="G40" i="2"/>
  <c r="H40" i="2"/>
  <c r="F40" i="2"/>
  <c r="E40" i="2"/>
  <c r="J40" i="2" s="1"/>
  <c r="K40" i="2" s="1"/>
  <c r="O68" i="3"/>
  <c r="I61" i="19"/>
  <c r="I68" i="19" s="1"/>
  <c r="G38" i="16"/>
  <c r="I38" i="16" s="1"/>
  <c r="J38" i="16" s="1"/>
  <c r="F38" i="16"/>
  <c r="D45" i="16"/>
  <c r="D51" i="16" s="1"/>
  <c r="J37" i="16"/>
  <c r="E46" i="14"/>
  <c r="I14" i="16"/>
  <c r="J14" i="16" s="1"/>
  <c r="H68" i="13"/>
  <c r="J69" i="12"/>
  <c r="E49" i="11"/>
  <c r="G49" i="11"/>
  <c r="I38" i="6"/>
  <c r="E56" i="8"/>
  <c r="L56" i="8" s="1"/>
  <c r="G39" i="5"/>
  <c r="J26" i="7"/>
  <c r="K26" i="7" s="1"/>
  <c r="Q14" i="3"/>
  <c r="P14" i="3"/>
  <c r="N54" i="3"/>
  <c r="J14" i="3"/>
  <c r="J67" i="3" s="1"/>
  <c r="E14" i="3"/>
  <c r="E67" i="3" s="1"/>
  <c r="I28" i="15"/>
  <c r="J28" i="15" s="1"/>
  <c r="N38" i="14"/>
  <c r="L38" i="14"/>
  <c r="D48" i="14"/>
  <c r="D54" i="14" s="1"/>
  <c r="P38" i="14"/>
  <c r="O38" i="14"/>
  <c r="J38" i="14"/>
  <c r="I38" i="14"/>
  <c r="F38" i="14"/>
  <c r="P46" i="14"/>
  <c r="P52" i="14" s="1"/>
  <c r="I54" i="10"/>
  <c r="G57" i="13"/>
  <c r="D48" i="11"/>
  <c r="M70" i="10"/>
  <c r="M69" i="10"/>
  <c r="G53" i="9"/>
  <c r="F54" i="8"/>
  <c r="J48" i="6"/>
  <c r="F38" i="6"/>
  <c r="I42" i="6"/>
  <c r="D47" i="6"/>
  <c r="L70" i="10"/>
  <c r="L69" i="10"/>
  <c r="H56" i="8"/>
  <c r="J61" i="3"/>
  <c r="J16" i="2"/>
  <c r="K16" i="2" s="1"/>
  <c r="K68" i="3"/>
  <c r="D52" i="5"/>
  <c r="H54" i="3"/>
  <c r="E66" i="3"/>
  <c r="I15" i="18"/>
  <c r="I69" i="18" s="1"/>
  <c r="K46" i="14"/>
  <c r="K52" i="14" s="1"/>
  <c r="O14" i="19"/>
  <c r="I40" i="16"/>
  <c r="J40" i="16" s="1"/>
  <c r="I18" i="15"/>
  <c r="J18" i="15" s="1"/>
  <c r="E43" i="16"/>
  <c r="E49" i="16" s="1"/>
  <c r="H38" i="14"/>
  <c r="E49" i="15"/>
  <c r="F69" i="13"/>
  <c r="G49" i="15"/>
  <c r="K38" i="14"/>
  <c r="K40" i="11"/>
  <c r="L40" i="11" s="1"/>
  <c r="H46" i="14"/>
  <c r="H52" i="14" s="1"/>
  <c r="F12" i="14"/>
  <c r="F52" i="14" s="1"/>
  <c r="O54" i="10"/>
  <c r="G69" i="12"/>
  <c r="G54" i="8"/>
  <c r="I68" i="8"/>
  <c r="E45" i="7"/>
  <c r="E51" i="7" s="1"/>
  <c r="I53" i="8"/>
  <c r="D64" i="8"/>
  <c r="D71" i="8" s="1"/>
  <c r="H53" i="8"/>
  <c r="J53" i="8"/>
  <c r="F53" i="8"/>
  <c r="H38" i="6"/>
  <c r="H73" i="10"/>
  <c r="L15" i="10"/>
  <c r="H68" i="8"/>
  <c r="O14" i="9"/>
  <c r="P14" i="9" s="1"/>
  <c r="E68" i="9"/>
  <c r="F54" i="18"/>
  <c r="K53" i="19"/>
  <c r="J53" i="19"/>
  <c r="D64" i="19"/>
  <c r="D71" i="19" s="1"/>
  <c r="H53" i="19"/>
  <c r="F53" i="19"/>
  <c r="E53" i="19"/>
  <c r="O53" i="19" s="1"/>
  <c r="G49" i="17"/>
  <c r="D45" i="17"/>
  <c r="D51" i="17" s="1"/>
  <c r="G38" i="17"/>
  <c r="F38" i="17"/>
  <c r="E38" i="17"/>
  <c r="K61" i="19"/>
  <c r="G38" i="14"/>
  <c r="I12" i="11"/>
  <c r="I49" i="11" s="1"/>
  <c r="H12" i="11"/>
  <c r="H49" i="11" s="1"/>
  <c r="G12" i="11"/>
  <c r="H62" i="10"/>
  <c r="J62" i="10"/>
  <c r="I21" i="5"/>
  <c r="J21" i="5" s="1"/>
  <c r="G22" i="5"/>
  <c r="I22" i="5" s="1"/>
  <c r="J22" i="5" s="1"/>
  <c r="I10" i="6"/>
  <c r="E10" i="6"/>
  <c r="K41" i="7"/>
  <c r="I60" i="3"/>
  <c r="Q60" i="3"/>
  <c r="F60" i="3"/>
  <c r="O60" i="3"/>
  <c r="G60" i="3"/>
  <c r="G67" i="3" s="1"/>
  <c r="M60" i="3"/>
  <c r="L60" i="3"/>
  <c r="D45" i="2"/>
  <c r="D51" i="2" s="1"/>
  <c r="H38" i="2"/>
  <c r="G38" i="2"/>
  <c r="F38" i="2"/>
  <c r="E38" i="2"/>
  <c r="J54" i="3"/>
  <c r="K57" i="3"/>
  <c r="K37" i="2"/>
  <c r="L52" i="18"/>
  <c r="K52" i="18"/>
  <c r="E64" i="18"/>
  <c r="E71" i="18" s="1"/>
  <c r="I53" i="18"/>
  <c r="E53" i="18"/>
  <c r="K53" i="18" s="1"/>
  <c r="F49" i="17"/>
  <c r="K68" i="19"/>
  <c r="J37" i="15"/>
  <c r="H57" i="13"/>
  <c r="J11" i="16"/>
  <c r="D72" i="19"/>
  <c r="F40" i="15"/>
  <c r="I26" i="16"/>
  <c r="J26" i="16" s="1"/>
  <c r="D55" i="14"/>
  <c r="N68" i="12"/>
  <c r="K69" i="13"/>
  <c r="F53" i="9"/>
  <c r="K54" i="10"/>
  <c r="K68" i="9"/>
  <c r="H10" i="6"/>
  <c r="I30" i="4"/>
  <c r="H30" i="4"/>
  <c r="F30" i="4"/>
  <c r="E30" i="4"/>
  <c r="L30" i="4"/>
  <c r="K30" i="4"/>
  <c r="D37" i="4"/>
  <c r="J30" i="4"/>
  <c r="D39" i="4"/>
  <c r="G30" i="4"/>
  <c r="J38" i="7"/>
  <c r="K38" i="7" s="1"/>
  <c r="P54" i="3"/>
  <c r="G18" i="5"/>
  <c r="I18" i="5" s="1"/>
  <c r="J18" i="5" s="1"/>
  <c r="I17" i="5"/>
  <c r="J17" i="5" s="1"/>
  <c r="K13" i="7"/>
  <c r="M61" i="3"/>
  <c r="M68" i="3" s="1"/>
  <c r="H69" i="12"/>
  <c r="D45" i="15"/>
  <c r="D51" i="15" s="1"/>
  <c r="F38" i="15"/>
  <c r="E38" i="15"/>
  <c r="I38" i="15" s="1"/>
  <c r="J38" i="15" s="1"/>
  <c r="E67" i="18"/>
  <c r="E14" i="18"/>
  <c r="K13" i="18"/>
  <c r="L13" i="18" s="1"/>
  <c r="H54" i="18"/>
  <c r="E63" i="10"/>
  <c r="E70" i="10" s="1"/>
  <c r="E62" i="10"/>
  <c r="E69" i="10" s="1"/>
  <c r="D62" i="10"/>
  <c r="L53" i="9"/>
  <c r="I27" i="5"/>
  <c r="J27" i="5" s="1"/>
  <c r="G37" i="5"/>
  <c r="G28" i="5"/>
  <c r="I28" i="5" s="1"/>
  <c r="J28" i="5" s="1"/>
  <c r="G11" i="5"/>
  <c r="I13" i="5"/>
  <c r="J13" i="5" s="1"/>
  <c r="G14" i="5"/>
  <c r="I14" i="5" s="1"/>
  <c r="J14" i="5" s="1"/>
  <c r="E42" i="6"/>
  <c r="E48" i="6" s="1"/>
  <c r="P60" i="3"/>
  <c r="J68" i="3"/>
  <c r="L12" i="4"/>
  <c r="F12" i="4"/>
  <c r="H12" i="4"/>
  <c r="G12" i="4"/>
  <c r="O46" i="14"/>
  <c r="O52" i="14" s="1"/>
  <c r="L46" i="14"/>
  <c r="L52" i="14" s="1"/>
  <c r="G15" i="18"/>
  <c r="G69" i="18" s="1"/>
  <c r="L61" i="19"/>
  <c r="L68" i="19" s="1"/>
  <c r="J61" i="19"/>
  <c r="J68" i="19" s="1"/>
  <c r="H61" i="19"/>
  <c r="H68" i="19" s="1"/>
  <c r="G61" i="19"/>
  <c r="G68" i="19" s="1"/>
  <c r="F61" i="19"/>
  <c r="E61" i="19"/>
  <c r="E68" i="19" s="1"/>
  <c r="F15" i="18"/>
  <c r="F69" i="18" s="1"/>
  <c r="L53" i="19"/>
  <c r="N46" i="14"/>
  <c r="N52" i="14" s="1"/>
  <c r="J46" i="14"/>
  <c r="J52" i="14" s="1"/>
  <c r="I46" i="14"/>
  <c r="I52" i="14" s="1"/>
  <c r="M69" i="13"/>
  <c r="M69" i="19"/>
  <c r="F61" i="18"/>
  <c r="F68" i="18" s="1"/>
  <c r="I61" i="18"/>
  <c r="H61" i="18"/>
  <c r="H68" i="18" s="1"/>
  <c r="G61" i="18"/>
  <c r="G68" i="18" s="1"/>
  <c r="E43" i="17"/>
  <c r="E49" i="17" s="1"/>
  <c r="D48" i="17"/>
  <c r="F68" i="19"/>
  <c r="I54" i="18"/>
  <c r="D52" i="16"/>
  <c r="L57" i="13"/>
  <c r="J11" i="17"/>
  <c r="N69" i="12"/>
  <c r="I62" i="12"/>
  <c r="I69" i="12" s="1"/>
  <c r="H68" i="10"/>
  <c r="J15" i="10"/>
  <c r="P15" i="10"/>
  <c r="N15" i="10"/>
  <c r="I15" i="10"/>
  <c r="I69" i="10" s="1"/>
  <c r="G15" i="10"/>
  <c r="H42" i="6"/>
  <c r="H48" i="6" s="1"/>
  <c r="F42" i="6"/>
  <c r="F48" i="6" s="1"/>
  <c r="J61" i="8"/>
  <c r="J68" i="8" s="1"/>
  <c r="G61" i="8"/>
  <c r="G68" i="8" s="1"/>
  <c r="D67" i="8"/>
  <c r="D73" i="10"/>
  <c r="F12" i="5"/>
  <c r="J34" i="7"/>
  <c r="K34" i="7" s="1"/>
  <c r="P61" i="3"/>
  <c r="P68" i="3" s="1"/>
  <c r="O53" i="3"/>
  <c r="K53" i="3"/>
  <c r="L53" i="3"/>
  <c r="D63" i="3"/>
  <c r="D70" i="3" s="1"/>
  <c r="M53" i="3"/>
  <c r="I53" i="3"/>
  <c r="F53" i="3"/>
  <c r="K61" i="3"/>
  <c r="D45" i="4"/>
  <c r="D51" i="4" s="1"/>
  <c r="G61" i="3"/>
  <c r="G68" i="3" s="1"/>
  <c r="G51" i="7" l="1"/>
  <c r="F70" i="10"/>
  <c r="F69" i="10"/>
  <c r="I12" i="17"/>
  <c r="J12" i="17" s="1"/>
  <c r="O67" i="3"/>
  <c r="G45" i="5"/>
  <c r="G51" i="5" s="1"/>
  <c r="G38" i="5"/>
  <c r="I37" i="5"/>
  <c r="J37" i="5" s="1"/>
  <c r="I46" i="4"/>
  <c r="I52" i="4" s="1"/>
  <c r="F46" i="4"/>
  <c r="F52" i="4" s="1"/>
  <c r="L46" i="4"/>
  <c r="L52" i="4" s="1"/>
  <c r="H46" i="4"/>
  <c r="H52" i="4" s="1"/>
  <c r="E46" i="4"/>
  <c r="E52" i="4" s="1"/>
  <c r="K46" i="4"/>
  <c r="K52" i="4" s="1"/>
  <c r="J46" i="4"/>
  <c r="J52" i="4" s="1"/>
  <c r="G46" i="4"/>
  <c r="G52" i="4" s="1"/>
  <c r="H51" i="7"/>
  <c r="L67" i="3"/>
  <c r="G70" i="10"/>
  <c r="G69" i="10"/>
  <c r="I38" i="5"/>
  <c r="J38" i="5" s="1"/>
  <c r="L56" i="3"/>
  <c r="D64" i="3"/>
  <c r="D71" i="3" s="1"/>
  <c r="H56" i="3"/>
  <c r="P56" i="3"/>
  <c r="O56" i="3"/>
  <c r="I56" i="3"/>
  <c r="F56" i="3"/>
  <c r="N56" i="3"/>
  <c r="K56" i="3"/>
  <c r="G56" i="3"/>
  <c r="J56" i="3"/>
  <c r="Q56" i="3"/>
  <c r="M56" i="3"/>
  <c r="I12" i="16"/>
  <c r="J12" i="16" s="1"/>
  <c r="I48" i="6"/>
  <c r="P67" i="3"/>
  <c r="E52" i="14"/>
  <c r="H38" i="4"/>
  <c r="F38" i="4"/>
  <c r="D48" i="4"/>
  <c r="D54" i="4" s="1"/>
  <c r="L38" i="4"/>
  <c r="J38" i="4"/>
  <c r="I38" i="4"/>
  <c r="E38" i="4"/>
  <c r="K38" i="4"/>
  <c r="G38" i="4"/>
  <c r="Q67" i="3"/>
  <c r="F49" i="5"/>
  <c r="G48" i="5"/>
  <c r="G43" i="5"/>
  <c r="G12" i="5"/>
  <c r="I12" i="5" s="1"/>
  <c r="J12" i="5" s="1"/>
  <c r="I11" i="5"/>
  <c r="J11" i="5" s="1"/>
  <c r="K14" i="18"/>
  <c r="E68" i="18"/>
  <c r="J38" i="2"/>
  <c r="K38" i="2" s="1"/>
  <c r="G49" i="16"/>
  <c r="J40" i="7"/>
  <c r="K40" i="7" s="1"/>
  <c r="D49" i="4"/>
  <c r="D55" i="4" s="1"/>
  <c r="L40" i="4"/>
  <c r="F40" i="4"/>
  <c r="G40" i="4"/>
  <c r="H40" i="4"/>
  <c r="K40" i="4"/>
  <c r="J40" i="4"/>
  <c r="I40" i="4"/>
  <c r="E40" i="4"/>
  <c r="I38" i="17"/>
  <c r="J38" i="17" s="1"/>
  <c r="G46" i="5"/>
  <c r="G52" i="5" s="1"/>
  <c r="G40" i="5"/>
  <c r="I40" i="5" s="1"/>
  <c r="J40" i="5" s="1"/>
  <c r="I39" i="5"/>
  <c r="J39" i="5" s="1"/>
  <c r="K12" i="11"/>
  <c r="L12" i="11" s="1"/>
  <c r="G49" i="5" l="1"/>
</calcChain>
</file>

<file path=xl/sharedStrings.xml><?xml version="1.0" encoding="utf-8"?>
<sst xmlns="http://schemas.openxmlformats.org/spreadsheetml/2006/main" count="922" uniqueCount="403">
  <si>
    <t>令和５年度　福井県勤労者就業環境基礎調査　統計表　目次</t>
    <rPh sb="0" eb="2">
      <t>レイワ</t>
    </rPh>
    <rPh sb="3" eb="5">
      <t>ネンド</t>
    </rPh>
    <rPh sb="6" eb="9">
      <t>フクイケン</t>
    </rPh>
    <rPh sb="9" eb="12">
      <t>キンロウシャ</t>
    </rPh>
    <rPh sb="12" eb="20">
      <t>シュウギョウカンキョウキソチョウサ</t>
    </rPh>
    <rPh sb="21" eb="24">
      <t>トウケイヒョウ</t>
    </rPh>
    <rPh sb="25" eb="27">
      <t>モクジ</t>
    </rPh>
    <phoneticPr fontId="3"/>
  </si>
  <si>
    <t>（１）回答事業所の現況</t>
    <rPh sb="3" eb="5">
      <t>カイトウ</t>
    </rPh>
    <rPh sb="5" eb="8">
      <t>ジギョウショ</t>
    </rPh>
    <rPh sb="9" eb="11">
      <t>ゲンキョウ</t>
    </rPh>
    <phoneticPr fontId="3"/>
  </si>
  <si>
    <t>表１</t>
    <rPh sb="0" eb="1">
      <t>ヒョウ</t>
    </rPh>
    <phoneticPr fontId="3"/>
  </si>
  <si>
    <t>回答事業所における各雇用形態の有無</t>
    <rPh sb="0" eb="5">
      <t>カイトウジギョウショ</t>
    </rPh>
    <rPh sb="9" eb="14">
      <t>カクコヨウケイタイ</t>
    </rPh>
    <rPh sb="15" eb="17">
      <t>ウム</t>
    </rPh>
    <phoneticPr fontId="3"/>
  </si>
  <si>
    <t>表２</t>
    <rPh sb="0" eb="1">
      <t>ヒョウ</t>
    </rPh>
    <phoneticPr fontId="3"/>
  </si>
  <si>
    <t>回答事業所における従業員の雇用形態別内訳</t>
    <phoneticPr fontId="3"/>
  </si>
  <si>
    <t>表３－１</t>
    <rPh sb="0" eb="1">
      <t>ヒョウ</t>
    </rPh>
    <phoneticPr fontId="3"/>
  </si>
  <si>
    <t>回答事業所における従業員の雇用形態別内訳（60歳以上）</t>
    <phoneticPr fontId="3"/>
  </si>
  <si>
    <t>表３－２</t>
    <rPh sb="0" eb="1">
      <t>ヒョウ</t>
    </rPh>
    <phoneticPr fontId="3"/>
  </si>
  <si>
    <t>回答事業所における従業員の雇用形態別内訳（60～65歳）</t>
    <phoneticPr fontId="3"/>
  </si>
  <si>
    <t>表３－３</t>
    <rPh sb="0" eb="1">
      <t>ヒョウ</t>
    </rPh>
    <phoneticPr fontId="3"/>
  </si>
  <si>
    <t>回答事業所における従業員の雇用形態別内訳（66歳以上）</t>
    <phoneticPr fontId="3"/>
  </si>
  <si>
    <t>表４</t>
    <rPh sb="0" eb="1">
      <t>ヒョウ</t>
    </rPh>
    <phoneticPr fontId="3"/>
  </si>
  <si>
    <t>早期離職の状況</t>
    <phoneticPr fontId="3"/>
  </si>
  <si>
    <t>表５－１</t>
    <rPh sb="0" eb="1">
      <t>ヒョウ</t>
    </rPh>
    <phoneticPr fontId="3"/>
  </si>
  <si>
    <t>女性管理職の状況</t>
    <phoneticPr fontId="3"/>
  </si>
  <si>
    <t>表５－２</t>
    <rPh sb="0" eb="1">
      <t>ヒョウ</t>
    </rPh>
    <phoneticPr fontId="3"/>
  </si>
  <si>
    <t>女性リーダーの状況</t>
    <phoneticPr fontId="3"/>
  </si>
  <si>
    <t>表５－３</t>
    <rPh sb="0" eb="1">
      <t>ヒョウ</t>
    </rPh>
    <phoneticPr fontId="3"/>
  </si>
  <si>
    <t>新たに管理職となった女性の状況</t>
    <phoneticPr fontId="3"/>
  </si>
  <si>
    <t>表５－４</t>
    <rPh sb="0" eb="1">
      <t>ヒョウ</t>
    </rPh>
    <phoneticPr fontId="3"/>
  </si>
  <si>
    <t>新たにリーダーとなった女性の状況</t>
    <phoneticPr fontId="3"/>
  </si>
  <si>
    <t>表５－５</t>
    <rPh sb="0" eb="1">
      <t>ヒョウ</t>
    </rPh>
    <phoneticPr fontId="3"/>
  </si>
  <si>
    <t>女性管理職およびリーダーを増やすための方法</t>
    <phoneticPr fontId="3"/>
  </si>
  <si>
    <t>表５－６</t>
    <rPh sb="0" eb="1">
      <t>ヒョウ</t>
    </rPh>
    <phoneticPr fontId="3"/>
  </si>
  <si>
    <t>女性管理職およびリーダーが少ない理由</t>
    <phoneticPr fontId="3"/>
  </si>
  <si>
    <t>表５－７</t>
    <rPh sb="0" eb="1">
      <t>ヒョウ</t>
    </rPh>
    <phoneticPr fontId="3"/>
  </si>
  <si>
    <t>平均勤続年数の状況</t>
    <phoneticPr fontId="3"/>
  </si>
  <si>
    <t>（２）就業規則</t>
    <rPh sb="3" eb="7">
      <t>シュウギョウキソク</t>
    </rPh>
    <phoneticPr fontId="3"/>
  </si>
  <si>
    <t>表６</t>
    <rPh sb="0" eb="1">
      <t>ヒョウ</t>
    </rPh>
    <phoneticPr fontId="3"/>
  </si>
  <si>
    <t>就業規則の作成の有無</t>
    <rPh sb="0" eb="4">
      <t>シュウギョウキソク</t>
    </rPh>
    <rPh sb="5" eb="7">
      <t>サクセイ</t>
    </rPh>
    <rPh sb="8" eb="10">
      <t>ウム</t>
    </rPh>
    <phoneticPr fontId="3"/>
  </si>
  <si>
    <t>（３）労働時間・休日・休暇</t>
    <rPh sb="3" eb="7">
      <t>ロウドウジカン</t>
    </rPh>
    <rPh sb="8" eb="10">
      <t>キュウジツ</t>
    </rPh>
    <rPh sb="11" eb="13">
      <t>キュウカ</t>
    </rPh>
    <phoneticPr fontId="3"/>
  </si>
  <si>
    <t>表７</t>
    <rPh sb="0" eb="1">
      <t>ヒョウ</t>
    </rPh>
    <phoneticPr fontId="3"/>
  </si>
  <si>
    <t>週休制の状況</t>
    <rPh sb="0" eb="2">
      <t>シュウキュウ</t>
    </rPh>
    <rPh sb="2" eb="3">
      <t>セイ</t>
    </rPh>
    <rPh sb="4" eb="6">
      <t>ジョウキョウ</t>
    </rPh>
    <phoneticPr fontId="3"/>
  </si>
  <si>
    <t>表８</t>
    <rPh sb="0" eb="1">
      <t>ヒョウ</t>
    </rPh>
    <phoneticPr fontId="3"/>
  </si>
  <si>
    <t>所定外労働（残業）の状況</t>
    <phoneticPr fontId="3"/>
  </si>
  <si>
    <t>表９</t>
    <rPh sb="0" eb="1">
      <t>ヒョウ</t>
    </rPh>
    <phoneticPr fontId="3"/>
  </si>
  <si>
    <t>恒常的な所定外労働時間（残業）削減のための取組</t>
    <phoneticPr fontId="3"/>
  </si>
  <si>
    <t>表１０</t>
    <rPh sb="0" eb="1">
      <t>ヒョウ</t>
    </rPh>
    <phoneticPr fontId="3"/>
  </si>
  <si>
    <t>年次有給休暇の状況</t>
    <phoneticPr fontId="3"/>
  </si>
  <si>
    <t>表１１</t>
    <rPh sb="0" eb="1">
      <t>ヒョウ</t>
    </rPh>
    <phoneticPr fontId="3"/>
  </si>
  <si>
    <t>年次有給休暇取得促進のための取組</t>
    <phoneticPr fontId="3"/>
  </si>
  <si>
    <t>（４）非正規従業員の雇用管理</t>
    <rPh sb="3" eb="9">
      <t>ヒセイキジュウギョウイン</t>
    </rPh>
    <rPh sb="10" eb="14">
      <t>コヨウカンリ</t>
    </rPh>
    <phoneticPr fontId="3"/>
  </si>
  <si>
    <t>表１２－１　</t>
    <phoneticPr fontId="3"/>
  </si>
  <si>
    <t>無期転換ルールに該当する非正規従業員の人数</t>
    <phoneticPr fontId="3"/>
  </si>
  <si>
    <t>表１２－２</t>
    <rPh sb="0" eb="1">
      <t>ヒョウ</t>
    </rPh>
    <phoneticPr fontId="3"/>
  </si>
  <si>
    <t>非正規従業員の正規従業員への転換実績（パートタイム労働者）</t>
    <rPh sb="25" eb="28">
      <t>ロウドウシャ</t>
    </rPh>
    <phoneticPr fontId="3"/>
  </si>
  <si>
    <t>表１２－３</t>
    <rPh sb="0" eb="1">
      <t>ヒョウ</t>
    </rPh>
    <phoneticPr fontId="3"/>
  </si>
  <si>
    <t>非正規従業員の正規従業員への転換実績（派遣労働者）</t>
    <rPh sb="19" eb="21">
      <t>ハケン</t>
    </rPh>
    <rPh sb="21" eb="24">
      <t>ロウドウシャ</t>
    </rPh>
    <phoneticPr fontId="3"/>
  </si>
  <si>
    <t>表１２－４</t>
    <rPh sb="0" eb="1">
      <t>ヒョウ</t>
    </rPh>
    <phoneticPr fontId="3"/>
  </si>
  <si>
    <t>非正規従業員の正規従業員への転換実績（その他）</t>
    <rPh sb="21" eb="22">
      <t>タ</t>
    </rPh>
    <phoneticPr fontId="3"/>
  </si>
  <si>
    <t>（５）育児・介護休業制度</t>
    <rPh sb="3" eb="5">
      <t>イクジ</t>
    </rPh>
    <rPh sb="6" eb="12">
      <t>カイゴキュウギョウセイド</t>
    </rPh>
    <phoneticPr fontId="3"/>
  </si>
  <si>
    <t>表１３－１</t>
    <rPh sb="0" eb="1">
      <t>ヒョウ</t>
    </rPh>
    <phoneticPr fontId="3"/>
  </si>
  <si>
    <t>育児休業制度の有無および利用できる期間（正規従業員）</t>
    <phoneticPr fontId="3"/>
  </si>
  <si>
    <t>表１３－２</t>
    <rPh sb="0" eb="1">
      <t>ヒョウ</t>
    </rPh>
    <phoneticPr fontId="3"/>
  </si>
  <si>
    <t>育児休業制度の有無および利用できる期間（パートタイム労働者）</t>
    <phoneticPr fontId="3"/>
  </si>
  <si>
    <t>表１４</t>
    <rPh sb="0" eb="1">
      <t>ヒョウ</t>
    </rPh>
    <phoneticPr fontId="3"/>
  </si>
  <si>
    <t>育児休業の取得状況</t>
    <phoneticPr fontId="3"/>
  </si>
  <si>
    <t>表１５－１</t>
    <rPh sb="0" eb="1">
      <t>ヒョウ</t>
    </rPh>
    <phoneticPr fontId="3"/>
  </si>
  <si>
    <t>育児休業を開始した者(開始予定の者も含む)の取得期間別内訳（男女計）</t>
  </si>
  <si>
    <t>表１５－２</t>
    <rPh sb="0" eb="1">
      <t>ヒョウ</t>
    </rPh>
    <phoneticPr fontId="3"/>
  </si>
  <si>
    <t>育児休業を開始した者(開始予定の者も含む)の取得期間別内訳（男）</t>
  </si>
  <si>
    <t>表１５－３</t>
    <rPh sb="0" eb="1">
      <t>ヒョウ</t>
    </rPh>
    <phoneticPr fontId="3"/>
  </si>
  <si>
    <t>育児休業を開始した者(開始予定の者も含む)の取得期間別内訳（女）</t>
  </si>
  <si>
    <t>表１５－４</t>
    <rPh sb="0" eb="1">
      <t>ヒョウ</t>
    </rPh>
    <phoneticPr fontId="3"/>
  </si>
  <si>
    <t>育児のための休暇取得者の取得期間別内訳（男女計）</t>
  </si>
  <si>
    <t>表１５－５</t>
    <rPh sb="0" eb="1">
      <t>ヒョウ</t>
    </rPh>
    <phoneticPr fontId="3"/>
  </si>
  <si>
    <t>育児のための休暇取得者の取得期間別内訳（男）</t>
  </si>
  <si>
    <t>表１５－６</t>
    <rPh sb="0" eb="1">
      <t>ヒョウ</t>
    </rPh>
    <phoneticPr fontId="3"/>
  </si>
  <si>
    <t>育児のための休暇取得者の取得期間別内訳（女）</t>
  </si>
  <si>
    <t>表１６－１</t>
    <rPh sb="0" eb="1">
      <t>ヒョウ</t>
    </rPh>
    <phoneticPr fontId="3"/>
  </si>
  <si>
    <t>育児休業制度を取得する際の課題（男）</t>
    <phoneticPr fontId="3"/>
  </si>
  <si>
    <t>表１６－２</t>
    <rPh sb="0" eb="1">
      <t>ヒョウ</t>
    </rPh>
    <phoneticPr fontId="3"/>
  </si>
  <si>
    <t>育児休業制度を取得する際の課題（女）</t>
    <phoneticPr fontId="3"/>
  </si>
  <si>
    <t>表１７</t>
    <rPh sb="0" eb="1">
      <t>ヒョウ</t>
    </rPh>
    <phoneticPr fontId="3"/>
  </si>
  <si>
    <t>妊娠または出産により退職した女性労働者</t>
    <phoneticPr fontId="3"/>
  </si>
  <si>
    <t>表１８－１</t>
    <rPh sb="0" eb="1">
      <t>ヒョウ</t>
    </rPh>
    <phoneticPr fontId="3"/>
  </si>
  <si>
    <t>育児・介護による退職者の再雇用制度の有無</t>
    <phoneticPr fontId="3"/>
  </si>
  <si>
    <t>表１８－２</t>
    <rPh sb="0" eb="1">
      <t>ヒョウ</t>
    </rPh>
    <phoneticPr fontId="3"/>
  </si>
  <si>
    <t>育児・介護による退職者の再雇用実績の有無</t>
    <phoneticPr fontId="3"/>
  </si>
  <si>
    <t>表１９－１</t>
    <rPh sb="0" eb="1">
      <t>ヒョウ</t>
    </rPh>
    <phoneticPr fontId="3"/>
  </si>
  <si>
    <t>介護休業制度の有無および利用できる期間（正規従業員）</t>
    <phoneticPr fontId="3"/>
  </si>
  <si>
    <t>表１９－２</t>
    <rPh sb="0" eb="1">
      <t>ヒョウ</t>
    </rPh>
    <phoneticPr fontId="3"/>
  </si>
  <si>
    <t>介護休業制度の有無および利用できる期間（パートタイム労働者）</t>
    <phoneticPr fontId="3"/>
  </si>
  <si>
    <t>表２０</t>
    <rPh sb="0" eb="1">
      <t>ヒョウ</t>
    </rPh>
    <phoneticPr fontId="3"/>
  </si>
  <si>
    <t>介護休業の取得状況</t>
    <phoneticPr fontId="3"/>
  </si>
  <si>
    <t>表２１－１</t>
    <rPh sb="0" eb="1">
      <t>ヒョウ</t>
    </rPh>
    <phoneticPr fontId="3"/>
  </si>
  <si>
    <t>介護休業より復職した者の取得期間別内訳（男女計）</t>
    <phoneticPr fontId="3"/>
  </si>
  <si>
    <t>表２１－２</t>
    <rPh sb="0" eb="1">
      <t>ヒョウ</t>
    </rPh>
    <phoneticPr fontId="3"/>
  </si>
  <si>
    <t>介護休業より復職した者の取得期間別内訳（男）</t>
    <phoneticPr fontId="3"/>
  </si>
  <si>
    <t>表２１－３</t>
    <rPh sb="0" eb="1">
      <t>ヒョウ</t>
    </rPh>
    <phoneticPr fontId="3"/>
  </si>
  <si>
    <t>介護休業より復職した者の取得期間別内訳（女）</t>
    <phoneticPr fontId="3"/>
  </si>
  <si>
    <t>（６）仕事と家庭の両立支援</t>
    <rPh sb="3" eb="5">
      <t>シゴト</t>
    </rPh>
    <rPh sb="6" eb="8">
      <t>カテイ</t>
    </rPh>
    <rPh sb="9" eb="13">
      <t>リョウリツシエン</t>
    </rPh>
    <phoneticPr fontId="3"/>
  </si>
  <si>
    <t>表２２</t>
    <rPh sb="0" eb="1">
      <t>ヒョウ</t>
    </rPh>
    <phoneticPr fontId="3"/>
  </si>
  <si>
    <t>育児のための勤務時間短縮等措置の制度の有無</t>
    <phoneticPr fontId="3"/>
  </si>
  <si>
    <t>表２３－１</t>
    <rPh sb="0" eb="1">
      <t>ヒョウ</t>
    </rPh>
    <phoneticPr fontId="3"/>
  </si>
  <si>
    <t>育児のための勤務時間短縮等措置の有無および利用できる期間（短時間勤務）</t>
    <phoneticPr fontId="3"/>
  </si>
  <si>
    <t>表２３－２</t>
    <rPh sb="0" eb="1">
      <t>ヒョウ</t>
    </rPh>
    <phoneticPr fontId="3"/>
  </si>
  <si>
    <t>育児のための勤務時間短縮等措置の有無および利用できる期間（フレックスタイム制利用者）</t>
    <phoneticPr fontId="3"/>
  </si>
  <si>
    <t>表２３－３</t>
    <rPh sb="0" eb="1">
      <t>ヒョウ</t>
    </rPh>
    <phoneticPr fontId="3"/>
  </si>
  <si>
    <t>育児のための勤務時間短縮等措置の有無および利用できる期間（始業・就業時刻の繰上・繰下）</t>
    <phoneticPr fontId="3"/>
  </si>
  <si>
    <t>表２３－４</t>
    <rPh sb="0" eb="1">
      <t>ヒョウ</t>
    </rPh>
    <phoneticPr fontId="3"/>
  </si>
  <si>
    <t>育児のための勤務時間短縮等措置の有無および利用できる期間（所定外労働の免除）</t>
    <phoneticPr fontId="3"/>
  </si>
  <si>
    <t>表２３－５</t>
    <rPh sb="0" eb="1">
      <t>ヒョウ</t>
    </rPh>
    <phoneticPr fontId="3"/>
  </si>
  <si>
    <t>育児のための勤務時間短縮等措置の有無および利用できる期間（在宅勤務）</t>
    <phoneticPr fontId="3"/>
  </si>
  <si>
    <t>表２３－６</t>
    <rPh sb="0" eb="1">
      <t>ヒョウ</t>
    </rPh>
    <phoneticPr fontId="3"/>
  </si>
  <si>
    <t>育児のための勤務時間短縮等措置の有無および利用できる期間（事業所内託児施設）</t>
    <phoneticPr fontId="3"/>
  </si>
  <si>
    <t>表２３－７</t>
    <rPh sb="0" eb="1">
      <t>ヒョウ</t>
    </rPh>
    <phoneticPr fontId="3"/>
  </si>
  <si>
    <t>育児のための勤務時間短縮等措置の有無および利用できる期間（費用援助）</t>
    <phoneticPr fontId="3"/>
  </si>
  <si>
    <t>表２３－８</t>
    <rPh sb="0" eb="1">
      <t>ヒョウ</t>
    </rPh>
    <phoneticPr fontId="3"/>
  </si>
  <si>
    <t>育児のための勤務時間短縮等措置の有無および利用できる期間（１歳以上の子の育休）</t>
    <phoneticPr fontId="3"/>
  </si>
  <si>
    <t>表２４－１</t>
    <rPh sb="0" eb="1">
      <t>ヒョウ</t>
    </rPh>
    <phoneticPr fontId="3"/>
  </si>
  <si>
    <t>育児のための勤務時間短縮等措置の利用状況（短時間勤務利用者）</t>
    <phoneticPr fontId="3"/>
  </si>
  <si>
    <t>表２４－２</t>
    <rPh sb="0" eb="1">
      <t>ヒョウ</t>
    </rPh>
    <phoneticPr fontId="3"/>
  </si>
  <si>
    <t>育児のための勤務時間短縮等措置の利用状況（フレックスタイム制利用者）</t>
    <phoneticPr fontId="3"/>
  </si>
  <si>
    <t>表２４－３</t>
    <rPh sb="0" eb="1">
      <t>ヒョウ</t>
    </rPh>
    <phoneticPr fontId="3"/>
  </si>
  <si>
    <t>育児のための勤務時間短縮等措置の利用状況（始業・就業時刻の繰上・繰下）</t>
    <phoneticPr fontId="3"/>
  </si>
  <si>
    <t>表２４－４</t>
    <rPh sb="0" eb="1">
      <t>ヒョウ</t>
    </rPh>
    <phoneticPr fontId="3"/>
  </si>
  <si>
    <t>育児のための勤務時間短縮等措置の利用状況（所定外労働の免除）</t>
    <phoneticPr fontId="3"/>
  </si>
  <si>
    <t>表２４－５</t>
    <rPh sb="0" eb="1">
      <t>ヒョウ</t>
    </rPh>
    <phoneticPr fontId="3"/>
  </si>
  <si>
    <t>育児のための勤務時間短縮等措置の利用状況（在宅勤務）</t>
    <phoneticPr fontId="3"/>
  </si>
  <si>
    <t>表２４－６</t>
    <rPh sb="0" eb="1">
      <t>ヒョウ</t>
    </rPh>
    <phoneticPr fontId="3"/>
  </si>
  <si>
    <t>育児のための勤務時間短縮等措置の利用状況（事業所内託児施設）</t>
    <phoneticPr fontId="3"/>
  </si>
  <si>
    <t>表２４－７</t>
    <rPh sb="0" eb="1">
      <t>ヒョウ</t>
    </rPh>
    <phoneticPr fontId="3"/>
  </si>
  <si>
    <t>育児のための勤務時間短縮等措置の利用状況（費用援助）</t>
    <phoneticPr fontId="3"/>
  </si>
  <si>
    <t>表２５</t>
    <rPh sb="0" eb="1">
      <t>ヒョウ</t>
    </rPh>
    <phoneticPr fontId="3"/>
  </si>
  <si>
    <t>勤務時間短縮制度等の課題</t>
    <phoneticPr fontId="3"/>
  </si>
  <si>
    <t>表２６</t>
    <rPh sb="0" eb="1">
      <t>ヒョウ</t>
    </rPh>
    <phoneticPr fontId="3"/>
  </si>
  <si>
    <t>子の看護休暇制度の有無、賃金の取扱い等</t>
    <phoneticPr fontId="3"/>
  </si>
  <si>
    <t>（７）男女雇用機会均等関係</t>
    <rPh sb="3" eb="5">
      <t>ダンジョ</t>
    </rPh>
    <rPh sb="5" eb="7">
      <t>コヨウ</t>
    </rPh>
    <rPh sb="7" eb="13">
      <t>キカイキントウカンケイ</t>
    </rPh>
    <phoneticPr fontId="3"/>
  </si>
  <si>
    <t>表２７－１</t>
    <rPh sb="0" eb="1">
      <t>ヒョウ</t>
    </rPh>
    <phoneticPr fontId="3"/>
  </si>
  <si>
    <t>ポジティブ・アクションの取組状況</t>
    <phoneticPr fontId="3"/>
  </si>
  <si>
    <t>表２７－２</t>
    <rPh sb="0" eb="1">
      <t>ヒョウ</t>
    </rPh>
    <phoneticPr fontId="3"/>
  </si>
  <si>
    <t>　　　　　　同上　　　　　　　　　</t>
    <phoneticPr fontId="3"/>
  </si>
  <si>
    <t>（８）高年齢者雇用関係</t>
    <rPh sb="3" eb="7">
      <t>コウネンレイシャ</t>
    </rPh>
    <rPh sb="7" eb="9">
      <t>コヨウ</t>
    </rPh>
    <rPh sb="9" eb="11">
      <t>カンケイ</t>
    </rPh>
    <phoneticPr fontId="3"/>
  </si>
  <si>
    <t>表２８－１</t>
    <rPh sb="0" eb="1">
      <t>ヒョウ</t>
    </rPh>
    <phoneticPr fontId="3"/>
  </si>
  <si>
    <t>高年齢者の採用および雇用拡大の検討状況</t>
    <phoneticPr fontId="3"/>
  </si>
  <si>
    <t>表２８－２</t>
    <rPh sb="0" eb="1">
      <t>ヒョウ</t>
    </rPh>
    <phoneticPr fontId="3"/>
  </si>
  <si>
    <t>高年齢者採用時の業務内容</t>
    <phoneticPr fontId="3"/>
  </si>
  <si>
    <t>（９）人材育成関係</t>
    <rPh sb="3" eb="9">
      <t>ジンザイイクセイカンケイ</t>
    </rPh>
    <phoneticPr fontId="3"/>
  </si>
  <si>
    <t>表２９</t>
    <rPh sb="0" eb="1">
      <t>ヒョウ</t>
    </rPh>
    <phoneticPr fontId="3"/>
  </si>
  <si>
    <t>人材育成・従業員キャリアアップ支援として実施しているもの</t>
    <phoneticPr fontId="3"/>
  </si>
  <si>
    <t>表３０－１</t>
    <rPh sb="0" eb="1">
      <t>ヒョウ</t>
    </rPh>
    <phoneticPr fontId="3"/>
  </si>
  <si>
    <t>教育訓練に関する国等の助成金活用の有無</t>
    <phoneticPr fontId="3"/>
  </si>
  <si>
    <t>表３０－２</t>
    <rPh sb="0" eb="1">
      <t>ヒョウ</t>
    </rPh>
    <phoneticPr fontId="3"/>
  </si>
  <si>
    <t>国等の助成金を活用していない事業所の活用していない理由</t>
    <phoneticPr fontId="3"/>
  </si>
  <si>
    <t>表３１－１</t>
    <rPh sb="0" eb="1">
      <t>ヒョウ</t>
    </rPh>
    <phoneticPr fontId="3"/>
  </si>
  <si>
    <t>高度教育の必要性の有無　</t>
    <phoneticPr fontId="3"/>
  </si>
  <si>
    <t>表３１－２</t>
    <rPh sb="0" eb="1">
      <t>ヒョウ</t>
    </rPh>
    <phoneticPr fontId="3"/>
  </si>
  <si>
    <t>高度教育の必要性を感じる分野</t>
    <phoneticPr fontId="3"/>
  </si>
  <si>
    <t>（１０）多様な人材の活用関係</t>
    <rPh sb="4" eb="6">
      <t>タヨウ</t>
    </rPh>
    <rPh sb="7" eb="9">
      <t>ジンザイ</t>
    </rPh>
    <rPh sb="10" eb="12">
      <t>カツヨウ</t>
    </rPh>
    <rPh sb="12" eb="14">
      <t>カンケイ</t>
    </rPh>
    <phoneticPr fontId="3"/>
  </si>
  <si>
    <t>表３２－１</t>
    <rPh sb="0" eb="1">
      <t>ヒョウ</t>
    </rPh>
    <phoneticPr fontId="3"/>
  </si>
  <si>
    <t xml:space="preserve">外国人労働者の雇用状況（在留資格の種別） </t>
    <phoneticPr fontId="3"/>
  </si>
  <si>
    <t>表３２－２</t>
    <rPh sb="0" eb="1">
      <t>ヒョウ</t>
    </rPh>
    <phoneticPr fontId="3"/>
  </si>
  <si>
    <t xml:space="preserve">外国人労働者の今後の雇用予定 </t>
    <phoneticPr fontId="3"/>
  </si>
  <si>
    <t>（１１）働き方改革関係</t>
    <rPh sb="4" eb="5">
      <t>ハタラ</t>
    </rPh>
    <rPh sb="6" eb="9">
      <t>カタカイカク</t>
    </rPh>
    <rPh sb="9" eb="11">
      <t>カンケイ</t>
    </rPh>
    <phoneticPr fontId="3"/>
  </si>
  <si>
    <t>表３３－１</t>
    <rPh sb="0" eb="1">
      <t>ヒョウ</t>
    </rPh>
    <phoneticPr fontId="3"/>
  </si>
  <si>
    <t>テレワーク（在宅勤務）導入の有無</t>
    <phoneticPr fontId="3"/>
  </si>
  <si>
    <t>表３３－２</t>
    <rPh sb="0" eb="1">
      <t>ヒョウ</t>
    </rPh>
    <phoneticPr fontId="3"/>
  </si>
  <si>
    <t>テレワーク（在宅勤務）導入の成果、成果として期待するもの</t>
    <phoneticPr fontId="3"/>
  </si>
  <si>
    <t>表３３－３</t>
    <rPh sb="0" eb="1">
      <t>ヒョウ</t>
    </rPh>
    <phoneticPr fontId="3"/>
  </si>
  <si>
    <t>テレワーク（在宅勤務）を導入したがやめた、導入していない理由</t>
    <phoneticPr fontId="3"/>
  </si>
  <si>
    <t>表３３－４</t>
    <rPh sb="0" eb="1">
      <t>ヒョウ</t>
    </rPh>
    <phoneticPr fontId="3"/>
  </si>
  <si>
    <t>導入を検討している、検討したいと考える働き方</t>
    <phoneticPr fontId="3"/>
  </si>
  <si>
    <t>（１２）雇用関係</t>
    <rPh sb="4" eb="6">
      <t>コヨウ</t>
    </rPh>
    <rPh sb="6" eb="8">
      <t>カンケイ</t>
    </rPh>
    <phoneticPr fontId="3"/>
  </si>
  <si>
    <t>表３４－１</t>
    <rPh sb="0" eb="1">
      <t>ヒョウ</t>
    </rPh>
    <phoneticPr fontId="3"/>
  </si>
  <si>
    <t>公正採用選考人権啓発推進員の有無</t>
    <phoneticPr fontId="3"/>
  </si>
  <si>
    <t>表３４－２</t>
    <rPh sb="0" eb="1">
      <t>ヒョウ</t>
    </rPh>
    <phoneticPr fontId="3"/>
  </si>
  <si>
    <t>公正採用選考人権啓発推進員選任に関する研修会への参加の有無</t>
    <phoneticPr fontId="3"/>
  </si>
  <si>
    <t>表３５－１</t>
    <phoneticPr fontId="3"/>
  </si>
  <si>
    <t>賃上げ実施の有無</t>
    <rPh sb="0" eb="2">
      <t>チンア</t>
    </rPh>
    <rPh sb="3" eb="5">
      <t>ジッシ</t>
    </rPh>
    <rPh sb="6" eb="8">
      <t>ウム</t>
    </rPh>
    <phoneticPr fontId="3"/>
  </si>
  <si>
    <t>表３５－２</t>
    <phoneticPr fontId="3"/>
  </si>
  <si>
    <t>賃上げ実施事業所における賃上げ幅の昨年度比較</t>
    <rPh sb="0" eb="2">
      <t>チンア</t>
    </rPh>
    <rPh sb="3" eb="8">
      <t>ジッシジギョウショ</t>
    </rPh>
    <rPh sb="12" eb="14">
      <t>チンア</t>
    </rPh>
    <rPh sb="15" eb="16">
      <t>ハバ</t>
    </rPh>
    <rPh sb="17" eb="22">
      <t>サクネンドヒカク</t>
    </rPh>
    <phoneticPr fontId="3"/>
  </si>
  <si>
    <t>表３５－３</t>
    <rPh sb="0" eb="1">
      <t>ヒョウ</t>
    </rPh>
    <phoneticPr fontId="3"/>
  </si>
  <si>
    <t>賃上げ実施事業所における実施理由</t>
    <rPh sb="0" eb="2">
      <t>チンア</t>
    </rPh>
    <rPh sb="3" eb="8">
      <t>ジッシジギョウショ</t>
    </rPh>
    <rPh sb="12" eb="16">
      <t>ジッシリユウ</t>
    </rPh>
    <phoneticPr fontId="3"/>
  </si>
  <si>
    <t>表３５－４</t>
    <rPh sb="0" eb="1">
      <t>ヒョウ</t>
    </rPh>
    <phoneticPr fontId="3"/>
  </si>
  <si>
    <t>賃上げの課題</t>
    <rPh sb="0" eb="2">
      <t>チンア</t>
    </rPh>
    <rPh sb="4" eb="6">
      <t>カダイ</t>
    </rPh>
    <phoneticPr fontId="3"/>
  </si>
  <si>
    <t>表２８－１　高年齢者の採用および雇用拡大の検討状況</t>
    <rPh sb="0" eb="1">
      <t>ヒョウ</t>
    </rPh>
    <rPh sb="6" eb="9">
      <t>コウネンレイ</t>
    </rPh>
    <rPh sb="9" eb="10">
      <t>シャ</t>
    </rPh>
    <rPh sb="11" eb="13">
      <t>サイヨウ</t>
    </rPh>
    <rPh sb="16" eb="18">
      <t>コヨウ</t>
    </rPh>
    <rPh sb="18" eb="20">
      <t>カクダイ</t>
    </rPh>
    <rPh sb="21" eb="23">
      <t>ケントウ</t>
    </rPh>
    <rPh sb="23" eb="25">
      <t>ジョウキョウ</t>
    </rPh>
    <phoneticPr fontId="3"/>
  </si>
  <si>
    <t>１段目：事業所数</t>
    <rPh sb="1" eb="3">
      <t>ﾀﾞﾝﾒ</t>
    </rPh>
    <rPh sb="4" eb="7">
      <t>ｼﾞｷﾞｮｳｼｮ</t>
    </rPh>
    <rPh sb="7" eb="8">
      <t>ｽｳ</t>
    </rPh>
    <phoneticPr fontId="3" type="halfwidthKatakana"/>
  </si>
  <si>
    <t>２段目：回答事業所数に対する割合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6">
      <t>ﾜﾘｱｲ</t>
    </rPh>
    <phoneticPr fontId="3" type="halfwidthKatakana"/>
  </si>
  <si>
    <t>（単位：社、％）</t>
    <rPh sb="1" eb="3">
      <t>ﾀﾝｲ</t>
    </rPh>
    <rPh sb="4" eb="5">
      <t>ｼｬ</t>
    </rPh>
    <phoneticPr fontId="3" type="halfwidthKatakana"/>
  </si>
  <si>
    <t xml:space="preserve">回答事業所数
</t>
    <rPh sb="0" eb="2">
      <t>カイトウ</t>
    </rPh>
    <rPh sb="2" eb="5">
      <t>ジギョウショ</t>
    </rPh>
    <rPh sb="5" eb="6">
      <t>スウ</t>
    </rPh>
    <phoneticPr fontId="3"/>
  </si>
  <si>
    <t>検討している</t>
    <rPh sb="0" eb="2">
      <t>ケントウ</t>
    </rPh>
    <phoneticPr fontId="3"/>
  </si>
  <si>
    <t>検討していない</t>
    <rPh sb="0" eb="2">
      <t>ケントウ</t>
    </rPh>
    <phoneticPr fontId="3"/>
  </si>
  <si>
    <t>わからない</t>
    <phoneticPr fontId="3"/>
  </si>
  <si>
    <t>無回答</t>
    <rPh sb="0" eb="3">
      <t>ムカイトウ</t>
    </rPh>
    <phoneticPr fontId="3"/>
  </si>
  <si>
    <t>回答合計</t>
    <rPh sb="0" eb="2">
      <t>カイトウ</t>
    </rPh>
    <rPh sb="2" eb="4">
      <t>ゴウケイ</t>
    </rPh>
    <phoneticPr fontId="3"/>
  </si>
  <si>
    <t>左記チェック（ゼロならOK）</t>
    <rPh sb="0" eb="2">
      <t>サキ</t>
    </rPh>
    <phoneticPr fontId="3"/>
  </si>
  <si>
    <t>計</t>
    <rPh sb="0" eb="1">
      <t>ケイ</t>
    </rPh>
    <phoneticPr fontId="3"/>
  </si>
  <si>
    <t>産業</t>
    <rPh sb="0" eb="2">
      <t>サンギョウ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</si>
  <si>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</si>
  <si>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</si>
  <si>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運輸・通信業、
電気・ガス・水道業</t>
    <rPh sb="0" eb="2">
      <t>ウンユ</t>
    </rPh>
    <rPh sb="3" eb="5">
      <t>ツウシン</t>
    </rPh>
    <rPh sb="5" eb="6">
      <t>ギョウ</t>
    </rPh>
    <phoneticPr fontId="3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</si>
  <si>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</si>
  <si>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金融業・保険業</t>
    <rPh sb="0" eb="2">
      <t>キンユウ</t>
    </rPh>
    <rPh sb="2" eb="3">
      <t>ギョウ</t>
    </rPh>
    <rPh sb="4" eb="7">
      <t>ホケンギョウ</t>
    </rPh>
    <phoneticPr fontId="3"/>
  </si>
  <si>
    <t>サービス業</t>
    <rPh sb="4" eb="5">
      <t>ギョウ</t>
    </rPh>
    <phoneticPr fontId="3"/>
  </si>
  <si>
    <t>企業規模</t>
    <rPh sb="0" eb="2">
      <t>キギョウ</t>
    </rPh>
    <phoneticPr fontId="3"/>
  </si>
  <si>
    <t>9人以下</t>
    <rPh sb="2" eb="4">
      <t>ｲｶ</t>
    </rPh>
    <phoneticPr fontId="3" type="halfwidthKatakana"/>
  </si>
  <si>
    <t>10～29人</t>
    <phoneticPr fontId="3" type="halfwidthKatakana"/>
  </si>
  <si>
    <t>30～49人</t>
    <phoneticPr fontId="3" type="halfwidthKatakana"/>
  </si>
  <si>
    <t>50～99人</t>
    <phoneticPr fontId="3" type="halfwidthKatakana"/>
  </si>
  <si>
    <t>100～299人</t>
  </si>
  <si>
    <t>300人以上</t>
    <rPh sb="4" eb="6">
      <t>ｲｼﾞｮｳ</t>
    </rPh>
    <phoneticPr fontId="3" type="halfwidthKatakana"/>
  </si>
  <si>
    <t>（再掲）</t>
    <rPh sb="1" eb="2">
      <t>サイ</t>
    </rPh>
    <rPh sb="2" eb="3">
      <t>ケイ</t>
    </rPh>
    <phoneticPr fontId="3"/>
  </si>
  <si>
    <t>10～299人</t>
  </si>
  <si>
    <t>30人以上</t>
    <rPh sb="3" eb="5">
      <t>イジョウ</t>
    </rPh>
    <phoneticPr fontId="3"/>
  </si>
  <si>
    <t>企業規模別事業所数計</t>
    <rPh sb="8" eb="9">
      <t>スウ</t>
    </rPh>
    <rPh sb="9" eb="10">
      <t>ケイ</t>
    </rPh>
    <phoneticPr fontId="3"/>
  </si>
  <si>
    <t>　/事業所数計</t>
    <rPh sb="2" eb="5">
      <t>ジギョウショ</t>
    </rPh>
    <rPh sb="5" eb="6">
      <t>スウ</t>
    </rPh>
    <rPh sb="6" eb="7">
      <t>ケイ</t>
    </rPh>
    <phoneticPr fontId="3"/>
  </si>
  <si>
    <t>再掲</t>
  </si>
  <si>
    <t>上記チェック（ゼロならOK）</t>
  </si>
  <si>
    <t>表２８－２　高年齢者採用時の業務内容（複数回答）</t>
    <rPh sb="0" eb="1">
      <t>ヒョウ</t>
    </rPh>
    <rPh sb="6" eb="9">
      <t>コウネンレイ</t>
    </rPh>
    <rPh sb="9" eb="10">
      <t>シャ</t>
    </rPh>
    <rPh sb="10" eb="13">
      <t>サイヨウジ</t>
    </rPh>
    <rPh sb="14" eb="16">
      <t>ギョウム</t>
    </rPh>
    <rPh sb="16" eb="18">
      <t>ナイヨウ</t>
    </rPh>
    <rPh sb="19" eb="21">
      <t>フクスウ</t>
    </rPh>
    <rPh sb="21" eb="23">
      <t>カイトウ</t>
    </rPh>
    <phoneticPr fontId="3"/>
  </si>
  <si>
    <t>３段目：検討していると回答した事業所数に対する割合（複数回答）</t>
    <rPh sb="1" eb="3">
      <t>ﾀﾞﾝﾒ</t>
    </rPh>
    <rPh sb="4" eb="6">
      <t>ｹﾝﾄｳ</t>
    </rPh>
    <rPh sb="11" eb="13">
      <t>ｶｲﾄｳ</t>
    </rPh>
    <rPh sb="15" eb="18">
      <t>ｼﾞｷﾞｮｳｼｮ</t>
    </rPh>
    <rPh sb="18" eb="19">
      <t>ｽｳ</t>
    </rPh>
    <rPh sb="20" eb="21">
      <t>ﾀｲ</t>
    </rPh>
    <rPh sb="23" eb="25">
      <t>ﾜﾘｱｲ</t>
    </rPh>
    <rPh sb="26" eb="28">
      <t>ﾌｸｽｳ</t>
    </rPh>
    <rPh sb="28" eb="30">
      <t>ｶｲﾄｳ</t>
    </rPh>
    <phoneticPr fontId="3" type="halfwidthKatakana"/>
  </si>
  <si>
    <t>（単位：社、％）</t>
    <rPh sb="1" eb="3">
      <t>タンイ</t>
    </rPh>
    <rPh sb="4" eb="5">
      <t>シャ</t>
    </rPh>
    <phoneticPr fontId="3"/>
  </si>
  <si>
    <t>回答
事業所数</t>
    <rPh sb="0" eb="2">
      <t>カイトウ</t>
    </rPh>
    <rPh sb="3" eb="6">
      <t>ジギョウショ</t>
    </rPh>
    <rPh sb="6" eb="7">
      <t>スウ</t>
    </rPh>
    <phoneticPr fontId="3"/>
  </si>
  <si>
    <t>管理業務</t>
    <rPh sb="0" eb="2">
      <t>カンリ</t>
    </rPh>
    <rPh sb="2" eb="4">
      <t>ギョウム</t>
    </rPh>
    <phoneticPr fontId="3"/>
  </si>
  <si>
    <t>専門的・技術的業務</t>
    <rPh sb="0" eb="3">
      <t>センモンテキ</t>
    </rPh>
    <rPh sb="4" eb="7">
      <t>ギジュツテキ</t>
    </rPh>
    <rPh sb="7" eb="9">
      <t>ギョウム</t>
    </rPh>
    <phoneticPr fontId="3"/>
  </si>
  <si>
    <t>事務</t>
    <rPh sb="0" eb="2">
      <t>ジム</t>
    </rPh>
    <phoneticPr fontId="3"/>
  </si>
  <si>
    <t>販売</t>
    <rPh sb="0" eb="2">
      <t>ハンバイ</t>
    </rPh>
    <phoneticPr fontId="3"/>
  </si>
  <si>
    <t>サービス業務</t>
    <rPh sb="4" eb="6">
      <t>ギョウム</t>
    </rPh>
    <phoneticPr fontId="3"/>
  </si>
  <si>
    <t>医療・介護業務</t>
    <rPh sb="0" eb="2">
      <t>イリョウ</t>
    </rPh>
    <rPh sb="3" eb="5">
      <t>カイゴ</t>
    </rPh>
    <rPh sb="5" eb="7">
      <t>ギョウム</t>
    </rPh>
    <phoneticPr fontId="3"/>
  </si>
  <si>
    <t>保安</t>
    <rPh sb="0" eb="2">
      <t>ホアン</t>
    </rPh>
    <phoneticPr fontId="3"/>
  </si>
  <si>
    <t>生産工程</t>
    <rPh sb="0" eb="2">
      <t>セイサン</t>
    </rPh>
    <rPh sb="2" eb="4">
      <t>コウテイ</t>
    </rPh>
    <phoneticPr fontId="3"/>
  </si>
  <si>
    <t>輸送・機械運転</t>
    <rPh sb="0" eb="2">
      <t>ユソウ</t>
    </rPh>
    <rPh sb="3" eb="5">
      <t>キカイ</t>
    </rPh>
    <rPh sb="5" eb="7">
      <t>ウンテン</t>
    </rPh>
    <phoneticPr fontId="3"/>
  </si>
  <si>
    <t>建設・採掘</t>
    <rPh sb="0" eb="2">
      <t>ケンセツ</t>
    </rPh>
    <rPh sb="3" eb="5">
      <t>サイクツ</t>
    </rPh>
    <phoneticPr fontId="3"/>
  </si>
  <si>
    <t>配送・包装等</t>
    <rPh sb="0" eb="2">
      <t>ハイソウ</t>
    </rPh>
    <rPh sb="3" eb="5">
      <t>ホウソウ</t>
    </rPh>
    <rPh sb="5" eb="6">
      <t>トウ</t>
    </rPh>
    <phoneticPr fontId="3"/>
  </si>
  <si>
    <t>その他</t>
    <rPh sb="2" eb="3">
      <t>タ</t>
    </rPh>
    <phoneticPr fontId="3"/>
  </si>
  <si>
    <t>産業</t>
    <phoneticPr fontId="3"/>
  </si>
  <si>
    <t>運輸・通信業、
電気・ガス・水道業</t>
    <phoneticPr fontId="3"/>
  </si>
  <si>
    <t>企業規模</t>
    <rPh sb="0" eb="2">
      <t>キギョウ</t>
    </rPh>
    <rPh sb="2" eb="4">
      <t>キボ</t>
    </rPh>
    <phoneticPr fontId="3"/>
  </si>
  <si>
    <t>9人以下</t>
    <rPh sb="2" eb="4">
      <t>イカ</t>
    </rPh>
    <phoneticPr fontId="3"/>
  </si>
  <si>
    <t>10～29人</t>
    <phoneticPr fontId="3"/>
  </si>
  <si>
    <t>30～49人</t>
    <phoneticPr fontId="3"/>
  </si>
  <si>
    <t>50～99人</t>
    <phoneticPr fontId="3"/>
  </si>
  <si>
    <t>100～299人</t>
    <phoneticPr fontId="3"/>
  </si>
  <si>
    <t>300人以上</t>
    <rPh sb="4" eb="6">
      <t>イジョウ</t>
    </rPh>
    <phoneticPr fontId="3"/>
  </si>
  <si>
    <t>（再掲）</t>
    <rPh sb="1" eb="3">
      <t>サイケイ</t>
    </rPh>
    <phoneticPr fontId="3"/>
  </si>
  <si>
    <t>10～299人</t>
    <rPh sb="6" eb="7">
      <t>ニン</t>
    </rPh>
    <phoneticPr fontId="3"/>
  </si>
  <si>
    <t>30人以上</t>
    <rPh sb="2" eb="3">
      <t>ニン</t>
    </rPh>
    <rPh sb="3" eb="5">
      <t>イジョウ</t>
    </rPh>
    <phoneticPr fontId="3"/>
  </si>
  <si>
    <t>企業規模別事業所数計</t>
    <phoneticPr fontId="3"/>
  </si>
  <si>
    <t>　/総事業所数</t>
    <rPh sb="3" eb="6">
      <t>ジギョウショ</t>
    </rPh>
    <phoneticPr fontId="3"/>
  </si>
  <si>
    <t>　/課題ありの事業所数</t>
    <rPh sb="2" eb="4">
      <t>カダイ</t>
    </rPh>
    <rPh sb="7" eb="10">
      <t>ジギョウショ</t>
    </rPh>
    <rPh sb="10" eb="11">
      <t>スウ</t>
    </rPh>
    <phoneticPr fontId="3"/>
  </si>
  <si>
    <t>再掲</t>
    <rPh sb="0" eb="2">
      <t>サイケイ</t>
    </rPh>
    <phoneticPr fontId="3"/>
  </si>
  <si>
    <t>表２９　人材育成・従業員キャリアアップ支援として実施しているもの（複数回答）</t>
    <rPh sb="4" eb="6">
      <t>ジンザイ</t>
    </rPh>
    <rPh sb="6" eb="8">
      <t>イクセイ</t>
    </rPh>
    <rPh sb="9" eb="12">
      <t>ジュウギョウイン</t>
    </rPh>
    <rPh sb="19" eb="21">
      <t>シエン</t>
    </rPh>
    <rPh sb="24" eb="26">
      <t>ジッシ</t>
    </rPh>
    <rPh sb="33" eb="37">
      <t>フクスウカイトウ</t>
    </rPh>
    <phoneticPr fontId="3"/>
  </si>
  <si>
    <t>　</t>
    <phoneticPr fontId="3"/>
  </si>
  <si>
    <t xml:space="preserve">
回答
事業所数
</t>
    <phoneticPr fontId="3"/>
  </si>
  <si>
    <t>（１）事業内職業能力開発計画の策定</t>
    <rPh sb="3" eb="6">
      <t>ジギョウナイ</t>
    </rPh>
    <rPh sb="6" eb="10">
      <t>ショクギョウノウリョク</t>
    </rPh>
    <rPh sb="10" eb="14">
      <t>カイハツケイカク</t>
    </rPh>
    <rPh sb="15" eb="17">
      <t>サクテイ</t>
    </rPh>
    <phoneticPr fontId="3"/>
  </si>
  <si>
    <r>
      <t>（２）キャリアパス</t>
    </r>
    <r>
      <rPr>
        <sz val="8"/>
        <rFont val="ＭＳ Ｐ明朝"/>
        <family val="1"/>
        <charset val="128"/>
      </rPr>
      <t>※１</t>
    </r>
    <r>
      <rPr>
        <sz val="11"/>
        <rFont val="ＭＳ Ｐ明朝"/>
        <family val="1"/>
        <charset val="128"/>
      </rPr>
      <t xml:space="preserve">
の策定</t>
    </r>
    <rPh sb="13" eb="15">
      <t>サクテイ</t>
    </rPh>
    <phoneticPr fontId="3"/>
  </si>
  <si>
    <t>（１）、（２）以外の研修に関する計画</t>
    <rPh sb="7" eb="9">
      <t>イガイ</t>
    </rPh>
    <rPh sb="10" eb="12">
      <t>ケンシュウ</t>
    </rPh>
    <rPh sb="13" eb="14">
      <t>カン</t>
    </rPh>
    <rPh sb="16" eb="18">
      <t>ケイカク</t>
    </rPh>
    <phoneticPr fontId="3"/>
  </si>
  <si>
    <t>給与に資格手当を
加算</t>
    <rPh sb="0" eb="2">
      <t>キュウヨ</t>
    </rPh>
    <rPh sb="3" eb="7">
      <t>シカクテアテ</t>
    </rPh>
    <rPh sb="9" eb="11">
      <t>カサン</t>
    </rPh>
    <phoneticPr fontId="3"/>
  </si>
  <si>
    <t>従業員の研修参加や資格取得等に対し支援する規定の策定</t>
    <rPh sb="0" eb="3">
      <t>ジュウギョウイン</t>
    </rPh>
    <rPh sb="4" eb="8">
      <t>ケンシュウサンカ</t>
    </rPh>
    <rPh sb="9" eb="13">
      <t>シカクシュトク</t>
    </rPh>
    <rPh sb="13" eb="14">
      <t>トウ</t>
    </rPh>
    <rPh sb="15" eb="16">
      <t>タイ</t>
    </rPh>
    <rPh sb="17" eb="19">
      <t>シエン</t>
    </rPh>
    <rPh sb="21" eb="23">
      <t>キテイ</t>
    </rPh>
    <rPh sb="24" eb="26">
      <t>サクテイ</t>
    </rPh>
    <phoneticPr fontId="3"/>
  </si>
  <si>
    <t>規定はないが、会社の経費で支援を実施</t>
    <rPh sb="0" eb="2">
      <t>キテイ</t>
    </rPh>
    <rPh sb="7" eb="9">
      <t>カイシャ</t>
    </rPh>
    <rPh sb="10" eb="12">
      <t>ケイヒ</t>
    </rPh>
    <rPh sb="13" eb="15">
      <t>シエン</t>
    </rPh>
    <rPh sb="16" eb="18">
      <t>ジッシ</t>
    </rPh>
    <phoneticPr fontId="3"/>
  </si>
  <si>
    <r>
      <t>その他</t>
    </r>
    <r>
      <rPr>
        <sz val="8"/>
        <rFont val="ＭＳ Ｐ明朝"/>
        <family val="1"/>
        <charset val="128"/>
      </rPr>
      <t>※２</t>
    </r>
    <rPh sb="2" eb="3">
      <t>タ</t>
    </rPh>
    <phoneticPr fontId="3"/>
  </si>
  <si>
    <t>回答事業所</t>
    <rPh sb="0" eb="2">
      <t>カイトウ</t>
    </rPh>
    <rPh sb="2" eb="5">
      <t>ジギョウショ</t>
    </rPh>
    <phoneticPr fontId="3"/>
  </si>
  <si>
    <t>計</t>
  </si>
  <si>
    <t>産業</t>
  </si>
  <si>
    <t>建設業</t>
  </si>
  <si>
    <t>製造業</t>
  </si>
  <si>
    <t>運輸・通信業、
電気・ガス・水道業</t>
  </si>
  <si>
    <t>卸売業・小売業</t>
    <rPh sb="2" eb="3">
      <t>ギョウ</t>
    </rPh>
    <phoneticPr fontId="3"/>
  </si>
  <si>
    <t>金融業・保険業</t>
    <rPh sb="2" eb="3">
      <t>ギョウ</t>
    </rPh>
    <phoneticPr fontId="3"/>
  </si>
  <si>
    <t>サービス業</t>
  </si>
  <si>
    <t>企業規模</t>
  </si>
  <si>
    <t>9人以下</t>
  </si>
  <si>
    <t>10～29人</t>
  </si>
  <si>
    <t>30～49人</t>
  </si>
  <si>
    <t>50～99人</t>
  </si>
  <si>
    <t>300人以上</t>
  </si>
  <si>
    <t>（再掲）</t>
  </si>
  <si>
    <t>30人以上</t>
  </si>
  <si>
    <t>※１・・・職位や役職ごとに、業務内容や求められるレベル・人物像、必要資格や研修・技能などを明確にしたもの</t>
    <rPh sb="5" eb="7">
      <t>ショクイ</t>
    </rPh>
    <rPh sb="8" eb="10">
      <t>ヤクショク</t>
    </rPh>
    <rPh sb="14" eb="16">
      <t>ギョウム</t>
    </rPh>
    <rPh sb="16" eb="18">
      <t>ナイヨウ</t>
    </rPh>
    <rPh sb="19" eb="20">
      <t>モト</t>
    </rPh>
    <rPh sb="28" eb="31">
      <t>ジンブツゾウ</t>
    </rPh>
    <rPh sb="32" eb="34">
      <t>ヒツヨウ</t>
    </rPh>
    <rPh sb="34" eb="36">
      <t>シカク</t>
    </rPh>
    <rPh sb="37" eb="39">
      <t>ケンシュウ</t>
    </rPh>
    <rPh sb="40" eb="42">
      <t>ギノウ</t>
    </rPh>
    <rPh sb="45" eb="47">
      <t>メイカク</t>
    </rPh>
    <phoneticPr fontId="3"/>
  </si>
  <si>
    <t>※２・・・全従業員を対象とした研修実施等</t>
    <rPh sb="5" eb="9">
      <t>ゼンジュウギョウイン</t>
    </rPh>
    <rPh sb="10" eb="12">
      <t>タイショウ</t>
    </rPh>
    <rPh sb="15" eb="17">
      <t>ケンシュウ</t>
    </rPh>
    <rPh sb="17" eb="19">
      <t>ジッシ</t>
    </rPh>
    <rPh sb="19" eb="20">
      <t>ナド</t>
    </rPh>
    <phoneticPr fontId="3"/>
  </si>
  <si>
    <t>企業規模別従業員数計</t>
    <rPh sb="5" eb="8">
      <t>ジュウギョウイン</t>
    </rPh>
    <phoneticPr fontId="3"/>
  </si>
  <si>
    <t>　/各形態雇用者数</t>
    <rPh sb="2" eb="5">
      <t>カクケイタイ</t>
    </rPh>
    <rPh sb="5" eb="8">
      <t>コヨウシャ</t>
    </rPh>
    <rPh sb="8" eb="9">
      <t>スウ</t>
    </rPh>
    <phoneticPr fontId="3"/>
  </si>
  <si>
    <t>表３０－１　教育訓練に関する国等の助成金活用の有無</t>
    <rPh sb="0" eb="1">
      <t>ヒョウ</t>
    </rPh>
    <rPh sb="6" eb="8">
      <t>キョウイク</t>
    </rPh>
    <rPh sb="8" eb="10">
      <t>クンレン</t>
    </rPh>
    <rPh sb="11" eb="12">
      <t>カン</t>
    </rPh>
    <rPh sb="14" eb="15">
      <t>クニ</t>
    </rPh>
    <rPh sb="15" eb="16">
      <t>トウ</t>
    </rPh>
    <rPh sb="17" eb="20">
      <t>ジョセイキン</t>
    </rPh>
    <rPh sb="20" eb="22">
      <t>カツヨウ</t>
    </rPh>
    <rPh sb="23" eb="25">
      <t>ウム</t>
    </rPh>
    <phoneticPr fontId="3"/>
  </si>
  <si>
    <t>活用している</t>
    <rPh sb="0" eb="2">
      <t>カツヨウ</t>
    </rPh>
    <phoneticPr fontId="3"/>
  </si>
  <si>
    <t>活用していない</t>
    <rPh sb="0" eb="2">
      <t>カツヨウ</t>
    </rPh>
    <phoneticPr fontId="3"/>
  </si>
  <si>
    <t>表３０－２　国等の助成金を活用していない事業所の活用しない理由（複数回答）</t>
    <rPh sb="0" eb="1">
      <t>ヒョウ</t>
    </rPh>
    <rPh sb="6" eb="7">
      <t>クニ</t>
    </rPh>
    <rPh sb="7" eb="8">
      <t>トウ</t>
    </rPh>
    <rPh sb="9" eb="12">
      <t>ジョセイキン</t>
    </rPh>
    <rPh sb="13" eb="15">
      <t>カツヨウ</t>
    </rPh>
    <rPh sb="20" eb="23">
      <t>ジギョウショ</t>
    </rPh>
    <rPh sb="24" eb="26">
      <t>カツヨウ</t>
    </rPh>
    <rPh sb="29" eb="31">
      <t>リユウ</t>
    </rPh>
    <rPh sb="32" eb="34">
      <t>フクスウ</t>
    </rPh>
    <rPh sb="34" eb="36">
      <t>カイトウ</t>
    </rPh>
    <phoneticPr fontId="3"/>
  </si>
  <si>
    <t>回答
事業所数</t>
    <rPh sb="0" eb="2">
      <t>カイトウ</t>
    </rPh>
    <rPh sb="3" eb="6">
      <t>ジギョウショ</t>
    </rPh>
    <rPh sb="6" eb="7">
      <t>カズ</t>
    </rPh>
    <phoneticPr fontId="3"/>
  </si>
  <si>
    <t>助成金が活用しにくい</t>
    <rPh sb="0" eb="3">
      <t>ジョセイキン</t>
    </rPh>
    <rPh sb="4" eb="6">
      <t>カツヨウ</t>
    </rPh>
    <phoneticPr fontId="3"/>
  </si>
  <si>
    <t>助成金の内容を
知らない</t>
    <rPh sb="0" eb="3">
      <t>ジョセイキン</t>
    </rPh>
    <rPh sb="4" eb="6">
      <t>ナイヨウ</t>
    </rPh>
    <rPh sb="8" eb="9">
      <t>シ</t>
    </rPh>
    <phoneticPr fontId="3"/>
  </si>
  <si>
    <t>活用したい助成金
がない</t>
    <rPh sb="0" eb="2">
      <t>カツヨウ</t>
    </rPh>
    <rPh sb="5" eb="8">
      <t>ジョセイキン</t>
    </rPh>
    <phoneticPr fontId="3"/>
  </si>
  <si>
    <t>要件となる事業内職業能力開発計画の策定が煩雑</t>
    <rPh sb="0" eb="2">
      <t>ヨウケン</t>
    </rPh>
    <rPh sb="5" eb="7">
      <t>ジギョウ</t>
    </rPh>
    <rPh sb="7" eb="8">
      <t>ナイ</t>
    </rPh>
    <rPh sb="8" eb="10">
      <t>ショクギョウ</t>
    </rPh>
    <rPh sb="10" eb="12">
      <t>ノウリョク</t>
    </rPh>
    <rPh sb="12" eb="14">
      <t>カイハツ</t>
    </rPh>
    <rPh sb="14" eb="16">
      <t>ケイカク</t>
    </rPh>
    <rPh sb="17" eb="19">
      <t>サクテイ</t>
    </rPh>
    <rPh sb="20" eb="22">
      <t>ハンザツ</t>
    </rPh>
    <phoneticPr fontId="3"/>
  </si>
  <si>
    <t>人材育成に割く予算
（時間・余裕）がない</t>
    <rPh sb="0" eb="2">
      <t>ジンザイ</t>
    </rPh>
    <rPh sb="2" eb="4">
      <t>イクセイ</t>
    </rPh>
    <rPh sb="5" eb="6">
      <t>サ</t>
    </rPh>
    <rPh sb="7" eb="9">
      <t>ヨサン</t>
    </rPh>
    <rPh sb="11" eb="13">
      <t>ジカン</t>
    </rPh>
    <rPh sb="14" eb="16">
      <t>ヨユウ</t>
    </rPh>
    <phoneticPr fontId="3"/>
  </si>
  <si>
    <t>その他※</t>
    <rPh sb="2" eb="3">
      <t>タ</t>
    </rPh>
    <phoneticPr fontId="3"/>
  </si>
  <si>
    <t>計</t>
    <rPh sb="0" eb="1">
      <t>ｹｲ</t>
    </rPh>
    <phoneticPr fontId="3" type="halfwidthKatakana"/>
  </si>
  <si>
    <t>※その他…活用する必要がない　等</t>
    <rPh sb="3" eb="4">
      <t>タ</t>
    </rPh>
    <rPh sb="5" eb="7">
      <t>カツヨウ</t>
    </rPh>
    <rPh sb="9" eb="11">
      <t>ヒツヨウ</t>
    </rPh>
    <rPh sb="15" eb="16">
      <t>トウ</t>
    </rPh>
    <phoneticPr fontId="3"/>
  </si>
  <si>
    <r>
      <t>表３１－１　高度教育</t>
    </r>
    <r>
      <rPr>
        <sz val="8"/>
        <rFont val="ＭＳ Ｐ明朝"/>
        <family val="1"/>
        <charset val="128"/>
      </rPr>
      <t>※</t>
    </r>
    <r>
      <rPr>
        <sz val="11"/>
        <rFont val="ＭＳ Ｐ明朝"/>
        <family val="1"/>
        <charset val="128"/>
      </rPr>
      <t>の必要性の有無</t>
    </r>
    <rPh sb="0" eb="1">
      <t>ヒョウ</t>
    </rPh>
    <rPh sb="6" eb="10">
      <t>コウドキョウイク</t>
    </rPh>
    <rPh sb="12" eb="15">
      <t>ヒツヨウセイ</t>
    </rPh>
    <rPh sb="16" eb="18">
      <t>ウム</t>
    </rPh>
    <phoneticPr fontId="3"/>
  </si>
  <si>
    <t>※高度教育…大学・大学院等での学び・連携や、取得のために数か月～数年の通学または研修期間を要する資格・技能など</t>
    <rPh sb="1" eb="5">
      <t>コウドキョウイク</t>
    </rPh>
    <rPh sb="6" eb="8">
      <t>ダイガク</t>
    </rPh>
    <rPh sb="9" eb="12">
      <t>ダイガクイン</t>
    </rPh>
    <rPh sb="12" eb="13">
      <t>トウ</t>
    </rPh>
    <rPh sb="15" eb="16">
      <t>マナ</t>
    </rPh>
    <rPh sb="18" eb="20">
      <t>レンケイ</t>
    </rPh>
    <rPh sb="22" eb="24">
      <t>シュトク</t>
    </rPh>
    <rPh sb="28" eb="29">
      <t>スウ</t>
    </rPh>
    <rPh sb="30" eb="31">
      <t>ゲツ</t>
    </rPh>
    <rPh sb="32" eb="34">
      <t>スウネン</t>
    </rPh>
    <rPh sb="35" eb="37">
      <t>ツウガク</t>
    </rPh>
    <rPh sb="40" eb="44">
      <t>ケンシュウキカン</t>
    </rPh>
    <rPh sb="45" eb="46">
      <t>ヨウ</t>
    </rPh>
    <rPh sb="48" eb="50">
      <t>シカク</t>
    </rPh>
    <rPh sb="51" eb="53">
      <t>ギノウ</t>
    </rPh>
    <phoneticPr fontId="3"/>
  </si>
  <si>
    <t>必要性を感じており、実績がある</t>
    <rPh sb="0" eb="3">
      <t>ヒツヨウセイ</t>
    </rPh>
    <rPh sb="4" eb="5">
      <t>カン</t>
    </rPh>
    <rPh sb="10" eb="12">
      <t>ジッセキ</t>
    </rPh>
    <phoneticPr fontId="3"/>
  </si>
  <si>
    <t>必要性を感じているが、実施できていない</t>
    <rPh sb="0" eb="3">
      <t>ヒツヨウセイ</t>
    </rPh>
    <rPh sb="4" eb="5">
      <t>カン</t>
    </rPh>
    <rPh sb="11" eb="13">
      <t>ジッシ</t>
    </rPh>
    <phoneticPr fontId="3"/>
  </si>
  <si>
    <t>必要性を感じない</t>
    <rPh sb="0" eb="3">
      <t>ヒツヨウセイ</t>
    </rPh>
    <rPh sb="4" eb="5">
      <t>カン</t>
    </rPh>
    <phoneticPr fontId="3"/>
  </si>
  <si>
    <t>表３１－２　高度教育の必要性を感じる分野</t>
    <rPh sb="0" eb="1">
      <t>ヒョウ</t>
    </rPh>
    <rPh sb="6" eb="10">
      <t>コウドキョウイク</t>
    </rPh>
    <rPh sb="11" eb="14">
      <t>ヒツヨウセイ</t>
    </rPh>
    <rPh sb="15" eb="16">
      <t>カン</t>
    </rPh>
    <rPh sb="18" eb="20">
      <t>ブンヤ</t>
    </rPh>
    <phoneticPr fontId="3"/>
  </si>
  <si>
    <t>３段目：導入している、導入予定の事業所での</t>
    <rPh sb="1" eb="3">
      <t>ﾀﾞﾝﾒ</t>
    </rPh>
    <rPh sb="4" eb="6">
      <t>ﾄﾞｳﾆｭｳ</t>
    </rPh>
    <rPh sb="11" eb="13">
      <t>ﾄﾞｳﾆｭｳ</t>
    </rPh>
    <rPh sb="13" eb="15">
      <t>ﾖﾃｲ</t>
    </rPh>
    <rPh sb="16" eb="19">
      <t>ｼﾞｷﾞｮｳｼｮ</t>
    </rPh>
    <phoneticPr fontId="3" type="halfwidthKatakana"/>
  </si>
  <si>
    <t>　　　　　導入目的の割合（複数回答）</t>
    <rPh sb="5" eb="7">
      <t>ドウニュウ</t>
    </rPh>
    <rPh sb="7" eb="9">
      <t>モクテキ</t>
    </rPh>
    <rPh sb="10" eb="12">
      <t>ワリアイ</t>
    </rPh>
    <rPh sb="13" eb="15">
      <t>フクスウ</t>
    </rPh>
    <rPh sb="15" eb="17">
      <t>カイトウ</t>
    </rPh>
    <phoneticPr fontId="3"/>
  </si>
  <si>
    <t>実績がある、
必要性を感じているが未実施
事業所数</t>
    <rPh sb="0" eb="2">
      <t>ジッセキ</t>
    </rPh>
    <rPh sb="7" eb="10">
      <t>ヒツヨウセイ</t>
    </rPh>
    <rPh sb="11" eb="12">
      <t>カン</t>
    </rPh>
    <rPh sb="17" eb="20">
      <t>ミジッシ</t>
    </rPh>
    <rPh sb="22" eb="25">
      <t>ジギョウショ</t>
    </rPh>
    <rPh sb="25" eb="26">
      <t>スウ</t>
    </rPh>
    <phoneticPr fontId="3"/>
  </si>
  <si>
    <t>１
ＩＣＴやＤＸ等、デジタル技術の活用</t>
    <rPh sb="9" eb="10">
      <t>トウ</t>
    </rPh>
    <rPh sb="15" eb="17">
      <t>ギジュツ</t>
    </rPh>
    <rPh sb="18" eb="20">
      <t>カツヨウ</t>
    </rPh>
    <phoneticPr fontId="3"/>
  </si>
  <si>
    <t>２
自社の専門分野に関する技能</t>
    <rPh sb="3" eb="5">
      <t>ジシャ</t>
    </rPh>
    <rPh sb="6" eb="10">
      <t>センモンブンヤ</t>
    </rPh>
    <rPh sb="11" eb="12">
      <t>カン</t>
    </rPh>
    <rPh sb="14" eb="16">
      <t>ギノウ</t>
    </rPh>
    <phoneticPr fontId="3"/>
  </si>
  <si>
    <t>３
自社製品の改良、新商品開発の研究</t>
    <rPh sb="3" eb="7">
      <t>ジシャセイヒン</t>
    </rPh>
    <rPh sb="8" eb="10">
      <t>カイリョウ</t>
    </rPh>
    <rPh sb="11" eb="14">
      <t>シンショウヒン</t>
    </rPh>
    <rPh sb="14" eb="16">
      <t>カイハツ</t>
    </rPh>
    <rPh sb="17" eb="19">
      <t>ケンキュウ</t>
    </rPh>
    <phoneticPr fontId="3"/>
  </si>
  <si>
    <t>４
先進的事例の学び（１以外のもの）</t>
    <rPh sb="3" eb="8">
      <t>センシンテキジレイ</t>
    </rPh>
    <rPh sb="9" eb="10">
      <t>マナ</t>
    </rPh>
    <rPh sb="13" eb="15">
      <t>イガイ</t>
    </rPh>
    <phoneticPr fontId="3"/>
  </si>
  <si>
    <t>５
その他</t>
    <rPh sb="5" eb="6">
      <t>ホカ</t>
    </rPh>
    <phoneticPr fontId="3"/>
  </si>
  <si>
    <t>　/措置ありの事業所数</t>
    <rPh sb="2" eb="4">
      <t>ソチ</t>
    </rPh>
    <rPh sb="7" eb="10">
      <t>ジギョウショ</t>
    </rPh>
    <rPh sb="10" eb="11">
      <t>スウ</t>
    </rPh>
    <phoneticPr fontId="3"/>
  </si>
  <si>
    <t>表３２－１　外国人労働者の雇用状況（在留資格の種別、複数回答）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コヨウ</t>
    </rPh>
    <rPh sb="15" eb="17">
      <t>ジョウキョウ</t>
    </rPh>
    <rPh sb="18" eb="20">
      <t>ザイリュウ</t>
    </rPh>
    <rPh sb="20" eb="22">
      <t>シカク</t>
    </rPh>
    <rPh sb="23" eb="25">
      <t>シュベツ</t>
    </rPh>
    <rPh sb="26" eb="28">
      <t>フクスウ</t>
    </rPh>
    <rPh sb="28" eb="30">
      <t>カイトウ</t>
    </rPh>
    <phoneticPr fontId="3"/>
  </si>
  <si>
    <t>３段目：外国人労働者を雇用している事業所</t>
    <rPh sb="1" eb="3">
      <t>ﾀﾞﾝﾒ</t>
    </rPh>
    <rPh sb="4" eb="6">
      <t>ｶﾞｲｺｸ</t>
    </rPh>
    <rPh sb="6" eb="7">
      <t>ｼﾞﾝ</t>
    </rPh>
    <rPh sb="7" eb="10">
      <t>ﾛｳﾄﾞｳｼｬ</t>
    </rPh>
    <rPh sb="11" eb="13">
      <t>ｺﾖｳ</t>
    </rPh>
    <rPh sb="17" eb="20">
      <t>ｼﾞｷﾞｮｳｼｮ</t>
    </rPh>
    <phoneticPr fontId="3" type="halfwidthKatakana"/>
  </si>
  <si>
    <t>　　　　　での在留資格別の割合（複数回答）</t>
    <rPh sb="7" eb="9">
      <t>ザイリュウ</t>
    </rPh>
    <rPh sb="9" eb="11">
      <t>シカク</t>
    </rPh>
    <rPh sb="11" eb="12">
      <t>ベツ</t>
    </rPh>
    <rPh sb="13" eb="15">
      <t>ワリアイ</t>
    </rPh>
    <rPh sb="16" eb="18">
      <t>フクスウ</t>
    </rPh>
    <rPh sb="18" eb="20">
      <t>カイトウ</t>
    </rPh>
    <phoneticPr fontId="3"/>
  </si>
  <si>
    <t>外国人
労働者
を雇用
している</t>
    <rPh sb="0" eb="2">
      <t>ガイコク</t>
    </rPh>
    <rPh sb="2" eb="3">
      <t>ジン</t>
    </rPh>
    <rPh sb="4" eb="7">
      <t>ロウドウシャ</t>
    </rPh>
    <rPh sb="9" eb="11">
      <t>コヨウ</t>
    </rPh>
    <phoneticPr fontId="3"/>
  </si>
  <si>
    <t>外国人
労働者
を雇用
していない</t>
    <rPh sb="0" eb="2">
      <t>ガイコク</t>
    </rPh>
    <rPh sb="2" eb="3">
      <t>ジン</t>
    </rPh>
    <rPh sb="4" eb="6">
      <t>ロウドウ</t>
    </rPh>
    <rPh sb="6" eb="7">
      <t>シャ</t>
    </rPh>
    <rPh sb="9" eb="11">
      <t>コヨウ</t>
    </rPh>
    <phoneticPr fontId="3"/>
  </si>
  <si>
    <t>無回答
（不明を含む）</t>
    <rPh sb="0" eb="3">
      <t>ムカイトウ</t>
    </rPh>
    <rPh sb="5" eb="7">
      <t>フメイ</t>
    </rPh>
    <rPh sb="8" eb="9">
      <t>フク</t>
    </rPh>
    <phoneticPr fontId="3"/>
  </si>
  <si>
    <t>身分に基づく在留資格</t>
    <rPh sb="0" eb="2">
      <t>ミブン</t>
    </rPh>
    <rPh sb="3" eb="4">
      <t>モト</t>
    </rPh>
    <rPh sb="6" eb="10">
      <t>ザイリュウシカク</t>
    </rPh>
    <phoneticPr fontId="3"/>
  </si>
  <si>
    <t>技能実習生</t>
    <rPh sb="0" eb="5">
      <t>ギノウジッシュウセイ</t>
    </rPh>
    <phoneticPr fontId="3"/>
  </si>
  <si>
    <t>特定技能</t>
    <rPh sb="0" eb="4">
      <t>トクテイギノウ</t>
    </rPh>
    <phoneticPr fontId="3"/>
  </si>
  <si>
    <t>留学生</t>
    <rPh sb="0" eb="3">
      <t>リュウガクセイ</t>
    </rPh>
    <phoneticPr fontId="3"/>
  </si>
  <si>
    <t>技術・人文知識・国際業務</t>
    <rPh sb="0" eb="2">
      <t>ギジュツ</t>
    </rPh>
    <rPh sb="3" eb="7">
      <t>ジンブンチシキ</t>
    </rPh>
    <rPh sb="8" eb="12">
      <t>コクサイギョウム</t>
    </rPh>
    <phoneticPr fontId="3"/>
  </si>
  <si>
    <t>※その他・・・派遣受け入れ　等</t>
    <rPh sb="3" eb="4">
      <t>タ</t>
    </rPh>
    <rPh sb="7" eb="10">
      <t>ハケンウ</t>
    </rPh>
    <rPh sb="11" eb="12">
      <t>イ</t>
    </rPh>
    <rPh sb="14" eb="15">
      <t>トウ</t>
    </rPh>
    <phoneticPr fontId="3"/>
  </si>
  <si>
    <t>表３２－２　外国人労働者の今後の雇用予定</t>
    <rPh sb="0" eb="1">
      <t>ヒョウ</t>
    </rPh>
    <rPh sb="6" eb="8">
      <t>ガイコク</t>
    </rPh>
    <rPh sb="8" eb="9">
      <t>ジン</t>
    </rPh>
    <rPh sb="9" eb="12">
      <t>ロウドウシャ</t>
    </rPh>
    <rPh sb="13" eb="15">
      <t>コンゴ</t>
    </rPh>
    <rPh sb="16" eb="18">
      <t>コヨウ</t>
    </rPh>
    <rPh sb="18" eb="20">
      <t>ヨテイ</t>
    </rPh>
    <phoneticPr fontId="3"/>
  </si>
  <si>
    <t>３段目：外国人労働者を雇用していない事業所で今後雇用を</t>
    <rPh sb="1" eb="3">
      <t>ﾀﾞﾝﾒ</t>
    </rPh>
    <rPh sb="4" eb="6">
      <t>ｶﾞｲｺｸ</t>
    </rPh>
    <rPh sb="6" eb="7">
      <t>ｼﾞﾝ</t>
    </rPh>
    <rPh sb="7" eb="10">
      <t>ﾛｳﾄﾞｳｼｬ</t>
    </rPh>
    <rPh sb="11" eb="13">
      <t>ｺﾖｳ</t>
    </rPh>
    <rPh sb="18" eb="21">
      <t>ｼﾞｷﾞｮｳｼｮ</t>
    </rPh>
    <phoneticPr fontId="3" type="halfwidthKatakana"/>
  </si>
  <si>
    <t>　　　　　予定・検討している在留資格別の割合（複数回答）</t>
    <rPh sb="8" eb="10">
      <t>ケントウ</t>
    </rPh>
    <rPh sb="14" eb="16">
      <t>ザイリュウ</t>
    </rPh>
    <rPh sb="16" eb="18">
      <t>シカク</t>
    </rPh>
    <rPh sb="18" eb="19">
      <t>ベツ</t>
    </rPh>
    <rPh sb="20" eb="22">
      <t>ワリアイ</t>
    </rPh>
    <rPh sb="23" eb="25">
      <t>フクスウ</t>
    </rPh>
    <rPh sb="25" eb="27">
      <t>カイトウ</t>
    </rPh>
    <phoneticPr fontId="3"/>
  </si>
  <si>
    <t>外国人
労働者
を雇用
している
事業所</t>
    <rPh sb="0" eb="2">
      <t>ガイコク</t>
    </rPh>
    <rPh sb="2" eb="3">
      <t>ジン</t>
    </rPh>
    <rPh sb="4" eb="7">
      <t>ロウドウシャ</t>
    </rPh>
    <rPh sb="9" eb="11">
      <t>コヨウ</t>
    </rPh>
    <rPh sb="17" eb="20">
      <t>ジギョウショ</t>
    </rPh>
    <phoneticPr fontId="3"/>
  </si>
  <si>
    <t>外国人
労働者
を雇用
していない
事業所</t>
    <rPh sb="0" eb="2">
      <t>ガイコク</t>
    </rPh>
    <rPh sb="2" eb="3">
      <t>ジン</t>
    </rPh>
    <rPh sb="4" eb="7">
      <t>ロウドウシャ</t>
    </rPh>
    <rPh sb="9" eb="11">
      <t>コヨウ</t>
    </rPh>
    <rPh sb="18" eb="21">
      <t>ジギョウショ</t>
    </rPh>
    <phoneticPr fontId="3"/>
  </si>
  <si>
    <t>雇用を
増やす
予定あり</t>
    <rPh sb="0" eb="2">
      <t>コヨウ</t>
    </rPh>
    <rPh sb="4" eb="5">
      <t>フ</t>
    </rPh>
    <rPh sb="8" eb="10">
      <t>ヨテイ</t>
    </rPh>
    <phoneticPr fontId="3"/>
  </si>
  <si>
    <t>雇用を
増やす
予定なし</t>
    <rPh sb="0" eb="2">
      <t>コヨウ</t>
    </rPh>
    <rPh sb="4" eb="5">
      <t>フ</t>
    </rPh>
    <rPh sb="8" eb="10">
      <t>ヨテイ</t>
    </rPh>
    <phoneticPr fontId="3"/>
  </si>
  <si>
    <t>予定なし・分からない</t>
    <rPh sb="0" eb="2">
      <t>ヨテイ</t>
    </rPh>
    <rPh sb="5" eb="6">
      <t>ワ</t>
    </rPh>
    <phoneticPr fontId="3"/>
  </si>
  <si>
    <t>雇用を
予定・検討している</t>
    <rPh sb="0" eb="2">
      <t>コヨウ</t>
    </rPh>
    <rPh sb="4" eb="6">
      <t>ヨテイ</t>
    </rPh>
    <rPh sb="7" eb="9">
      <t>ケントウ</t>
    </rPh>
    <phoneticPr fontId="3"/>
  </si>
  <si>
    <t>１と２合計</t>
    <rPh sb="3" eb="5">
      <t>ゴウケイ</t>
    </rPh>
    <phoneticPr fontId="3"/>
  </si>
  <si>
    <t>表３３－１　テレワーク（在宅勤務）導入の有無</t>
    <rPh sb="0" eb="1">
      <t>ヒョウ</t>
    </rPh>
    <rPh sb="12" eb="14">
      <t>ザイタク</t>
    </rPh>
    <rPh sb="14" eb="16">
      <t>キンム</t>
    </rPh>
    <rPh sb="17" eb="19">
      <t>ドウニュウ</t>
    </rPh>
    <rPh sb="20" eb="22">
      <t>ウム</t>
    </rPh>
    <phoneticPr fontId="3"/>
  </si>
  <si>
    <t>導入している</t>
    <rPh sb="0" eb="2">
      <t>ドウニュウ</t>
    </rPh>
    <phoneticPr fontId="3"/>
  </si>
  <si>
    <t>今後導入予定</t>
    <rPh sb="0" eb="2">
      <t>コンゴ</t>
    </rPh>
    <rPh sb="2" eb="4">
      <t>ドウニュウ</t>
    </rPh>
    <rPh sb="4" eb="6">
      <t>ヨテイ</t>
    </rPh>
    <phoneticPr fontId="3"/>
  </si>
  <si>
    <t>導入していたが、
やめた</t>
    <rPh sb="0" eb="2">
      <t>ドウニュウ</t>
    </rPh>
    <phoneticPr fontId="3"/>
  </si>
  <si>
    <t>導入していない</t>
    <rPh sb="0" eb="2">
      <t>ドウニュウ</t>
    </rPh>
    <phoneticPr fontId="3"/>
  </si>
  <si>
    <t>表３３－２　テレワーク（在宅勤務）導入の成果、成果として期待するもの（複数回答）</t>
    <rPh sb="20" eb="22">
      <t>セイカ</t>
    </rPh>
    <rPh sb="23" eb="25">
      <t>セイカ</t>
    </rPh>
    <rPh sb="28" eb="30">
      <t>キタイ</t>
    </rPh>
    <phoneticPr fontId="3"/>
  </si>
  <si>
    <t>　　　　　導入課題の割合（複数回答）</t>
    <rPh sb="5" eb="7">
      <t>ドウニュウ</t>
    </rPh>
    <rPh sb="7" eb="9">
      <t>カダイ</t>
    </rPh>
    <rPh sb="10" eb="12">
      <t>ワリアイ</t>
    </rPh>
    <rPh sb="13" eb="15">
      <t>フクスウ</t>
    </rPh>
    <rPh sb="15" eb="17">
      <t>カイトウ</t>
    </rPh>
    <phoneticPr fontId="3"/>
  </si>
  <si>
    <t>導入している、
導入予定
事業所数</t>
    <rPh sb="0" eb="2">
      <t>ドウニュウ</t>
    </rPh>
    <rPh sb="8" eb="10">
      <t>ドウニュウ</t>
    </rPh>
    <rPh sb="10" eb="12">
      <t>ヨテイ</t>
    </rPh>
    <rPh sb="13" eb="16">
      <t>ジギョウショ</t>
    </rPh>
    <rPh sb="16" eb="17">
      <t>スウ</t>
    </rPh>
    <phoneticPr fontId="3"/>
  </si>
  <si>
    <t>仕事と生活の調和
（ワーク・ライフ・バランス）</t>
    <rPh sb="0" eb="2">
      <t>シゴト</t>
    </rPh>
    <rPh sb="3" eb="5">
      <t>セイカツ</t>
    </rPh>
    <rPh sb="6" eb="8">
      <t>チョウワ</t>
    </rPh>
    <phoneticPr fontId="3"/>
  </si>
  <si>
    <t>労働生産性の向上</t>
    <rPh sb="0" eb="5">
      <t>ロウドウセイサンセイ</t>
    </rPh>
    <rPh sb="6" eb="8">
      <t>コウジョウ</t>
    </rPh>
    <phoneticPr fontId="3"/>
  </si>
  <si>
    <t>業務のＩＴ化</t>
    <rPh sb="0" eb="2">
      <t>ギョウム</t>
    </rPh>
    <rPh sb="5" eb="6">
      <t>カ</t>
    </rPh>
    <phoneticPr fontId="3"/>
  </si>
  <si>
    <t>通勤が困難な従業員の雇用維持（離職防止）</t>
    <rPh sb="0" eb="2">
      <t>ツウキン</t>
    </rPh>
    <rPh sb="3" eb="5">
      <t>コンナン</t>
    </rPh>
    <rPh sb="6" eb="9">
      <t>ジュウギョウイン</t>
    </rPh>
    <rPh sb="10" eb="14">
      <t>コヨウイジ</t>
    </rPh>
    <rPh sb="15" eb="19">
      <t>リショクボウシ</t>
    </rPh>
    <phoneticPr fontId="3"/>
  </si>
  <si>
    <t>感染症対策など緊急事態における業務継続
（ＢＣＰ対策）</t>
    <rPh sb="0" eb="5">
      <t>カンセンショウタイサク</t>
    </rPh>
    <rPh sb="7" eb="9">
      <t>キンキュウ</t>
    </rPh>
    <rPh sb="9" eb="11">
      <t>ジタイ</t>
    </rPh>
    <rPh sb="15" eb="19">
      <t>ギョウムケイゾク</t>
    </rPh>
    <rPh sb="24" eb="26">
      <t>タイサク</t>
    </rPh>
    <phoneticPr fontId="3"/>
  </si>
  <si>
    <t>多様な人材の採用</t>
    <rPh sb="0" eb="2">
      <t>タヨウ</t>
    </rPh>
    <rPh sb="3" eb="5">
      <t>ジンザイ</t>
    </rPh>
    <rPh sb="6" eb="8">
      <t>サイヨウ</t>
    </rPh>
    <phoneticPr fontId="3"/>
  </si>
  <si>
    <t>オフィス維持等業務コストの削減</t>
    <rPh sb="4" eb="7">
      <t>イジトウ</t>
    </rPh>
    <rPh sb="7" eb="9">
      <t>ギョウム</t>
    </rPh>
    <rPh sb="13" eb="15">
      <t>サクゲン</t>
    </rPh>
    <phoneticPr fontId="3"/>
  </si>
  <si>
    <t>効果を感じていない（期待していない）</t>
    <rPh sb="0" eb="2">
      <t>コウカ</t>
    </rPh>
    <rPh sb="3" eb="4">
      <t>カン</t>
    </rPh>
    <rPh sb="10" eb="12">
      <t>キタイ</t>
    </rPh>
    <phoneticPr fontId="3"/>
  </si>
  <si>
    <t>※その他…緊急事態時のみならず、感染症予防　等</t>
    <rPh sb="3" eb="4">
      <t>タ</t>
    </rPh>
    <rPh sb="5" eb="9">
      <t>キンキュウジタイ</t>
    </rPh>
    <rPh sb="9" eb="10">
      <t>ジ</t>
    </rPh>
    <rPh sb="16" eb="19">
      <t>カンセンショウ</t>
    </rPh>
    <rPh sb="19" eb="21">
      <t>ヨボウ</t>
    </rPh>
    <rPh sb="22" eb="23">
      <t>トウ</t>
    </rPh>
    <phoneticPr fontId="3"/>
  </si>
  <si>
    <t>表３３－３　テレワーク（在宅勤務）を導入したがやめた、導入していない理由（複数回答）</t>
    <rPh sb="27" eb="29">
      <t>ドウニュウ</t>
    </rPh>
    <rPh sb="34" eb="36">
      <t>リユウ</t>
    </rPh>
    <phoneticPr fontId="3"/>
  </si>
  <si>
    <t>導入していたがやめた、
導入していない
事業所数</t>
    <rPh sb="0" eb="2">
      <t>ドウニュウ</t>
    </rPh>
    <rPh sb="12" eb="14">
      <t>ドウニュウ</t>
    </rPh>
    <rPh sb="20" eb="23">
      <t>ジギョウショ</t>
    </rPh>
    <rPh sb="23" eb="24">
      <t>スウ</t>
    </rPh>
    <phoneticPr fontId="3"/>
  </si>
  <si>
    <t>テレワークに業務が適さなかった
（適した業務がない）</t>
    <rPh sb="6" eb="8">
      <t>ギョウム</t>
    </rPh>
    <rPh sb="9" eb="10">
      <t>テキ</t>
    </rPh>
    <rPh sb="17" eb="18">
      <t>テキ</t>
    </rPh>
    <rPh sb="20" eb="22">
      <t>ギョウム</t>
    </rPh>
    <phoneticPr fontId="3"/>
  </si>
  <si>
    <t>生産性の維持ができなかった（維持が期待できない）</t>
    <rPh sb="0" eb="3">
      <t>セイサンセイ</t>
    </rPh>
    <rPh sb="4" eb="6">
      <t>イジ</t>
    </rPh>
    <rPh sb="14" eb="16">
      <t>イジ</t>
    </rPh>
    <rPh sb="17" eb="19">
      <t>キタイ</t>
    </rPh>
    <phoneticPr fontId="3"/>
  </si>
  <si>
    <t>適切な労務管理や人事評価が困難だった（困難である）</t>
    <rPh sb="0" eb="2">
      <t>テキセツ</t>
    </rPh>
    <rPh sb="3" eb="7">
      <t>ロウムカンリ</t>
    </rPh>
    <rPh sb="8" eb="12">
      <t>ジンジヒョウカ</t>
    </rPh>
    <rPh sb="13" eb="15">
      <t>コンナン</t>
    </rPh>
    <rPh sb="19" eb="21">
      <t>コンナン</t>
    </rPh>
    <phoneticPr fontId="3"/>
  </si>
  <si>
    <t>企業内や取引先からテレワークの理解が得られなかった（得られない）</t>
    <rPh sb="0" eb="3">
      <t>キギョウナイ</t>
    </rPh>
    <rPh sb="4" eb="7">
      <t>トリヒキサキ</t>
    </rPh>
    <rPh sb="15" eb="17">
      <t>リカイ</t>
    </rPh>
    <rPh sb="18" eb="19">
      <t>エ</t>
    </rPh>
    <rPh sb="26" eb="27">
      <t>エ</t>
    </rPh>
    <phoneticPr fontId="3"/>
  </si>
  <si>
    <t>上司や同僚とのコミュニケーションが困難だった（困難である）</t>
    <rPh sb="0" eb="2">
      <t>ジョウシ</t>
    </rPh>
    <rPh sb="3" eb="5">
      <t>ドウリョウ</t>
    </rPh>
    <rPh sb="17" eb="19">
      <t>コンナン</t>
    </rPh>
    <rPh sb="23" eb="25">
      <t>コンナン</t>
    </rPh>
    <phoneticPr fontId="3"/>
  </si>
  <si>
    <t>情報セキュリティに不安な面があった（不安な面がある）</t>
    <rPh sb="0" eb="2">
      <t>ジョウホウ</t>
    </rPh>
    <rPh sb="9" eb="11">
      <t>フアン</t>
    </rPh>
    <rPh sb="12" eb="13">
      <t>メン</t>
    </rPh>
    <rPh sb="18" eb="20">
      <t>フアン</t>
    </rPh>
    <rPh sb="21" eb="22">
      <t>メン</t>
    </rPh>
    <phoneticPr fontId="3"/>
  </si>
  <si>
    <t>費用負担が大きかった（大きい）</t>
    <rPh sb="0" eb="4">
      <t>ヒヨウフタン</t>
    </rPh>
    <rPh sb="5" eb="6">
      <t>オオ</t>
    </rPh>
    <rPh sb="11" eb="12">
      <t>オオ</t>
    </rPh>
    <phoneticPr fontId="3"/>
  </si>
  <si>
    <t>運用方法がわからない（導入方法がわからない）</t>
    <rPh sb="0" eb="4">
      <t>ウンヨウホウホウ</t>
    </rPh>
    <rPh sb="11" eb="15">
      <t>ドウニュウホウホウ</t>
    </rPh>
    <phoneticPr fontId="3"/>
  </si>
  <si>
    <t>※その他…主な業務が現場行う業務であるため　等</t>
    <rPh sb="3" eb="4">
      <t>タ</t>
    </rPh>
    <rPh sb="5" eb="6">
      <t>オモ</t>
    </rPh>
    <rPh sb="7" eb="9">
      <t>ギョウム</t>
    </rPh>
    <rPh sb="10" eb="12">
      <t>ゲンバ</t>
    </rPh>
    <rPh sb="12" eb="13">
      <t>オコナ</t>
    </rPh>
    <rPh sb="14" eb="16">
      <t>ギョウム</t>
    </rPh>
    <rPh sb="22" eb="23">
      <t>トウ</t>
    </rPh>
    <phoneticPr fontId="3"/>
  </si>
  <si>
    <t>表３３－４　導入を検討している、検討したいと考える働き方（複数回答）</t>
    <rPh sb="6" eb="8">
      <t>ドウニュウ</t>
    </rPh>
    <rPh sb="9" eb="11">
      <t>ケントウ</t>
    </rPh>
    <rPh sb="16" eb="18">
      <t>ケントウ</t>
    </rPh>
    <rPh sb="22" eb="23">
      <t>カンガ</t>
    </rPh>
    <rPh sb="25" eb="26">
      <t>ハタラ</t>
    </rPh>
    <rPh sb="27" eb="28">
      <t>カタ</t>
    </rPh>
    <rPh sb="29" eb="33">
      <t>フクスウカイトウ</t>
    </rPh>
    <phoneticPr fontId="3"/>
  </si>
  <si>
    <t>テレワーク</t>
    <phoneticPr fontId="3"/>
  </si>
  <si>
    <t>ジョブ型雇用</t>
    <rPh sb="3" eb="4">
      <t>ガタ</t>
    </rPh>
    <rPh sb="4" eb="6">
      <t>コヨウ</t>
    </rPh>
    <phoneticPr fontId="3"/>
  </si>
  <si>
    <t>兼業・副業</t>
    <rPh sb="0" eb="2">
      <t>ケンギョウ</t>
    </rPh>
    <rPh sb="3" eb="5">
      <t>フクギョウ</t>
    </rPh>
    <phoneticPr fontId="3"/>
  </si>
  <si>
    <t>ワーケーション</t>
    <phoneticPr fontId="3"/>
  </si>
  <si>
    <t>週休３日制</t>
    <rPh sb="0" eb="2">
      <t>シュウキュウ</t>
    </rPh>
    <rPh sb="3" eb="5">
      <t>ニチセイ</t>
    </rPh>
    <phoneticPr fontId="3"/>
  </si>
  <si>
    <t>フレックスタイム制度</t>
    <rPh sb="8" eb="10">
      <t>セイド</t>
    </rPh>
    <phoneticPr fontId="3"/>
  </si>
  <si>
    <t>勤務時間インターバル制度</t>
    <rPh sb="0" eb="4">
      <t>キンムジカン</t>
    </rPh>
    <rPh sb="10" eb="12">
      <t>セイド</t>
    </rPh>
    <phoneticPr fontId="3"/>
  </si>
  <si>
    <t>裁量労働制</t>
    <rPh sb="0" eb="5">
      <t>サイリョウロウドウセイ</t>
    </rPh>
    <phoneticPr fontId="3"/>
  </si>
  <si>
    <t>勤務地、職務、勤務時間を限定した働き方</t>
    <rPh sb="0" eb="3">
      <t>キンムチ</t>
    </rPh>
    <rPh sb="4" eb="6">
      <t>ショクム</t>
    </rPh>
    <rPh sb="7" eb="11">
      <t>キンムジカン</t>
    </rPh>
    <rPh sb="12" eb="14">
      <t>ゲンテイ</t>
    </rPh>
    <rPh sb="16" eb="17">
      <t>ハタラ</t>
    </rPh>
    <rPh sb="18" eb="19">
      <t>カタ</t>
    </rPh>
    <phoneticPr fontId="3"/>
  </si>
  <si>
    <t>該当なし</t>
    <rPh sb="0" eb="2">
      <t>ガイトウ</t>
    </rPh>
    <phoneticPr fontId="3"/>
  </si>
  <si>
    <t>表３４－１　公正採用選考人権啓発推進員選任の有無</t>
    <rPh sb="0" eb="1">
      <t>ヒョウ</t>
    </rPh>
    <rPh sb="6" eb="8">
      <t>コウセイ</t>
    </rPh>
    <rPh sb="8" eb="10">
      <t>サイヨウ</t>
    </rPh>
    <rPh sb="10" eb="12">
      <t>センコウ</t>
    </rPh>
    <rPh sb="12" eb="14">
      <t>ジンケン</t>
    </rPh>
    <rPh sb="14" eb="16">
      <t>ケイハツ</t>
    </rPh>
    <rPh sb="16" eb="19">
      <t>スイシンイン</t>
    </rPh>
    <rPh sb="19" eb="21">
      <t>センニン</t>
    </rPh>
    <rPh sb="22" eb="24">
      <t>ウム</t>
    </rPh>
    <phoneticPr fontId="3"/>
  </si>
  <si>
    <t>選任している</t>
    <rPh sb="0" eb="2">
      <t>センニン</t>
    </rPh>
    <phoneticPr fontId="3"/>
  </si>
  <si>
    <t>選任していない</t>
    <rPh sb="0" eb="2">
      <t>センニン</t>
    </rPh>
    <phoneticPr fontId="3"/>
  </si>
  <si>
    <t>表３４－２　公正採用選考人権啓発推進員選任に関する研修会への参加の有無</t>
    <rPh sb="0" eb="1">
      <t>ヒョウ</t>
    </rPh>
    <rPh sb="6" eb="8">
      <t>コウセイ</t>
    </rPh>
    <rPh sb="8" eb="10">
      <t>サイヨウ</t>
    </rPh>
    <rPh sb="10" eb="12">
      <t>センコウ</t>
    </rPh>
    <rPh sb="12" eb="14">
      <t>ジンケン</t>
    </rPh>
    <rPh sb="14" eb="16">
      <t>ケイハツ</t>
    </rPh>
    <rPh sb="16" eb="19">
      <t>スイシンイン</t>
    </rPh>
    <rPh sb="19" eb="21">
      <t>センニン</t>
    </rPh>
    <rPh sb="22" eb="23">
      <t>カン</t>
    </rPh>
    <rPh sb="25" eb="28">
      <t>ケンシュウカイ</t>
    </rPh>
    <rPh sb="30" eb="32">
      <t>サンカ</t>
    </rPh>
    <rPh sb="33" eb="35">
      <t>ウム</t>
    </rPh>
    <phoneticPr fontId="3"/>
  </si>
  <si>
    <t>参加している</t>
    <rPh sb="0" eb="2">
      <t>サンカ</t>
    </rPh>
    <phoneticPr fontId="3"/>
  </si>
  <si>
    <t>参加していない</t>
    <rPh sb="0" eb="2">
      <t>サンカ</t>
    </rPh>
    <phoneticPr fontId="3"/>
  </si>
  <si>
    <t>表３５－１　賃上げ実施の有無</t>
    <rPh sb="0" eb="1">
      <t>ヒョウ</t>
    </rPh>
    <rPh sb="6" eb="8">
      <t>チンア</t>
    </rPh>
    <rPh sb="9" eb="11">
      <t>ジッシ</t>
    </rPh>
    <rPh sb="12" eb="14">
      <t>ウム</t>
    </rPh>
    <phoneticPr fontId="3"/>
  </si>
  <si>
    <t>実施した</t>
    <rPh sb="0" eb="2">
      <t>ジッシ</t>
    </rPh>
    <phoneticPr fontId="3"/>
  </si>
  <si>
    <t>実施していない</t>
    <rPh sb="0" eb="2">
      <t>ジッシ</t>
    </rPh>
    <phoneticPr fontId="3"/>
  </si>
  <si>
    <t>表３５－２　賃上げ実施事業所における賃上げ幅の昨年度比較</t>
    <rPh sb="0" eb="1">
      <t>ヒョウ</t>
    </rPh>
    <rPh sb="6" eb="8">
      <t>チンア</t>
    </rPh>
    <rPh sb="9" eb="11">
      <t>ジッシ</t>
    </rPh>
    <rPh sb="11" eb="14">
      <t>ジギョウショ</t>
    </rPh>
    <rPh sb="18" eb="20">
      <t>チンア</t>
    </rPh>
    <rPh sb="19" eb="20">
      <t>ア</t>
    </rPh>
    <rPh sb="21" eb="22">
      <t>ハバ</t>
    </rPh>
    <rPh sb="23" eb="28">
      <t>サクネンドヒカク</t>
    </rPh>
    <phoneticPr fontId="3"/>
  </si>
  <si>
    <t>３段目：賃上げ実施事業所数に対する</t>
    <rPh sb="1" eb="3">
      <t>ﾀﾞﾝﾒ</t>
    </rPh>
    <rPh sb="4" eb="6">
      <t>ﾁﾝｱ</t>
    </rPh>
    <rPh sb="7" eb="9">
      <t>ｼﾞｯｼ</t>
    </rPh>
    <rPh sb="9" eb="12">
      <t>ｼﾞｷﾞｮｳｼｮ</t>
    </rPh>
    <rPh sb="12" eb="13">
      <t>ｽｳ</t>
    </rPh>
    <rPh sb="14" eb="15">
      <t>ﾀｲ</t>
    </rPh>
    <phoneticPr fontId="3" type="halfwidthKatakana"/>
  </si>
  <si>
    <t>　　　　　賃上げ幅の昨年度比較の割合（複数回答）</t>
    <phoneticPr fontId="3"/>
  </si>
  <si>
    <t>賃上げを実施した企業数</t>
    <phoneticPr fontId="3"/>
  </si>
  <si>
    <t>昨年度より増額</t>
    <rPh sb="0" eb="3">
      <t>サクネンド</t>
    </rPh>
    <rPh sb="5" eb="7">
      <t>ゾウガク</t>
    </rPh>
    <phoneticPr fontId="3"/>
  </si>
  <si>
    <t>昨年度と同額</t>
    <rPh sb="0" eb="3">
      <t>サクネンド</t>
    </rPh>
    <rPh sb="4" eb="6">
      <t>ドウガク</t>
    </rPh>
    <phoneticPr fontId="3"/>
  </si>
  <si>
    <t>昨年度より減額</t>
    <rPh sb="0" eb="3">
      <t>サクネンド</t>
    </rPh>
    <rPh sb="5" eb="7">
      <t>ゲンガク</t>
    </rPh>
    <phoneticPr fontId="3"/>
  </si>
  <si>
    <t>表３５－３　賃上げ実施事業所における実施理由（複数回答）</t>
    <rPh sb="6" eb="8">
      <t>チンア</t>
    </rPh>
    <rPh sb="9" eb="14">
      <t>ジッシジギョウショ</t>
    </rPh>
    <rPh sb="18" eb="22">
      <t>ジッシリユウ</t>
    </rPh>
    <phoneticPr fontId="3"/>
  </si>
  <si>
    <t>３段目：賃上げ実施事業所での</t>
    <rPh sb="1" eb="3">
      <t>ﾀﾞﾝﾒ</t>
    </rPh>
    <rPh sb="4" eb="6">
      <t>ﾁﾝｱ</t>
    </rPh>
    <rPh sb="7" eb="9">
      <t>ｼﾞｯｼ</t>
    </rPh>
    <rPh sb="9" eb="12">
      <t>ｼﾞｷﾞｮｳｼｮ</t>
    </rPh>
    <phoneticPr fontId="3" type="halfwidthKatakana"/>
  </si>
  <si>
    <t>　　　　　実施理由の割合（複数回答）</t>
    <rPh sb="5" eb="9">
      <t>ジッシリユウ</t>
    </rPh>
    <rPh sb="10" eb="12">
      <t>ワリアイ</t>
    </rPh>
    <rPh sb="13" eb="15">
      <t>フクスウ</t>
    </rPh>
    <rPh sb="15" eb="17">
      <t>カイトウ</t>
    </rPh>
    <phoneticPr fontId="3"/>
  </si>
  <si>
    <t>賃上げを実施した
企業数</t>
    <rPh sb="0" eb="2">
      <t>チンア</t>
    </rPh>
    <rPh sb="4" eb="6">
      <t>ジッシ</t>
    </rPh>
    <rPh sb="9" eb="11">
      <t>キギョウ</t>
    </rPh>
    <rPh sb="11" eb="12">
      <t>スウ</t>
    </rPh>
    <phoneticPr fontId="3"/>
  </si>
  <si>
    <t>人材を確保するため</t>
    <rPh sb="0" eb="2">
      <t>ジンザイ</t>
    </rPh>
    <rPh sb="3" eb="5">
      <t>カクホ</t>
    </rPh>
    <phoneticPr fontId="3"/>
  </si>
  <si>
    <t>従業員の
モチベーション向上のため</t>
    <rPh sb="0" eb="3">
      <t>ジュウギョウイン</t>
    </rPh>
    <rPh sb="12" eb="14">
      <t>コウジョウ</t>
    </rPh>
    <phoneticPr fontId="3"/>
  </si>
  <si>
    <t>収益が増加したため
(従業員に還元)</t>
    <rPh sb="0" eb="2">
      <t>シュウエキ</t>
    </rPh>
    <rPh sb="3" eb="5">
      <t>ゾウカ</t>
    </rPh>
    <rPh sb="11" eb="14">
      <t>ジュウギョウイン</t>
    </rPh>
    <rPh sb="15" eb="17">
      <t>カンゲン</t>
    </rPh>
    <phoneticPr fontId="3"/>
  </si>
  <si>
    <t>価格転嫁が進んだため</t>
    <rPh sb="0" eb="4">
      <t>カカクテンカ</t>
    </rPh>
    <rPh sb="5" eb="6">
      <t>スス</t>
    </rPh>
    <phoneticPr fontId="3"/>
  </si>
  <si>
    <t>最低賃金が
引き上げられたため</t>
    <rPh sb="0" eb="4">
      <t>サイテイチンギン</t>
    </rPh>
    <rPh sb="6" eb="7">
      <t>ヒ</t>
    </rPh>
    <rPh sb="8" eb="9">
      <t>ア</t>
    </rPh>
    <phoneticPr fontId="3"/>
  </si>
  <si>
    <t>物価が上昇したため</t>
    <rPh sb="0" eb="2">
      <t>ブッカ</t>
    </rPh>
    <rPh sb="3" eb="5">
      <t>ジョウショウ</t>
    </rPh>
    <phoneticPr fontId="3"/>
  </si>
  <si>
    <t>県や国の補助金や助成金が拡充されたため</t>
    <rPh sb="0" eb="1">
      <t>ケン</t>
    </rPh>
    <rPh sb="2" eb="3">
      <t>クニ</t>
    </rPh>
    <rPh sb="4" eb="7">
      <t>ホジョキン</t>
    </rPh>
    <rPh sb="8" eb="11">
      <t>ジョセイキン</t>
    </rPh>
    <rPh sb="12" eb="14">
      <t>カクジュウ</t>
    </rPh>
    <phoneticPr fontId="3"/>
  </si>
  <si>
    <t>※その他…定期昇給のため　等</t>
    <rPh sb="3" eb="4">
      <t>タ</t>
    </rPh>
    <rPh sb="5" eb="7">
      <t>テイキ</t>
    </rPh>
    <rPh sb="7" eb="9">
      <t>ショウキュウ</t>
    </rPh>
    <rPh sb="13" eb="14">
      <t>トウ</t>
    </rPh>
    <phoneticPr fontId="3"/>
  </si>
  <si>
    <t>表３５－４　賃上げの課題（複数回答）</t>
    <rPh sb="0" eb="1">
      <t>ヒョウ</t>
    </rPh>
    <rPh sb="6" eb="8">
      <t>チンア</t>
    </rPh>
    <rPh sb="10" eb="12">
      <t>カダイ</t>
    </rPh>
    <rPh sb="13" eb="15">
      <t>フクスウ</t>
    </rPh>
    <rPh sb="15" eb="17">
      <t>カイトウ</t>
    </rPh>
    <phoneticPr fontId="3"/>
  </si>
  <si>
    <t>原材料費や燃料、
電気代高騰の
業績への影響</t>
    <rPh sb="0" eb="4">
      <t>ゲンザイリョウヒ</t>
    </rPh>
    <rPh sb="5" eb="7">
      <t>ネンリョウ</t>
    </rPh>
    <rPh sb="9" eb="14">
      <t>デンキダイコウトウ</t>
    </rPh>
    <rPh sb="16" eb="18">
      <t>ギョウセキ</t>
    </rPh>
    <rPh sb="20" eb="22">
      <t>エイキョウ</t>
    </rPh>
    <phoneticPr fontId="3"/>
  </si>
  <si>
    <t>価格転嫁が適切に
できない</t>
    <rPh sb="0" eb="4">
      <t>カカクテンカ</t>
    </rPh>
    <rPh sb="5" eb="7">
      <t>テキセツ</t>
    </rPh>
    <phoneticPr fontId="3"/>
  </si>
  <si>
    <t>今後の景気、業績など先行きへの不安感</t>
    <rPh sb="0" eb="2">
      <t>コンゴ</t>
    </rPh>
    <rPh sb="3" eb="5">
      <t>ケイキ</t>
    </rPh>
    <rPh sb="6" eb="8">
      <t>ギョウセキ</t>
    </rPh>
    <rPh sb="10" eb="12">
      <t>サキユ</t>
    </rPh>
    <rPh sb="15" eb="18">
      <t>フアンカン</t>
    </rPh>
    <phoneticPr fontId="3"/>
  </si>
  <si>
    <t>賃上げのための原資の確保が困難</t>
    <rPh sb="0" eb="2">
      <t>チンア</t>
    </rPh>
    <rPh sb="7" eb="9">
      <t>ゲンシ</t>
    </rPh>
    <rPh sb="10" eb="12">
      <t>カクホ</t>
    </rPh>
    <rPh sb="13" eb="15">
      <t>コンナン</t>
    </rPh>
    <phoneticPr fontId="3"/>
  </si>
  <si>
    <t>賃上げを行うと不景気の時に賃金を下げられない</t>
    <rPh sb="0" eb="2">
      <t>チンア</t>
    </rPh>
    <rPh sb="4" eb="5">
      <t>オコナ</t>
    </rPh>
    <rPh sb="7" eb="10">
      <t>フケイキ</t>
    </rPh>
    <rPh sb="11" eb="12">
      <t>トキ</t>
    </rPh>
    <rPh sb="13" eb="15">
      <t>チンギン</t>
    </rPh>
    <rPh sb="16" eb="17">
      <t>サ</t>
    </rPh>
    <phoneticPr fontId="3"/>
  </si>
  <si>
    <t>規則や規定が未整備</t>
    <rPh sb="0" eb="2">
      <t>キソク</t>
    </rPh>
    <rPh sb="3" eb="5">
      <t>キテイ</t>
    </rPh>
    <rPh sb="6" eb="9">
      <t>ミセイビ</t>
    </rPh>
    <phoneticPr fontId="3"/>
  </si>
  <si>
    <t>従業員にパートや
高齢者が増えた</t>
    <rPh sb="0" eb="3">
      <t>ジュウギョウイン</t>
    </rPh>
    <rPh sb="9" eb="11">
      <t>コウレイ</t>
    </rPh>
    <rPh sb="11" eb="12">
      <t>シャ</t>
    </rPh>
    <rPh sb="13" eb="14">
      <t>フ</t>
    </rPh>
    <phoneticPr fontId="3"/>
  </si>
  <si>
    <t>金融機関への
返済への影響が
大きい</t>
    <rPh sb="0" eb="4">
      <t>キンユウキカン</t>
    </rPh>
    <rPh sb="7" eb="9">
      <t>ヘンサイ</t>
    </rPh>
    <rPh sb="11" eb="13">
      <t>エイキョウ</t>
    </rPh>
    <rPh sb="15" eb="16">
      <t>オオ</t>
    </rPh>
    <phoneticPr fontId="3"/>
  </si>
  <si>
    <t>増員などの人材確保とのバランスが難しい</t>
    <rPh sb="0" eb="2">
      <t>ゾウイン</t>
    </rPh>
    <rPh sb="5" eb="9">
      <t>ジンザイカクホ</t>
    </rPh>
    <rPh sb="16" eb="17">
      <t>ムズカ</t>
    </rPh>
    <phoneticPr fontId="3"/>
  </si>
  <si>
    <t>設備投資とのバランスが難しい</t>
    <rPh sb="0" eb="4">
      <t>セツビトウシ</t>
    </rPh>
    <rPh sb="11" eb="12">
      <t>ムズカ</t>
    </rPh>
    <phoneticPr fontId="3"/>
  </si>
  <si>
    <t>特になし</t>
    <rPh sb="0" eb="1">
      <t>トク</t>
    </rPh>
    <phoneticPr fontId="3"/>
  </si>
  <si>
    <t>※その他…扶養内で働きたいという希望(いわゆる年収の壁)への対応　等</t>
    <rPh sb="3" eb="4">
      <t>タ</t>
    </rPh>
    <rPh sb="5" eb="8">
      <t>フヨウナイ</t>
    </rPh>
    <rPh sb="23" eb="25">
      <t>ネンシュウ</t>
    </rPh>
    <rPh sb="26" eb="27">
      <t>カベ</t>
    </rPh>
    <rPh sb="30" eb="32">
      <t>タイオウ</t>
    </rPh>
    <rPh sb="33" eb="34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</si>
</sst>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;[Red]\-0.00\ "/>
    <numFmt numFmtId="177" formatCode="0.00_);[Red]\(0.00\)"/>
    <numFmt numFmtId="178" formatCode="0.0%"/>
    <numFmt numFmtId="179" formatCode="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</font>
    <font>
      <i/>
      <sz val="10"/>
      <name val="ＭＳ Ｐ明朝"/>
      <family val="1"/>
      <charset val="128"/>
    </font>
    <font>
      <b/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2" xfId="3" applyBorder="1"/>
    <xf numFmtId="0" fontId="4" fillId="0" borderId="3" xfId="3" applyBorder="1"/>
    <xf numFmtId="0" fontId="4" fillId="0" borderId="4" xfId="3" applyBorder="1"/>
    <xf numFmtId="0" fontId="0" fillId="0" borderId="3" xfId="0" applyBorder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20" xfId="0" applyFont="1" applyBorder="1"/>
    <xf numFmtId="176" fontId="7" fillId="0" borderId="0" xfId="0" applyNumberFormat="1" applyFont="1"/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21" xfId="0" applyFont="1" applyBorder="1" applyAlignment="1">
      <alignment horizontal="right"/>
    </xf>
    <xf numFmtId="0" fontId="8" fillId="0" borderId="22" xfId="0" applyFont="1" applyBorder="1"/>
    <xf numFmtId="0" fontId="8" fillId="0" borderId="6" xfId="0" applyFont="1" applyBorder="1"/>
    <xf numFmtId="0" fontId="8" fillId="0" borderId="23" xfId="0" applyFont="1" applyBorder="1"/>
    <xf numFmtId="0" fontId="8" fillId="0" borderId="7" xfId="0" applyFont="1" applyBorder="1"/>
    <xf numFmtId="177" fontId="7" fillId="0" borderId="0" xfId="0" applyNumberFormat="1" applyFont="1"/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right"/>
    </xf>
    <xf numFmtId="178" fontId="8" fillId="0" borderId="25" xfId="0" applyNumberFormat="1" applyFont="1" applyBorder="1"/>
    <xf numFmtId="178" fontId="8" fillId="0" borderId="26" xfId="0" applyNumberFormat="1" applyFont="1" applyBorder="1"/>
    <xf numFmtId="178" fontId="8" fillId="0" borderId="27" xfId="0" applyNumberFormat="1" applyFont="1" applyBorder="1"/>
    <xf numFmtId="178" fontId="8" fillId="0" borderId="28" xfId="0" applyNumberFormat="1" applyFont="1" applyBorder="1"/>
    <xf numFmtId="178" fontId="5" fillId="0" borderId="0" xfId="0" applyNumberFormat="1" applyFont="1"/>
    <xf numFmtId="0" fontId="5" fillId="0" borderId="29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right"/>
    </xf>
    <xf numFmtId="0" fontId="8" fillId="0" borderId="32" xfId="0" applyFont="1" applyBorder="1"/>
    <xf numFmtId="0" fontId="8" fillId="0" borderId="33" xfId="0" applyFont="1" applyBorder="1"/>
    <xf numFmtId="0" fontId="8" fillId="0" borderId="29" xfId="0" applyFont="1" applyBorder="1"/>
    <xf numFmtId="0" fontId="8" fillId="0" borderId="31" xfId="0" applyFont="1" applyBorder="1"/>
    <xf numFmtId="0" fontId="5" fillId="0" borderId="15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right"/>
    </xf>
    <xf numFmtId="178" fontId="8" fillId="0" borderId="34" xfId="0" applyNumberFormat="1" applyFont="1" applyBorder="1"/>
    <xf numFmtId="178" fontId="8" fillId="0" borderId="35" xfId="0" applyNumberFormat="1" applyFont="1" applyBorder="1"/>
    <xf numFmtId="178" fontId="8" fillId="0" borderId="36" xfId="0" applyNumberFormat="1" applyFont="1" applyBorder="1"/>
    <xf numFmtId="178" fontId="8" fillId="0" borderId="37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0" fontId="8" fillId="0" borderId="14" xfId="0" applyFont="1" applyBorder="1"/>
    <xf numFmtId="0" fontId="8" fillId="0" borderId="12" xfId="0" applyFont="1" applyBorder="1"/>
    <xf numFmtId="0" fontId="8" fillId="0" borderId="15" xfId="0" applyFont="1" applyBorder="1"/>
    <xf numFmtId="0" fontId="8" fillId="0" borderId="13" xfId="0" applyFont="1" applyBorder="1"/>
    <xf numFmtId="178" fontId="8" fillId="0" borderId="38" xfId="0" applyNumberFormat="1" applyFont="1" applyBorder="1"/>
    <xf numFmtId="178" fontId="8" fillId="0" borderId="39" xfId="0" applyNumberFormat="1" applyFont="1" applyBorder="1"/>
    <xf numFmtId="178" fontId="8" fillId="0" borderId="40" xfId="0" applyNumberFormat="1" applyFont="1" applyBorder="1"/>
    <xf numFmtId="178" fontId="8" fillId="0" borderId="24" xfId="0" applyNumberFormat="1" applyFont="1" applyBorder="1"/>
    <xf numFmtId="0" fontId="5" fillId="0" borderId="4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8" fontId="8" fillId="0" borderId="43" xfId="0" applyNumberFormat="1" applyFont="1" applyBorder="1"/>
    <xf numFmtId="178" fontId="8" fillId="0" borderId="44" xfId="0" applyNumberFormat="1" applyFont="1" applyBorder="1"/>
    <xf numFmtId="178" fontId="8" fillId="0" borderId="45" xfId="0" applyNumberFormat="1" applyFont="1" applyBorder="1"/>
    <xf numFmtId="178" fontId="8" fillId="0" borderId="46" xfId="0" applyNumberFormat="1" applyFont="1" applyBorder="1"/>
    <xf numFmtId="0" fontId="5" fillId="0" borderId="15" xfId="0" applyFont="1" applyBorder="1" applyAlignment="1">
      <alignment vertical="center" wrapText="1"/>
    </xf>
    <xf numFmtId="0" fontId="5" fillId="0" borderId="47" xfId="0" applyFont="1" applyBorder="1" applyAlignment="1">
      <alignment horizontal="right" wrapText="1"/>
    </xf>
    <xf numFmtId="0" fontId="8" fillId="0" borderId="48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wrapText="1"/>
    </xf>
    <xf numFmtId="0" fontId="5" fillId="0" borderId="20" xfId="0" applyFont="1" applyBorder="1" applyAlignment="1">
      <alignment horizontal="center" vertical="center" textRotation="255"/>
    </xf>
    <xf numFmtId="178" fontId="8" fillId="0" borderId="49" xfId="0" applyNumberFormat="1" applyFont="1" applyBorder="1"/>
    <xf numFmtId="178" fontId="8" fillId="0" borderId="50" xfId="0" applyNumberFormat="1" applyFont="1" applyBorder="1"/>
    <xf numFmtId="178" fontId="8" fillId="0" borderId="51" xfId="0" applyNumberFormat="1" applyFont="1" applyBorder="1"/>
    <xf numFmtId="178" fontId="8" fillId="0" borderId="52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 justifyLastLine="1"/>
    </xf>
    <xf numFmtId="178" fontId="9" fillId="0" borderId="0" xfId="2" applyNumberFormat="1" applyFont="1" applyBorder="1"/>
    <xf numFmtId="178" fontId="5" fillId="0" borderId="0" xfId="2" applyNumberFormat="1" applyFont="1"/>
    <xf numFmtId="0" fontId="5" fillId="0" borderId="0" xfId="2" applyNumberFormat="1" applyFont="1"/>
    <xf numFmtId="38" fontId="5" fillId="0" borderId="0" xfId="0" applyNumberFormat="1" applyFont="1"/>
    <xf numFmtId="179" fontId="10" fillId="0" borderId="0" xfId="0" applyNumberFormat="1" applyFont="1"/>
    <xf numFmtId="0" fontId="11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22" xfId="0" applyFont="1" applyBorder="1"/>
    <xf numFmtId="0" fontId="5" fillId="0" borderId="23" xfId="0" applyFont="1" applyBorder="1"/>
    <xf numFmtId="0" fontId="5" fillId="0" borderId="7" xfId="0" applyFont="1" applyBorder="1"/>
    <xf numFmtId="0" fontId="12" fillId="0" borderId="0" xfId="0" applyFont="1"/>
    <xf numFmtId="0" fontId="5" fillId="0" borderId="58" xfId="0" applyFont="1" applyBorder="1" applyAlignment="1">
      <alignment vertical="center"/>
    </xf>
    <xf numFmtId="178" fontId="5" fillId="0" borderId="38" xfId="2" applyNumberFormat="1" applyFont="1" applyBorder="1"/>
    <xf numFmtId="178" fontId="5" fillId="0" borderId="40" xfId="2" applyNumberFormat="1" applyFont="1" applyBorder="1"/>
    <xf numFmtId="178" fontId="5" fillId="0" borderId="24" xfId="2" applyNumberFormat="1" applyFont="1" applyBorder="1"/>
    <xf numFmtId="0" fontId="5" fillId="0" borderId="59" xfId="0" applyFont="1" applyBorder="1" applyAlignment="1">
      <alignment horizontal="center" vertical="center" justifyLastLine="1"/>
    </xf>
    <xf numFmtId="0" fontId="5" fillId="0" borderId="60" xfId="0" applyFont="1" applyBorder="1" applyAlignment="1">
      <alignment horizontal="center" vertical="center" justifyLastLine="1"/>
    </xf>
    <xf numFmtId="0" fontId="5" fillId="0" borderId="59" xfId="0" applyFont="1" applyBorder="1" applyAlignment="1">
      <alignment vertical="center"/>
    </xf>
    <xf numFmtId="178" fontId="5" fillId="0" borderId="14" xfId="2" applyNumberFormat="1" applyFont="1" applyBorder="1"/>
    <xf numFmtId="178" fontId="5" fillId="0" borderId="15" xfId="2" applyNumberFormat="1" applyFont="1" applyBorder="1"/>
    <xf numFmtId="178" fontId="5" fillId="0" borderId="13" xfId="2" applyNumberFormat="1" applyFont="1" applyBorder="1"/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/>
    <xf numFmtId="0" fontId="5" fillId="0" borderId="31" xfId="0" applyFont="1" applyBorder="1"/>
    <xf numFmtId="0" fontId="5" fillId="0" borderId="15" xfId="0" applyFont="1" applyBorder="1" applyAlignment="1">
      <alignment horizontal="center" vertical="center" wrapText="1"/>
    </xf>
    <xf numFmtId="178" fontId="5" fillId="0" borderId="40" xfId="2" applyNumberFormat="1" applyFont="1" applyFill="1" applyBorder="1"/>
    <xf numFmtId="178" fontId="5" fillId="0" borderId="24" xfId="2" applyNumberFormat="1" applyFont="1" applyFill="1" applyBorder="1"/>
    <xf numFmtId="0" fontId="5" fillId="0" borderId="20" xfId="0" applyFont="1" applyBorder="1" applyAlignment="1">
      <alignment horizontal="center" vertical="center" wrapText="1"/>
    </xf>
    <xf numFmtId="178" fontId="5" fillId="0" borderId="18" xfId="0" applyNumberFormat="1" applyFont="1" applyBorder="1" applyAlignment="1">
      <alignment horizontal="right"/>
    </xf>
    <xf numFmtId="178" fontId="5" fillId="0" borderId="19" xfId="2" applyNumberFormat="1" applyFont="1" applyBorder="1"/>
    <xf numFmtId="178" fontId="5" fillId="0" borderId="20" xfId="2" applyNumberFormat="1" applyFont="1" applyFill="1" applyBorder="1"/>
    <xf numFmtId="178" fontId="5" fillId="0" borderId="18" xfId="2" applyNumberFormat="1" applyFont="1" applyFill="1" applyBorder="1"/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0" fontId="5" fillId="0" borderId="13" xfId="0" applyFont="1" applyBorder="1"/>
    <xf numFmtId="0" fontId="0" fillId="0" borderId="37" xfId="0" applyBorder="1" applyAlignment="1">
      <alignment horizontal="right"/>
    </xf>
    <xf numFmtId="0" fontId="5" fillId="0" borderId="61" xfId="0" applyFont="1" applyBorder="1" applyAlignment="1">
      <alignment horizontal="center" vertical="center" textRotation="255"/>
    </xf>
    <xf numFmtId="0" fontId="5" fillId="0" borderId="61" xfId="0" applyFont="1" applyBorder="1" applyAlignment="1">
      <alignment horizontal="center" vertical="center" wrapText="1"/>
    </xf>
    <xf numFmtId="0" fontId="0" fillId="0" borderId="46" xfId="0" applyBorder="1" applyAlignment="1">
      <alignment horizontal="right"/>
    </xf>
    <xf numFmtId="178" fontId="5" fillId="0" borderId="62" xfId="2" applyNumberFormat="1" applyFont="1" applyBorder="1"/>
    <xf numFmtId="178" fontId="5" fillId="0" borderId="61" xfId="2" applyNumberFormat="1" applyFont="1" applyFill="1" applyBorder="1"/>
    <xf numFmtId="178" fontId="5" fillId="0" borderId="63" xfId="2" applyNumberFormat="1" applyFont="1" applyFill="1" applyBorder="1"/>
    <xf numFmtId="178" fontId="5" fillId="0" borderId="38" xfId="2" applyNumberFormat="1" applyFont="1" applyFill="1" applyBorder="1"/>
    <xf numFmtId="178" fontId="5" fillId="0" borderId="19" xfId="2" applyNumberFormat="1" applyFont="1" applyFill="1" applyBorder="1"/>
    <xf numFmtId="178" fontId="5" fillId="0" borderId="62" xfId="2" applyNumberFormat="1" applyFont="1" applyFill="1" applyBorder="1"/>
    <xf numFmtId="0" fontId="5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0" borderId="2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58" xfId="0" applyFont="1" applyBorder="1" applyAlignment="1">
      <alignment horizontal="right" vertical="center"/>
    </xf>
    <xf numFmtId="178" fontId="5" fillId="0" borderId="64" xfId="2" applyNumberFormat="1" applyFont="1" applyFill="1" applyBorder="1"/>
    <xf numFmtId="178" fontId="5" fillId="0" borderId="65" xfId="2" applyNumberFormat="1" applyFont="1" applyFill="1" applyBorder="1"/>
    <xf numFmtId="178" fontId="5" fillId="0" borderId="66" xfId="2" applyNumberFormat="1" applyFont="1" applyFill="1" applyBorder="1"/>
    <xf numFmtId="0" fontId="5" fillId="0" borderId="6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179" fontId="7" fillId="0" borderId="0" xfId="0" applyNumberFormat="1" applyFont="1"/>
    <xf numFmtId="0" fontId="13" fillId="0" borderId="0" xfId="0" applyFont="1"/>
    <xf numFmtId="0" fontId="6" fillId="0" borderId="0" xfId="0" applyFont="1"/>
    <xf numFmtId="0" fontId="5" fillId="0" borderId="68" xfId="0" applyFont="1" applyBorder="1"/>
    <xf numFmtId="0" fontId="5" fillId="0" borderId="5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6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7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71" xfId="0" applyFont="1" applyBorder="1"/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178" fontId="8" fillId="0" borderId="72" xfId="0" applyNumberFormat="1" applyFont="1" applyBorder="1"/>
    <xf numFmtId="0" fontId="8" fillId="0" borderId="73" xfId="0" applyFont="1" applyBorder="1"/>
    <xf numFmtId="178" fontId="8" fillId="0" borderId="74" xfId="0" applyNumberFormat="1" applyFont="1" applyBorder="1"/>
    <xf numFmtId="0" fontId="8" fillId="0" borderId="69" xfId="0" applyFont="1" applyBorder="1"/>
    <xf numFmtId="178" fontId="8" fillId="0" borderId="75" xfId="0" applyNumberFormat="1" applyFont="1" applyBorder="1"/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178" fontId="8" fillId="0" borderId="76" xfId="0" applyNumberFormat="1" applyFont="1" applyBorder="1"/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center"/>
    </xf>
    <xf numFmtId="178" fontId="8" fillId="0" borderId="0" xfId="0" applyNumberFormat="1" applyFont="1"/>
    <xf numFmtId="0" fontId="0" fillId="0" borderId="3" xfId="0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8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38" fontId="5" fillId="3" borderId="5" xfId="1" applyFont="1" applyFill="1" applyBorder="1" applyAlignment="1">
      <alignment horizontal="right"/>
    </xf>
    <xf numFmtId="38" fontId="5" fillId="0" borderId="82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0" borderId="7" xfId="1" applyFont="1" applyFill="1" applyBorder="1" applyAlignment="1">
      <alignment horizontal="right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8" fontId="5" fillId="0" borderId="83" xfId="0" applyNumberFormat="1" applyFont="1" applyBorder="1" applyAlignment="1">
      <alignment horizontal="right"/>
    </xf>
    <xf numFmtId="178" fontId="5" fillId="0" borderId="84" xfId="0" applyNumberFormat="1" applyFont="1" applyBorder="1" applyAlignment="1">
      <alignment horizontal="right"/>
    </xf>
    <xf numFmtId="178" fontId="5" fillId="0" borderId="28" xfId="0" applyNumberFormat="1" applyFont="1" applyBorder="1" applyAlignment="1">
      <alignment horizontal="right"/>
    </xf>
    <xf numFmtId="178" fontId="0" fillId="0" borderId="0" xfId="0" applyNumberFormat="1"/>
    <xf numFmtId="0" fontId="5" fillId="0" borderId="29" xfId="0" applyFont="1" applyBorder="1" applyAlignment="1">
      <alignment horizontal="center" vertical="center"/>
    </xf>
    <xf numFmtId="38" fontId="5" fillId="0" borderId="30" xfId="1" applyFont="1" applyFill="1" applyBorder="1" applyAlignment="1">
      <alignment horizontal="right"/>
    </xf>
    <xf numFmtId="38" fontId="5" fillId="0" borderId="85" xfId="1" applyFont="1" applyFill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86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78" fontId="5" fillId="0" borderId="87" xfId="0" applyNumberFormat="1" applyFont="1" applyBorder="1" applyAlignment="1">
      <alignment horizontal="right"/>
    </xf>
    <xf numFmtId="178" fontId="5" fillId="0" borderId="88" xfId="0" applyNumberFormat="1" applyFont="1" applyBorder="1" applyAlignment="1">
      <alignment horizontal="right"/>
    </xf>
    <xf numFmtId="178" fontId="5" fillId="0" borderId="46" xfId="0" applyNumberFormat="1" applyFont="1" applyBorder="1" applyAlignment="1">
      <alignment horizontal="right"/>
    </xf>
    <xf numFmtId="0" fontId="5" fillId="0" borderId="8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8" fontId="5" fillId="0" borderId="58" xfId="0" applyNumberFormat="1" applyFont="1" applyBorder="1" applyAlignment="1">
      <alignment horizontal="right"/>
    </xf>
    <xf numFmtId="0" fontId="5" fillId="0" borderId="29" xfId="0" applyFont="1" applyBorder="1" applyAlignment="1">
      <alignment vertical="center" wrapText="1"/>
    </xf>
    <xf numFmtId="38" fontId="5" fillId="0" borderId="90" xfId="1" applyFont="1" applyFill="1" applyBorder="1" applyAlignment="1">
      <alignment horizontal="right"/>
    </xf>
    <xf numFmtId="38" fontId="5" fillId="0" borderId="91" xfId="0" applyNumberFormat="1" applyFont="1" applyBorder="1"/>
    <xf numFmtId="38" fontId="5" fillId="0" borderId="92" xfId="0" applyNumberFormat="1" applyFont="1" applyBorder="1"/>
    <xf numFmtId="38" fontId="5" fillId="0" borderId="90" xfId="0" applyNumberFormat="1" applyFont="1" applyBorder="1"/>
    <xf numFmtId="178" fontId="5" fillId="0" borderId="15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38" fontId="5" fillId="0" borderId="93" xfId="1" applyFont="1" applyFill="1" applyBorder="1" applyAlignment="1">
      <alignment horizontal="right"/>
    </xf>
    <xf numFmtId="38" fontId="5" fillId="0" borderId="82" xfId="0" applyNumberFormat="1" applyFont="1" applyBorder="1"/>
    <xf numFmtId="38" fontId="5" fillId="0" borderId="5" xfId="0" applyNumberFormat="1" applyFont="1" applyBorder="1"/>
    <xf numFmtId="38" fontId="5" fillId="0" borderId="7" xfId="0" applyNumberFormat="1" applyFont="1" applyBorder="1"/>
    <xf numFmtId="178" fontId="5" fillId="0" borderId="20" xfId="0" applyNumberFormat="1" applyFont="1" applyBorder="1" applyAlignment="1">
      <alignment horizontal="center" vertical="center"/>
    </xf>
    <xf numFmtId="178" fontId="5" fillId="0" borderId="94" xfId="0" applyNumberFormat="1" applyFont="1" applyBorder="1" applyAlignment="1">
      <alignment horizontal="right"/>
    </xf>
    <xf numFmtId="178" fontId="5" fillId="0" borderId="95" xfId="0" applyNumberFormat="1" applyFont="1" applyBorder="1" applyAlignment="1">
      <alignment horizontal="right"/>
    </xf>
    <xf numFmtId="178" fontId="5" fillId="0" borderId="5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/>
    </xf>
    <xf numFmtId="38" fontId="0" fillId="0" borderId="0" xfId="0" applyNumberFormat="1"/>
    <xf numFmtId="177" fontId="10" fillId="0" borderId="0" xfId="0" applyNumberFormat="1" applyFont="1"/>
    <xf numFmtId="0" fontId="15" fillId="0" borderId="0" xfId="0" applyFont="1"/>
    <xf numFmtId="0" fontId="9" fillId="0" borderId="0" xfId="0" applyFont="1" applyAlignment="1">
      <alignment horizontal="left"/>
    </xf>
    <xf numFmtId="0" fontId="5" fillId="2" borderId="96" xfId="0" applyFont="1" applyFill="1" applyBorder="1" applyAlignment="1">
      <alignment horizontal="center" vertical="center"/>
    </xf>
    <xf numFmtId="178" fontId="5" fillId="0" borderId="14" xfId="2" applyNumberFormat="1" applyFont="1" applyFill="1" applyBorder="1"/>
    <xf numFmtId="178" fontId="5" fillId="0" borderId="15" xfId="2" applyNumberFormat="1" applyFont="1" applyFill="1" applyBorder="1"/>
    <xf numFmtId="178" fontId="5" fillId="0" borderId="13" xfId="2" applyNumberFormat="1" applyFont="1" applyFill="1" applyBorder="1"/>
    <xf numFmtId="0" fontId="5" fillId="0" borderId="32" xfId="0" applyFont="1" applyBorder="1"/>
    <xf numFmtId="178" fontId="5" fillId="0" borderId="18" xfId="2" applyNumberFormat="1" applyFont="1" applyFill="1" applyBorder="1" applyAlignment="1">
      <alignment horizontal="right" vertical="center"/>
    </xf>
    <xf numFmtId="0" fontId="15" fillId="0" borderId="32" xfId="0" applyFont="1" applyBorder="1"/>
    <xf numFmtId="178" fontId="5" fillId="0" borderId="34" xfId="2" applyNumberFormat="1" applyFont="1" applyFill="1" applyBorder="1"/>
    <xf numFmtId="0" fontId="15" fillId="0" borderId="14" xfId="0" applyFont="1" applyBorder="1"/>
    <xf numFmtId="0" fontId="15" fillId="0" borderId="21" xfId="0" applyFont="1" applyBorder="1" applyAlignment="1">
      <alignment horizontal="right" wrapText="1"/>
    </xf>
    <xf numFmtId="178" fontId="5" fillId="0" borderId="0" xfId="2" applyNumberFormat="1" applyFont="1" applyFill="1" applyBorder="1"/>
    <xf numFmtId="0" fontId="5" fillId="0" borderId="0" xfId="0" applyFont="1" applyAlignment="1">
      <alignment horizontal="center" vertical="distributed" textRotation="255" justifyLastLine="1"/>
    </xf>
    <xf numFmtId="0" fontId="5" fillId="0" borderId="0" xfId="0" applyFont="1" applyAlignment="1">
      <alignment horizontal="right" vertical="center"/>
    </xf>
    <xf numFmtId="178" fontId="5" fillId="0" borderId="0" xfId="2" applyNumberFormat="1" applyFont="1" applyBorder="1"/>
    <xf numFmtId="178" fontId="16" fillId="0" borderId="0" xfId="2" applyNumberFormat="1" applyFont="1" applyBorder="1"/>
    <xf numFmtId="0" fontId="9" fillId="2" borderId="53" xfId="0" applyFont="1" applyFill="1" applyBorder="1" applyAlignment="1">
      <alignment horizontal="center" vertical="center" wrapText="1"/>
    </xf>
    <xf numFmtId="0" fontId="9" fillId="4" borderId="97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4" borderId="98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4" borderId="99" xfId="0" applyFont="1" applyFill="1" applyBorder="1" applyAlignment="1">
      <alignment horizontal="center" vertical="center" wrapText="1"/>
    </xf>
    <xf numFmtId="0" fontId="5" fillId="0" borderId="100" xfId="0" applyFont="1" applyBorder="1"/>
    <xf numFmtId="178" fontId="5" fillId="0" borderId="58" xfId="2" applyNumberFormat="1" applyFont="1" applyFill="1" applyBorder="1"/>
    <xf numFmtId="178" fontId="5" fillId="0" borderId="101" xfId="2" applyNumberFormat="1" applyFont="1" applyFill="1" applyBorder="1"/>
    <xf numFmtId="178" fontId="5" fillId="0" borderId="11" xfId="2" applyNumberFormat="1" applyFont="1" applyFill="1" applyBorder="1"/>
    <xf numFmtId="178" fontId="5" fillId="0" borderId="98" xfId="2" applyNumberFormat="1" applyFont="1" applyFill="1" applyBorder="1"/>
    <xf numFmtId="0" fontId="5" fillId="0" borderId="30" xfId="0" applyFont="1" applyBorder="1"/>
    <xf numFmtId="0" fontId="5" fillId="0" borderId="102" xfId="0" applyFont="1" applyBorder="1"/>
    <xf numFmtId="178" fontId="5" fillId="0" borderId="16" xfId="2" applyNumberFormat="1" applyFont="1" applyFill="1" applyBorder="1"/>
    <xf numFmtId="178" fontId="5" fillId="0" borderId="99" xfId="2" applyNumberFormat="1" applyFont="1" applyFill="1" applyBorder="1"/>
    <xf numFmtId="0" fontId="5" fillId="0" borderId="98" xfId="0" applyFont="1" applyBorder="1"/>
    <xf numFmtId="178" fontId="5" fillId="0" borderId="59" xfId="2" applyNumberFormat="1" applyFont="1" applyFill="1" applyBorder="1"/>
    <xf numFmtId="178" fontId="5" fillId="0" borderId="103" xfId="2" applyNumberFormat="1" applyFont="1" applyFill="1" applyBorder="1"/>
    <xf numFmtId="178" fontId="5" fillId="0" borderId="104" xfId="2" applyNumberFormat="1" applyFont="1" applyFill="1" applyBorder="1"/>
    <xf numFmtId="178" fontId="5" fillId="0" borderId="105" xfId="2" applyNumberFormat="1" applyFont="1" applyFill="1" applyBorder="1"/>
    <xf numFmtId="0" fontId="9" fillId="5" borderId="53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5" borderId="57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6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78" fontId="5" fillId="0" borderId="0" xfId="0" applyNumberFormat="1" applyFont="1" applyAlignment="1">
      <alignment horizontal="right"/>
    </xf>
    <xf numFmtId="178" fontId="5" fillId="0" borderId="40" xfId="2" applyNumberFormat="1" applyFont="1" applyFill="1" applyBorder="1" applyAlignment="1">
      <alignment horizontal="right"/>
    </xf>
    <xf numFmtId="178" fontId="5" fillId="0" borderId="20" xfId="2" applyNumberFormat="1" applyFont="1" applyFill="1" applyBorder="1" applyAlignment="1">
      <alignment horizontal="right" vertical="center"/>
    </xf>
    <xf numFmtId="178" fontId="5" fillId="0" borderId="61" xfId="2" applyNumberFormat="1" applyFont="1" applyFill="1" applyBorder="1" applyAlignment="1">
      <alignment horizontal="right"/>
    </xf>
    <xf numFmtId="177" fontId="17" fillId="0" borderId="0" xfId="0" applyNumberFormat="1" applyFont="1"/>
    <xf numFmtId="178" fontId="5" fillId="0" borderId="36" xfId="2" applyNumberFormat="1" applyFont="1" applyFill="1" applyBorder="1"/>
    <xf numFmtId="178" fontId="5" fillId="0" borderId="45" xfId="2" applyNumberFormat="1" applyFont="1" applyFill="1" applyBorder="1"/>
    <xf numFmtId="178" fontId="5" fillId="0" borderId="51" xfId="2" applyNumberFormat="1" applyFont="1" applyFill="1" applyBorder="1"/>
    <xf numFmtId="0" fontId="5" fillId="2" borderId="55" xfId="0" applyFont="1" applyFill="1" applyBorder="1" applyAlignment="1">
      <alignment horizontal="center" vertical="center"/>
    </xf>
    <xf numFmtId="178" fontId="5" fillId="0" borderId="46" xfId="2" applyNumberFormat="1" applyFont="1" applyFill="1" applyBorder="1"/>
    <xf numFmtId="0" fontId="9" fillId="0" borderId="106" xfId="0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8" xfId="0" applyFont="1" applyBorder="1" applyAlignment="1">
      <alignment horizontal="center" vertical="center" wrapText="1"/>
    </xf>
    <xf numFmtId="38" fontId="5" fillId="0" borderId="23" xfId="1" applyFont="1" applyFill="1" applyBorder="1" applyAlignment="1">
      <alignment horizontal="right"/>
    </xf>
    <xf numFmtId="38" fontId="5" fillId="0" borderId="67" xfId="1" applyFont="1" applyFill="1" applyBorder="1" applyAlignment="1">
      <alignment horizontal="right"/>
    </xf>
    <xf numFmtId="38" fontId="5" fillId="0" borderId="71" xfId="1" applyFont="1" applyFill="1" applyBorder="1" applyAlignment="1">
      <alignment horizontal="right"/>
    </xf>
    <xf numFmtId="178" fontId="5" fillId="0" borderId="27" xfId="0" applyNumberFormat="1" applyFont="1" applyBorder="1" applyAlignment="1">
      <alignment horizontal="right"/>
    </xf>
    <xf numFmtId="178" fontId="5" fillId="0" borderId="109" xfId="0" applyNumberFormat="1" applyFont="1" applyBorder="1" applyAlignment="1">
      <alignment horizontal="right"/>
    </xf>
    <xf numFmtId="178" fontId="5" fillId="0" borderId="72" xfId="0" applyNumberFormat="1" applyFont="1" applyBorder="1" applyAlignment="1">
      <alignment horizontal="right"/>
    </xf>
    <xf numFmtId="38" fontId="5" fillId="0" borderId="29" xfId="1" applyFont="1" applyFill="1" applyBorder="1" applyAlignment="1">
      <alignment horizontal="right"/>
    </xf>
    <xf numFmtId="38" fontId="5" fillId="0" borderId="110" xfId="1" applyFont="1" applyFill="1" applyBorder="1" applyAlignment="1">
      <alignment horizontal="right"/>
    </xf>
    <xf numFmtId="38" fontId="5" fillId="0" borderId="73" xfId="1" applyFont="1" applyFill="1" applyBorder="1" applyAlignment="1">
      <alignment horizontal="right"/>
    </xf>
    <xf numFmtId="38" fontId="5" fillId="0" borderId="47" xfId="0" applyNumberFormat="1" applyFont="1" applyBorder="1"/>
    <xf numFmtId="38" fontId="5" fillId="0" borderId="111" xfId="0" applyNumberFormat="1" applyFont="1" applyBorder="1"/>
    <xf numFmtId="38" fontId="5" fillId="0" borderId="112" xfId="0" applyNumberFormat="1" applyFont="1" applyBorder="1"/>
    <xf numFmtId="178" fontId="5" fillId="0" borderId="37" xfId="0" applyNumberFormat="1" applyFont="1" applyBorder="1" applyAlignment="1">
      <alignment horizontal="right"/>
    </xf>
    <xf numFmtId="38" fontId="5" fillId="0" borderId="23" xfId="0" applyNumberFormat="1" applyFont="1" applyBorder="1"/>
    <xf numFmtId="38" fontId="5" fillId="0" borderId="67" xfId="0" applyNumberFormat="1" applyFont="1" applyBorder="1"/>
    <xf numFmtId="38" fontId="5" fillId="0" borderId="71" xfId="0" applyNumberFormat="1" applyFont="1" applyBorder="1"/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ukuipref-my.sharepoint.com/personal/rousei_pref_fukui_lg_jp/Documents/&#21172;&#20685;&#25919;&#31574;&#35506;&#12288;OneDrive/&#9733;&#12471;&#12531;&#12539;&#21172;&#20685;&#29872;&#22659;&#65319;/23%20&#23601;&#26989;&#29872;&#22659;&#22522;&#30990;&#35519;&#26619;/&#65330;&#65302;&#12288;&#22522;&#30990;&#35519;&#26619;/11&#65306;&#22577;&#21578;/HP&#25522;&#36617;&#29992;/R5(&#24046;&#12375;&#26367;&#12360;)/R5&#32113;&#35336;&#34920;(&#20840;&#20307;&#29256;).xlsx" TargetMode="External"/><Relationship Id="rId1" Type="http://schemas.openxmlformats.org/officeDocument/2006/relationships/externalLinkPath" Target="https://fukuipref-my.sharepoint.com/personal/rousei_pref_fukui_lg_jp/Documents/&#21172;&#20685;&#25919;&#31574;&#35506;&#12288;OneDrive/&#9733;&#12471;&#12531;&#12539;&#21172;&#20685;&#29872;&#22659;&#65319;/23%20&#23601;&#26989;&#29872;&#22659;&#22522;&#30990;&#35519;&#26619;/&#65330;&#65302;&#12288;&#22522;&#30990;&#35519;&#26619;/11&#65306;&#22577;&#21578;/HP&#25522;&#36617;&#29992;/R5(&#24046;&#12375;&#26367;&#12360;)/R5&#32113;&#35336;&#34920;(&#20840;&#20307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表1"/>
      <sheetName val="表2"/>
      <sheetName val="表3‐1"/>
      <sheetName val="表3-2"/>
      <sheetName val="表3 形態別内訳(60歳以上 (3)"/>
      <sheetName val="表3-3"/>
      <sheetName val="表4"/>
      <sheetName val="表5-1"/>
      <sheetName val="表5-2"/>
      <sheetName val="表5-3"/>
      <sheetName val="表5-4"/>
      <sheetName val="表5-5 "/>
      <sheetName val="表5-6"/>
      <sheetName val="表5-7"/>
      <sheetName val="表6"/>
      <sheetName val="表7"/>
      <sheetName val="表8"/>
      <sheetName val="表9"/>
      <sheetName val="表10"/>
      <sheetName val="表11"/>
      <sheetName val="表12-1"/>
      <sheetName val="表12-2"/>
      <sheetName val="表12-3"/>
      <sheetName val="表12-4"/>
      <sheetName val="表13"/>
      <sheetName val="表14"/>
      <sheetName val="表15-1"/>
      <sheetName val="表15-2"/>
      <sheetName val="表15-3"/>
      <sheetName val="表15-4"/>
      <sheetName val="表15-5"/>
      <sheetName val="表15-6"/>
      <sheetName val="表16-1"/>
      <sheetName val="表16-2"/>
      <sheetName val="表17"/>
      <sheetName val="表18-1"/>
      <sheetName val="表18-2"/>
      <sheetName val="表19"/>
      <sheetName val="表20"/>
      <sheetName val="表21-1"/>
      <sheetName val="表21-2"/>
      <sheetName val="表21-3"/>
      <sheetName val="表22"/>
      <sheetName val="表23"/>
      <sheetName val="表24-1"/>
      <sheetName val="表24-2"/>
      <sheetName val="表24-3"/>
      <sheetName val="表24-4"/>
      <sheetName val="表24-5"/>
      <sheetName val="表24-6"/>
      <sheetName val="表24-7"/>
      <sheetName val="表25"/>
      <sheetName val="表26"/>
      <sheetName val="表27-1"/>
      <sheetName val="表27-2"/>
      <sheetName val="表28-1"/>
      <sheetName val="表28-2"/>
      <sheetName val="表29"/>
      <sheetName val="表30-1"/>
      <sheetName val="表30-2"/>
      <sheetName val="表31-1"/>
      <sheetName val="表31-2"/>
      <sheetName val="表32-1"/>
      <sheetName val="表32-2"/>
      <sheetName val="表33-1"/>
      <sheetName val="表33-2"/>
      <sheetName val="表33-3"/>
      <sheetName val="表33-4"/>
      <sheetName val="表34-1"/>
      <sheetName val="表34-2"/>
      <sheetName val="表35-1"/>
      <sheetName val="表35-2"/>
      <sheetName val="表35-3"/>
      <sheetName val="表35-4"/>
    </sheetNames>
    <sheetDataSet>
      <sheetData sheetId="0"/>
      <sheetData sheetId="1">
        <row r="14">
          <cell r="D14">
            <v>49</v>
          </cell>
        </row>
        <row r="17">
          <cell r="D17">
            <v>87</v>
          </cell>
        </row>
        <row r="20">
          <cell r="D20">
            <v>25</v>
          </cell>
        </row>
        <row r="23">
          <cell r="D23">
            <v>82</v>
          </cell>
        </row>
        <row r="26">
          <cell r="D26">
            <v>8</v>
          </cell>
        </row>
        <row r="29">
          <cell r="D29">
            <v>176</v>
          </cell>
        </row>
        <row r="32">
          <cell r="D32">
            <v>106</v>
          </cell>
        </row>
        <row r="35">
          <cell r="D35">
            <v>171</v>
          </cell>
        </row>
        <row r="38">
          <cell r="D38">
            <v>49</v>
          </cell>
        </row>
        <row r="41">
          <cell r="D41">
            <v>38</v>
          </cell>
        </row>
        <row r="44">
          <cell r="D44">
            <v>33</v>
          </cell>
        </row>
        <row r="47">
          <cell r="D47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4">
          <cell r="D14">
            <v>49</v>
          </cell>
        </row>
        <row r="16">
          <cell r="D16">
            <v>87</v>
          </cell>
        </row>
        <row r="18">
          <cell r="D18">
            <v>25</v>
          </cell>
        </row>
        <row r="20">
          <cell r="D20">
            <v>82</v>
          </cell>
        </row>
        <row r="22">
          <cell r="D22">
            <v>8</v>
          </cell>
        </row>
        <row r="24">
          <cell r="D24">
            <v>176</v>
          </cell>
        </row>
        <row r="26">
          <cell r="D26">
            <v>106</v>
          </cell>
        </row>
        <row r="28">
          <cell r="D28">
            <v>171</v>
          </cell>
        </row>
        <row r="30">
          <cell r="D30">
            <v>49</v>
          </cell>
        </row>
        <row r="32">
          <cell r="D32">
            <v>38</v>
          </cell>
        </row>
        <row r="34">
          <cell r="D34">
            <v>33</v>
          </cell>
        </row>
        <row r="36">
          <cell r="D36">
            <v>30</v>
          </cell>
        </row>
        <row r="38">
          <cell r="D38">
            <v>291</v>
          </cell>
        </row>
        <row r="40">
          <cell r="D40">
            <v>150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1EF53-1A94-4D38-83B1-83D172157DE1}">
  <sheetPr>
    <tabColor rgb="FFFFC000"/>
  </sheetPr>
  <dimension ref="B1:D96"/>
  <sheetViews>
    <sheetView tabSelected="1" view="pageBreakPreview" zoomScale="110" zoomScaleNormal="100" zoomScaleSheetLayoutView="110" workbookViewId="0"/>
  </sheetViews>
  <sheetFormatPr defaultRowHeight="13.2" x14ac:dyDescent="0.2"/>
  <cols>
    <col min="1" max="1" width="1.5546875" customWidth="1"/>
    <col min="2" max="2" width="3.6640625" customWidth="1"/>
    <col min="3" max="3" width="11.33203125" customWidth="1"/>
    <col min="4" max="4" width="87.6640625" customWidth="1"/>
  </cols>
  <sheetData>
    <row r="1" spans="2:4" ht="24" customHeight="1" x14ac:dyDescent="0.2">
      <c r="B1" s="1" t="s">
        <v>0</v>
      </c>
      <c r="C1" s="1"/>
      <c r="D1" s="1"/>
    </row>
    <row r="2" spans="2:4" ht="10.95" customHeight="1" x14ac:dyDescent="0.2"/>
    <row r="3" spans="2:4" ht="18" customHeight="1" x14ac:dyDescent="0.2">
      <c r="B3" s="2" t="s">
        <v>1</v>
      </c>
      <c r="C3" s="2"/>
      <c r="D3" s="3"/>
    </row>
    <row r="4" spans="2:4" ht="18" customHeight="1" x14ac:dyDescent="0.2">
      <c r="B4" s="2"/>
      <c r="C4" s="4" t="s">
        <v>2</v>
      </c>
      <c r="D4" s="5" t="s">
        <v>3</v>
      </c>
    </row>
    <row r="5" spans="2:4" ht="18" customHeight="1" x14ac:dyDescent="0.2">
      <c r="B5" s="2"/>
      <c r="C5" s="4" t="s">
        <v>4</v>
      </c>
      <c r="D5" s="5" t="s">
        <v>5</v>
      </c>
    </row>
    <row r="6" spans="2:4" ht="18" customHeight="1" x14ac:dyDescent="0.2">
      <c r="B6" s="2"/>
      <c r="C6" s="4" t="s">
        <v>6</v>
      </c>
      <c r="D6" s="5" t="s">
        <v>7</v>
      </c>
    </row>
    <row r="7" spans="2:4" ht="18" customHeight="1" x14ac:dyDescent="0.2">
      <c r="B7" s="2"/>
      <c r="C7" s="4" t="s">
        <v>8</v>
      </c>
      <c r="D7" s="5" t="s">
        <v>9</v>
      </c>
    </row>
    <row r="8" spans="2:4" ht="18" customHeight="1" x14ac:dyDescent="0.2">
      <c r="B8" s="2"/>
      <c r="C8" s="4" t="s">
        <v>10</v>
      </c>
      <c r="D8" s="5" t="s">
        <v>11</v>
      </c>
    </row>
    <row r="9" spans="2:4" ht="18" customHeight="1" x14ac:dyDescent="0.2">
      <c r="B9" s="2"/>
      <c r="C9" s="4" t="s">
        <v>12</v>
      </c>
      <c r="D9" s="5" t="s">
        <v>13</v>
      </c>
    </row>
    <row r="10" spans="2:4" ht="18" customHeight="1" x14ac:dyDescent="0.2">
      <c r="B10" s="2"/>
      <c r="C10" s="4" t="s">
        <v>14</v>
      </c>
      <c r="D10" s="5" t="s">
        <v>15</v>
      </c>
    </row>
    <row r="11" spans="2:4" ht="18" customHeight="1" x14ac:dyDescent="0.2">
      <c r="B11" s="2"/>
      <c r="C11" s="4" t="s">
        <v>16</v>
      </c>
      <c r="D11" s="5" t="s">
        <v>17</v>
      </c>
    </row>
    <row r="12" spans="2:4" ht="18" customHeight="1" x14ac:dyDescent="0.2">
      <c r="B12" s="2"/>
      <c r="C12" s="4" t="s">
        <v>18</v>
      </c>
      <c r="D12" s="5" t="s">
        <v>19</v>
      </c>
    </row>
    <row r="13" spans="2:4" ht="18" customHeight="1" x14ac:dyDescent="0.2">
      <c r="B13" s="2"/>
      <c r="C13" s="4" t="s">
        <v>20</v>
      </c>
      <c r="D13" s="5" t="s">
        <v>21</v>
      </c>
    </row>
    <row r="14" spans="2:4" ht="18" customHeight="1" x14ac:dyDescent="0.2">
      <c r="B14" s="2"/>
      <c r="C14" s="4" t="s">
        <v>22</v>
      </c>
      <c r="D14" s="5" t="s">
        <v>23</v>
      </c>
    </row>
    <row r="15" spans="2:4" ht="18" customHeight="1" x14ac:dyDescent="0.2">
      <c r="B15" s="2"/>
      <c r="C15" s="4" t="s">
        <v>24</v>
      </c>
      <c r="D15" s="5" t="s">
        <v>25</v>
      </c>
    </row>
    <row r="16" spans="2:4" ht="18" customHeight="1" x14ac:dyDescent="0.2">
      <c r="B16" s="2"/>
      <c r="C16" s="4" t="s">
        <v>26</v>
      </c>
      <c r="D16" s="5" t="s">
        <v>27</v>
      </c>
    </row>
    <row r="17" spans="2:4" ht="18" customHeight="1" x14ac:dyDescent="0.2">
      <c r="B17" s="2" t="s">
        <v>28</v>
      </c>
      <c r="C17" s="2"/>
      <c r="D17" s="3"/>
    </row>
    <row r="18" spans="2:4" ht="18" customHeight="1" x14ac:dyDescent="0.2">
      <c r="B18" s="2"/>
      <c r="C18" s="4" t="s">
        <v>29</v>
      </c>
      <c r="D18" s="5" t="s">
        <v>30</v>
      </c>
    </row>
    <row r="19" spans="2:4" ht="18" customHeight="1" x14ac:dyDescent="0.2">
      <c r="B19" s="2" t="s">
        <v>31</v>
      </c>
      <c r="C19" s="2"/>
      <c r="D19" s="3"/>
    </row>
    <row r="20" spans="2:4" ht="18" customHeight="1" x14ac:dyDescent="0.2">
      <c r="B20" s="2"/>
      <c r="C20" s="4" t="s">
        <v>32</v>
      </c>
      <c r="D20" s="5" t="s">
        <v>33</v>
      </c>
    </row>
    <row r="21" spans="2:4" ht="18" customHeight="1" x14ac:dyDescent="0.2">
      <c r="B21" s="2"/>
      <c r="C21" s="4" t="s">
        <v>34</v>
      </c>
      <c r="D21" s="5" t="s">
        <v>35</v>
      </c>
    </row>
    <row r="22" spans="2:4" ht="18" customHeight="1" x14ac:dyDescent="0.2">
      <c r="B22" s="2"/>
      <c r="C22" s="4" t="s">
        <v>36</v>
      </c>
      <c r="D22" s="5" t="s">
        <v>37</v>
      </c>
    </row>
    <row r="23" spans="2:4" ht="18" customHeight="1" x14ac:dyDescent="0.2">
      <c r="B23" s="2"/>
      <c r="C23" s="4" t="s">
        <v>38</v>
      </c>
      <c r="D23" s="5" t="s">
        <v>39</v>
      </c>
    </row>
    <row r="24" spans="2:4" ht="18" customHeight="1" x14ac:dyDescent="0.2">
      <c r="B24" s="2"/>
      <c r="C24" s="4" t="s">
        <v>40</v>
      </c>
      <c r="D24" s="5" t="s">
        <v>41</v>
      </c>
    </row>
    <row r="25" spans="2:4" ht="18" customHeight="1" x14ac:dyDescent="0.2">
      <c r="B25" s="2" t="s">
        <v>42</v>
      </c>
      <c r="C25" s="2"/>
      <c r="D25" s="3"/>
    </row>
    <row r="26" spans="2:4" ht="18" customHeight="1" x14ac:dyDescent="0.2">
      <c r="B26" s="2"/>
      <c r="C26" s="6" t="s">
        <v>43</v>
      </c>
      <c r="D26" s="4" t="s">
        <v>44</v>
      </c>
    </row>
    <row r="27" spans="2:4" ht="18" customHeight="1" x14ac:dyDescent="0.2">
      <c r="B27" s="2"/>
      <c r="C27" s="4" t="s">
        <v>45</v>
      </c>
      <c r="D27" s="5" t="s">
        <v>46</v>
      </c>
    </row>
    <row r="28" spans="2:4" ht="18" customHeight="1" x14ac:dyDescent="0.2">
      <c r="B28" s="2"/>
      <c r="C28" s="4" t="s">
        <v>47</v>
      </c>
      <c r="D28" s="5" t="s">
        <v>48</v>
      </c>
    </row>
    <row r="29" spans="2:4" ht="18" customHeight="1" x14ac:dyDescent="0.2">
      <c r="B29" s="2"/>
      <c r="C29" s="4" t="s">
        <v>49</v>
      </c>
      <c r="D29" s="5" t="s">
        <v>50</v>
      </c>
    </row>
    <row r="30" spans="2:4" ht="18" customHeight="1" x14ac:dyDescent="0.2">
      <c r="B30" s="2" t="s">
        <v>51</v>
      </c>
      <c r="C30" s="2"/>
      <c r="D30" s="3"/>
    </row>
    <row r="31" spans="2:4" ht="18" customHeight="1" x14ac:dyDescent="0.2">
      <c r="B31" s="2"/>
      <c r="C31" s="4" t="s">
        <v>52</v>
      </c>
      <c r="D31" s="5" t="s">
        <v>53</v>
      </c>
    </row>
    <row r="32" spans="2:4" ht="18" customHeight="1" x14ac:dyDescent="0.2">
      <c r="B32" s="2"/>
      <c r="C32" s="4" t="s">
        <v>54</v>
      </c>
      <c r="D32" s="5" t="s">
        <v>55</v>
      </c>
    </row>
    <row r="33" spans="2:4" ht="18" customHeight="1" x14ac:dyDescent="0.2">
      <c r="B33" s="2"/>
      <c r="C33" s="4" t="s">
        <v>56</v>
      </c>
      <c r="D33" s="5" t="s">
        <v>57</v>
      </c>
    </row>
    <row r="34" spans="2:4" ht="18" customHeight="1" x14ac:dyDescent="0.2">
      <c r="B34" s="2"/>
      <c r="C34" s="4" t="s">
        <v>58</v>
      </c>
      <c r="D34" s="5" t="s">
        <v>59</v>
      </c>
    </row>
    <row r="35" spans="2:4" ht="18" customHeight="1" x14ac:dyDescent="0.2">
      <c r="B35" s="2"/>
      <c r="C35" s="4" t="s">
        <v>60</v>
      </c>
      <c r="D35" s="5" t="s">
        <v>61</v>
      </c>
    </row>
    <row r="36" spans="2:4" ht="18" customHeight="1" x14ac:dyDescent="0.2">
      <c r="B36" s="2"/>
      <c r="C36" s="4" t="s">
        <v>62</v>
      </c>
      <c r="D36" s="5" t="s">
        <v>63</v>
      </c>
    </row>
    <row r="37" spans="2:4" ht="18" customHeight="1" x14ac:dyDescent="0.2">
      <c r="B37" s="2"/>
      <c r="C37" s="4" t="s">
        <v>64</v>
      </c>
      <c r="D37" s="5" t="s">
        <v>65</v>
      </c>
    </row>
    <row r="38" spans="2:4" ht="18" customHeight="1" x14ac:dyDescent="0.2">
      <c r="B38" s="2"/>
      <c r="C38" s="4" t="s">
        <v>66</v>
      </c>
      <c r="D38" s="5" t="s">
        <v>67</v>
      </c>
    </row>
    <row r="39" spans="2:4" ht="18" customHeight="1" x14ac:dyDescent="0.2">
      <c r="B39" s="2"/>
      <c r="C39" s="4" t="s">
        <v>68</v>
      </c>
      <c r="D39" s="5" t="s">
        <v>69</v>
      </c>
    </row>
    <row r="40" spans="2:4" ht="18" customHeight="1" x14ac:dyDescent="0.2">
      <c r="B40" s="2"/>
      <c r="C40" s="4" t="s">
        <v>70</v>
      </c>
      <c r="D40" s="5" t="s">
        <v>71</v>
      </c>
    </row>
    <row r="41" spans="2:4" ht="18" customHeight="1" x14ac:dyDescent="0.2">
      <c r="B41" s="2"/>
      <c r="C41" s="4" t="s">
        <v>72</v>
      </c>
      <c r="D41" s="5" t="s">
        <v>73</v>
      </c>
    </row>
    <row r="42" spans="2:4" ht="18" customHeight="1" x14ac:dyDescent="0.2">
      <c r="B42" s="2"/>
      <c r="C42" s="4" t="s">
        <v>74</v>
      </c>
      <c r="D42" s="5" t="s">
        <v>75</v>
      </c>
    </row>
    <row r="43" spans="2:4" ht="18" customHeight="1" x14ac:dyDescent="0.2">
      <c r="B43" s="2"/>
      <c r="C43" s="4" t="s">
        <v>76</v>
      </c>
      <c r="D43" s="5" t="s">
        <v>77</v>
      </c>
    </row>
    <row r="44" spans="2:4" ht="18" customHeight="1" x14ac:dyDescent="0.2">
      <c r="B44" s="2"/>
      <c r="C44" s="4" t="s">
        <v>78</v>
      </c>
      <c r="D44" s="5" t="s">
        <v>79</v>
      </c>
    </row>
    <row r="45" spans="2:4" ht="18" customHeight="1" x14ac:dyDescent="0.2">
      <c r="B45" s="2"/>
      <c r="C45" s="4" t="s">
        <v>80</v>
      </c>
      <c r="D45" s="5" t="s">
        <v>81</v>
      </c>
    </row>
    <row r="46" spans="2:4" ht="18" customHeight="1" x14ac:dyDescent="0.2">
      <c r="B46" s="2"/>
      <c r="C46" s="4" t="s">
        <v>82</v>
      </c>
      <c r="D46" s="5" t="s">
        <v>83</v>
      </c>
    </row>
    <row r="47" spans="2:4" ht="18" customHeight="1" x14ac:dyDescent="0.2">
      <c r="B47" s="2"/>
      <c r="C47" s="4" t="s">
        <v>84</v>
      </c>
      <c r="D47" s="5" t="s">
        <v>85</v>
      </c>
    </row>
    <row r="48" spans="2:4" ht="18" customHeight="1" x14ac:dyDescent="0.2">
      <c r="B48" s="2"/>
      <c r="C48" s="4" t="s">
        <v>86</v>
      </c>
      <c r="D48" s="5" t="s">
        <v>87</v>
      </c>
    </row>
    <row r="49" spans="2:4" ht="18" customHeight="1" x14ac:dyDescent="0.2">
      <c r="B49" s="2"/>
      <c r="C49" s="4" t="s">
        <v>88</v>
      </c>
      <c r="D49" s="5" t="s">
        <v>89</v>
      </c>
    </row>
    <row r="50" spans="2:4" ht="18" customHeight="1" x14ac:dyDescent="0.2">
      <c r="B50" s="2"/>
      <c r="C50" s="4" t="s">
        <v>90</v>
      </c>
      <c r="D50" s="5" t="s">
        <v>91</v>
      </c>
    </row>
    <row r="51" spans="2:4" ht="18" customHeight="1" x14ac:dyDescent="0.2">
      <c r="B51" s="2" t="s">
        <v>92</v>
      </c>
      <c r="C51" s="2"/>
      <c r="D51" s="3"/>
    </row>
    <row r="52" spans="2:4" ht="18" customHeight="1" x14ac:dyDescent="0.2">
      <c r="B52" s="2"/>
      <c r="C52" s="4" t="s">
        <v>93</v>
      </c>
      <c r="D52" s="5" t="s">
        <v>94</v>
      </c>
    </row>
    <row r="53" spans="2:4" ht="18" customHeight="1" x14ac:dyDescent="0.2">
      <c r="B53" s="2"/>
      <c r="C53" s="4" t="s">
        <v>95</v>
      </c>
      <c r="D53" s="5" t="s">
        <v>96</v>
      </c>
    </row>
    <row r="54" spans="2:4" ht="18" customHeight="1" x14ac:dyDescent="0.2">
      <c r="B54" s="2"/>
      <c r="C54" s="4" t="s">
        <v>97</v>
      </c>
      <c r="D54" s="5" t="s">
        <v>98</v>
      </c>
    </row>
    <row r="55" spans="2:4" ht="18" customHeight="1" x14ac:dyDescent="0.2">
      <c r="B55" s="2"/>
      <c r="C55" s="4" t="s">
        <v>99</v>
      </c>
      <c r="D55" s="5" t="s">
        <v>100</v>
      </c>
    </row>
    <row r="56" spans="2:4" ht="18" customHeight="1" x14ac:dyDescent="0.2">
      <c r="B56" s="2"/>
      <c r="C56" s="4" t="s">
        <v>101</v>
      </c>
      <c r="D56" s="5" t="s">
        <v>102</v>
      </c>
    </row>
    <row r="57" spans="2:4" ht="18" customHeight="1" x14ac:dyDescent="0.2">
      <c r="B57" s="2"/>
      <c r="C57" s="4" t="s">
        <v>103</v>
      </c>
      <c r="D57" s="5" t="s">
        <v>104</v>
      </c>
    </row>
    <row r="58" spans="2:4" ht="18" customHeight="1" x14ac:dyDescent="0.2">
      <c r="B58" s="2"/>
      <c r="C58" s="4" t="s">
        <v>105</v>
      </c>
      <c r="D58" s="5" t="s">
        <v>106</v>
      </c>
    </row>
    <row r="59" spans="2:4" ht="18" customHeight="1" x14ac:dyDescent="0.2">
      <c r="B59" s="2"/>
      <c r="C59" s="4" t="s">
        <v>107</v>
      </c>
      <c r="D59" s="5" t="s">
        <v>108</v>
      </c>
    </row>
    <row r="60" spans="2:4" ht="18" customHeight="1" x14ac:dyDescent="0.2">
      <c r="B60" s="2"/>
      <c r="C60" s="4" t="s">
        <v>109</v>
      </c>
      <c r="D60" s="5" t="s">
        <v>110</v>
      </c>
    </row>
    <row r="61" spans="2:4" ht="18" customHeight="1" x14ac:dyDescent="0.2">
      <c r="B61" s="2"/>
      <c r="C61" s="4" t="s">
        <v>111</v>
      </c>
      <c r="D61" s="5" t="s">
        <v>112</v>
      </c>
    </row>
    <row r="62" spans="2:4" ht="18" customHeight="1" x14ac:dyDescent="0.2">
      <c r="B62" s="2"/>
      <c r="C62" s="4" t="s">
        <v>113</v>
      </c>
      <c r="D62" s="5" t="s">
        <v>114</v>
      </c>
    </row>
    <row r="63" spans="2:4" ht="18" customHeight="1" x14ac:dyDescent="0.2">
      <c r="B63" s="2"/>
      <c r="C63" s="4" t="s">
        <v>115</v>
      </c>
      <c r="D63" s="5" t="s">
        <v>116</v>
      </c>
    </row>
    <row r="64" spans="2:4" ht="18" customHeight="1" x14ac:dyDescent="0.2">
      <c r="B64" s="2"/>
      <c r="C64" s="4" t="s">
        <v>117</v>
      </c>
      <c r="D64" s="5" t="s">
        <v>118</v>
      </c>
    </row>
    <row r="65" spans="2:4" ht="18" customHeight="1" x14ac:dyDescent="0.2">
      <c r="B65" s="2"/>
      <c r="C65" s="4" t="s">
        <v>119</v>
      </c>
      <c r="D65" s="5" t="s">
        <v>120</v>
      </c>
    </row>
    <row r="66" spans="2:4" ht="18" customHeight="1" x14ac:dyDescent="0.2">
      <c r="B66" s="2"/>
      <c r="C66" s="4" t="s">
        <v>121</v>
      </c>
      <c r="D66" s="5" t="s">
        <v>122</v>
      </c>
    </row>
    <row r="67" spans="2:4" ht="18" customHeight="1" x14ac:dyDescent="0.2">
      <c r="B67" s="2"/>
      <c r="C67" s="4" t="s">
        <v>123</v>
      </c>
      <c r="D67" s="5" t="s">
        <v>124</v>
      </c>
    </row>
    <row r="68" spans="2:4" ht="18" customHeight="1" x14ac:dyDescent="0.2">
      <c r="B68" s="2"/>
      <c r="C68" s="4" t="s">
        <v>125</v>
      </c>
      <c r="D68" s="5" t="s">
        <v>126</v>
      </c>
    </row>
    <row r="69" spans="2:4" ht="18" customHeight="1" x14ac:dyDescent="0.2">
      <c r="B69" s="2"/>
      <c r="C69" s="4" t="s">
        <v>127</v>
      </c>
      <c r="D69" s="5" t="s">
        <v>128</v>
      </c>
    </row>
    <row r="70" spans="2:4" ht="18" customHeight="1" x14ac:dyDescent="0.2">
      <c r="B70" s="2" t="s">
        <v>129</v>
      </c>
      <c r="C70" s="2"/>
      <c r="D70" s="3"/>
    </row>
    <row r="71" spans="2:4" ht="18" customHeight="1" x14ac:dyDescent="0.2">
      <c r="B71" s="2"/>
      <c r="C71" s="4" t="s">
        <v>130</v>
      </c>
      <c r="D71" s="5" t="s">
        <v>131</v>
      </c>
    </row>
    <row r="72" spans="2:4" ht="18" customHeight="1" x14ac:dyDescent="0.2">
      <c r="B72" s="2"/>
      <c r="C72" s="4" t="s">
        <v>132</v>
      </c>
      <c r="D72" s="5" t="s">
        <v>133</v>
      </c>
    </row>
    <row r="73" spans="2:4" ht="18" customHeight="1" x14ac:dyDescent="0.2">
      <c r="B73" s="2" t="s">
        <v>134</v>
      </c>
      <c r="C73" s="2"/>
      <c r="D73" s="3"/>
    </row>
    <row r="74" spans="2:4" ht="18" customHeight="1" x14ac:dyDescent="0.2">
      <c r="B74" s="2"/>
      <c r="C74" s="4" t="s">
        <v>135</v>
      </c>
      <c r="D74" s="5" t="s">
        <v>136</v>
      </c>
    </row>
    <row r="75" spans="2:4" ht="18" customHeight="1" x14ac:dyDescent="0.2">
      <c r="B75" s="2"/>
      <c r="C75" s="4" t="s">
        <v>137</v>
      </c>
      <c r="D75" s="5" t="s">
        <v>138</v>
      </c>
    </row>
    <row r="76" spans="2:4" ht="18" customHeight="1" x14ac:dyDescent="0.2">
      <c r="B76" s="2" t="s">
        <v>139</v>
      </c>
      <c r="C76" s="2"/>
      <c r="D76" s="3"/>
    </row>
    <row r="77" spans="2:4" ht="18" customHeight="1" x14ac:dyDescent="0.2">
      <c r="B77" s="2"/>
      <c r="C77" s="4" t="s">
        <v>140</v>
      </c>
      <c r="D77" s="5" t="s">
        <v>141</v>
      </c>
    </row>
    <row r="78" spans="2:4" ht="18" customHeight="1" x14ac:dyDescent="0.2">
      <c r="B78" s="2"/>
      <c r="C78" s="4" t="s">
        <v>142</v>
      </c>
      <c r="D78" s="5" t="s">
        <v>143</v>
      </c>
    </row>
    <row r="79" spans="2:4" ht="18" customHeight="1" x14ac:dyDescent="0.2">
      <c r="B79" s="2"/>
      <c r="C79" s="4" t="s">
        <v>144</v>
      </c>
      <c r="D79" s="5" t="s">
        <v>145</v>
      </c>
    </row>
    <row r="80" spans="2:4" ht="18" customHeight="1" x14ac:dyDescent="0.2">
      <c r="B80" s="2"/>
      <c r="C80" s="4" t="s">
        <v>146</v>
      </c>
      <c r="D80" s="5" t="s">
        <v>147</v>
      </c>
    </row>
    <row r="81" spans="2:4" ht="18" customHeight="1" x14ac:dyDescent="0.2">
      <c r="B81" s="2"/>
      <c r="C81" s="4" t="s">
        <v>148</v>
      </c>
      <c r="D81" s="5" t="s">
        <v>149</v>
      </c>
    </row>
    <row r="82" spans="2:4" ht="18" customHeight="1" x14ac:dyDescent="0.2">
      <c r="B82" s="2" t="s">
        <v>150</v>
      </c>
      <c r="C82" s="2"/>
      <c r="D82" s="7"/>
    </row>
    <row r="83" spans="2:4" ht="18" customHeight="1" x14ac:dyDescent="0.2">
      <c r="B83" s="2"/>
      <c r="C83" s="4" t="s">
        <v>151</v>
      </c>
      <c r="D83" s="5" t="s">
        <v>152</v>
      </c>
    </row>
    <row r="84" spans="2:4" ht="18" customHeight="1" x14ac:dyDescent="0.2">
      <c r="B84" s="2"/>
      <c r="C84" s="4" t="s">
        <v>153</v>
      </c>
      <c r="D84" s="5" t="s">
        <v>154</v>
      </c>
    </row>
    <row r="85" spans="2:4" ht="18" customHeight="1" x14ac:dyDescent="0.2">
      <c r="B85" s="2" t="s">
        <v>155</v>
      </c>
      <c r="C85" s="2"/>
      <c r="D85" s="7"/>
    </row>
    <row r="86" spans="2:4" ht="18" customHeight="1" x14ac:dyDescent="0.2">
      <c r="B86" s="2"/>
      <c r="C86" s="4" t="s">
        <v>156</v>
      </c>
      <c r="D86" s="5" t="s">
        <v>157</v>
      </c>
    </row>
    <row r="87" spans="2:4" ht="18" customHeight="1" x14ac:dyDescent="0.2">
      <c r="B87" s="2"/>
      <c r="C87" s="4" t="s">
        <v>158</v>
      </c>
      <c r="D87" s="5" t="s">
        <v>159</v>
      </c>
    </row>
    <row r="88" spans="2:4" ht="18" customHeight="1" x14ac:dyDescent="0.2">
      <c r="B88" s="2"/>
      <c r="C88" s="4" t="s">
        <v>160</v>
      </c>
      <c r="D88" s="5" t="s">
        <v>161</v>
      </c>
    </row>
    <row r="89" spans="2:4" ht="18" customHeight="1" x14ac:dyDescent="0.2">
      <c r="B89" s="2"/>
      <c r="C89" s="4" t="s">
        <v>162</v>
      </c>
      <c r="D89" s="5" t="s">
        <v>163</v>
      </c>
    </row>
    <row r="90" spans="2:4" ht="18" customHeight="1" x14ac:dyDescent="0.2">
      <c r="B90" s="2" t="s">
        <v>164</v>
      </c>
      <c r="C90" s="2"/>
      <c r="D90" s="7"/>
    </row>
    <row r="91" spans="2:4" ht="18" customHeight="1" x14ac:dyDescent="0.2">
      <c r="B91" s="2"/>
      <c r="C91" s="4" t="s">
        <v>165</v>
      </c>
      <c r="D91" s="5" t="s">
        <v>166</v>
      </c>
    </row>
    <row r="92" spans="2:4" ht="18" customHeight="1" x14ac:dyDescent="0.2">
      <c r="B92" s="2"/>
      <c r="C92" s="4" t="s">
        <v>167</v>
      </c>
      <c r="D92" s="5" t="s">
        <v>168</v>
      </c>
    </row>
    <row r="93" spans="2:4" ht="18" customHeight="1" x14ac:dyDescent="0.2">
      <c r="B93" s="2"/>
      <c r="C93" s="4" t="s">
        <v>169</v>
      </c>
      <c r="D93" s="5" t="s">
        <v>170</v>
      </c>
    </row>
    <row r="94" spans="2:4" ht="18" customHeight="1" x14ac:dyDescent="0.2">
      <c r="B94" s="2"/>
      <c r="C94" s="4" t="s">
        <v>171</v>
      </c>
      <c r="D94" s="5" t="s">
        <v>172</v>
      </c>
    </row>
    <row r="95" spans="2:4" ht="18" customHeight="1" x14ac:dyDescent="0.2">
      <c r="B95" s="2"/>
      <c r="C95" s="4" t="s">
        <v>173</v>
      </c>
      <c r="D95" s="5" t="s">
        <v>174</v>
      </c>
    </row>
    <row r="96" spans="2:4" ht="18" customHeight="1" x14ac:dyDescent="0.2">
      <c r="B96" s="2"/>
      <c r="C96" s="4" t="s">
        <v>175</v>
      </c>
      <c r="D96" s="5" t="s">
        <v>176</v>
      </c>
    </row>
  </sheetData>
  <mergeCells count="1">
    <mergeCell ref="B1:D1"/>
  </mergeCells>
  <phoneticPr fontId="3"/>
  <hyperlinks>
    <hyperlink ref="C4" location="表1!A1" display="表１" xr:uid="{FBDC0836-EB32-44B7-8DFC-74F4CACC5E23}"/>
    <hyperlink ref="C4:D4" location="表1!A1" display="表１" xr:uid="{75070824-64CD-41B9-9D91-3CF1F2148876}"/>
    <hyperlink ref="C5:D5" location="表2!A1" display="表２" xr:uid="{85F8BC07-AFC8-448A-9F1F-1B9BF84AC110}"/>
    <hyperlink ref="C6:D6" location="表3‐1!A1" display="表３－１" xr:uid="{D01DBE1A-2DEE-4F4D-B07A-B2A9BC9C0E38}"/>
    <hyperlink ref="C7:D7" location="'表3-2'!A1" display="表３－２" xr:uid="{AA299AB1-D8DF-4089-8280-04F45F984BC5}"/>
    <hyperlink ref="C8:D8" location="'表3-3'!A1" display="表３－３" xr:uid="{653A9919-2D30-4798-BE95-D78AF1999E4A}"/>
    <hyperlink ref="C9:D9" location="表4!A1" display="表４" xr:uid="{18608D3D-8462-4E7A-B58B-20EFC2F70B61}"/>
    <hyperlink ref="C10:D10" location="'表5-1'!A1" display="表５－１" xr:uid="{B35BCFD6-DEEA-478D-AE72-D1E674716DB6}"/>
    <hyperlink ref="C11:D11" location="'表5-2'!A1" display="表５－２" xr:uid="{9A7262AF-E32A-497F-8D95-15C9C38F3A79}"/>
    <hyperlink ref="C16:D16" location="'表5-3'!A1" display="表５－３" xr:uid="{84DA2E5F-3971-4010-950B-20D05140D227}"/>
    <hyperlink ref="C18:D18" location="表6!A1" display="表６" xr:uid="{557B384A-31D1-40F0-8F9C-D174DADB9F24}"/>
    <hyperlink ref="C20:D20" location="表7!A1" display="表７" xr:uid="{12279BA0-0A2E-45BB-B424-E3B0AC312238}"/>
    <hyperlink ref="C21:D21" location="表8!A1" display="表８" xr:uid="{8A64EB65-8232-4674-BFEB-3C77A97059A3}"/>
    <hyperlink ref="C22:D22" location="表9!A1" display="表９" xr:uid="{838F34C4-3DAC-4FB5-B110-A006D6BA233F}"/>
    <hyperlink ref="C23:D23" location="表10!Print_Area" display="表１０" xr:uid="{3E329546-D60E-4C8F-AB66-0BAC38DD1A4B}"/>
    <hyperlink ref="C24:D24" location="表11!Print_Area" display="表１１" xr:uid="{B47902D0-28B8-4079-88D3-3CA1661CA7CC}"/>
    <hyperlink ref="C27:D27" location="'表12-1'!A1" display="表１２－１" xr:uid="{0E49370F-777E-4F38-BDF0-5E1CE4A8FD6D}"/>
    <hyperlink ref="C31:D31" location="表13!A1" display="表１３－１" xr:uid="{8E7F26E3-F757-476E-B659-009A0E5B05A1}"/>
    <hyperlink ref="C32:D32" location="表13!A1" display="表１３－２" xr:uid="{04286387-7721-405A-A696-B2AB4DE1FC45}"/>
    <hyperlink ref="C33:D33" location="表14!A1" display="表１４" xr:uid="{7C541F01-5472-4127-8175-D7061BF7A87C}"/>
    <hyperlink ref="C34:D34" location="'表15-1'!A1" display="表１５－１" xr:uid="{86B25A88-EB73-4EC1-BF8F-1916B72A638D}"/>
    <hyperlink ref="C35:D35" location="'表15-2'!A1" display="表１５－２" xr:uid="{815734CF-AFF7-4A25-9D33-834887D619A5}"/>
    <hyperlink ref="C36:D36" location="'表15-3'!A1" display="表１５－３" xr:uid="{9A7E83BC-C887-4FE0-9098-2147C02845E7}"/>
    <hyperlink ref="C40:D40" location="'表16-1'!A1" display="表１６－１" xr:uid="{92575582-4E95-4065-91AB-E2CEF67DD141}"/>
    <hyperlink ref="C41:D41" location="'表16-2'!A1" display="表１６－２" xr:uid="{047CEAA2-CE8E-4C38-BA13-0FB3B21D7C0D}"/>
    <hyperlink ref="C42:D42" location="表17!A1" display="表１７" xr:uid="{656B63AE-40DE-4FAB-A8B9-BE1F2E1DB0CD}"/>
    <hyperlink ref="C43:D43" location="'表18-1'!A1" display="表１８－１" xr:uid="{6255E846-A061-4C46-AE82-8CF2E9FC5D91}"/>
    <hyperlink ref="C44:D44" location="'表18-2'!A1" display="表１８－２" xr:uid="{4A16B14E-74DC-4125-92E3-9CAA4F75841B}"/>
    <hyperlink ref="C45:D46" location="表20!A1" display="表２０－１" xr:uid="{660E3102-9D2D-43C0-A888-C26530086B61}"/>
    <hyperlink ref="C47:D47" location="表20!A1" display="表２０" xr:uid="{9E7E100F-82CF-485E-AC6E-880BCCDF89BF}"/>
    <hyperlink ref="C48:D48" location="'表21-1'!A1" display="表２１－１" xr:uid="{9DAEFDC3-1F68-4DF5-BB36-F15C347ADDFC}"/>
    <hyperlink ref="C49:D49" location="'表21-2'!A1" display="表２１－２" xr:uid="{02D7D316-C1D3-4F77-9990-3EF258AF8011}"/>
    <hyperlink ref="C50:D50" location="'表21-3'!A1" display="表２１－３" xr:uid="{A1050AC3-1D34-4F06-821F-1FB39D98EC41}"/>
    <hyperlink ref="C52:D52" location="表22!A1" display="表２２" xr:uid="{890EEF66-2D06-4562-A112-620BADEA1B27}"/>
    <hyperlink ref="C53:D53" location="表23!A1" display="表２３－１" xr:uid="{09958ED6-6960-4DEF-9DF2-9C1AF0468DB2}"/>
    <hyperlink ref="C54:D60" location="表24!A1" display="表２４－２" xr:uid="{DC3358F2-1D21-48C6-9FF8-9CB5C573F3A0}"/>
    <hyperlink ref="C61:D61" location="'表24-1'!A1" display="表２４－１" xr:uid="{AF1975CC-E678-4C1A-9F79-D9E02B5C0150}"/>
    <hyperlink ref="C62:D62" location="'表24-2'!A1" display="表２４－２" xr:uid="{08F17468-9DFD-4D2E-85FA-E30EE96802CF}"/>
    <hyperlink ref="C63:D63" location="'表24-3'!Print_Area" display="表２４－３" xr:uid="{0022BFB9-4FC9-47CD-AD98-40496392A2B6}"/>
    <hyperlink ref="C64:D64" location="'表24-4'!A1" display="表２４－４" xr:uid="{11E0243C-A51E-49A2-B598-654B02090E27}"/>
    <hyperlink ref="C65:D65" location="'表24-5'!A1" display="表２４－５" xr:uid="{34C2F72B-C222-4F83-9CFA-1CC4E2F6480D}"/>
    <hyperlink ref="C66:D66" location="'表24-6'!A1" display="表２４－６" xr:uid="{6E2E16CA-595C-4C27-986B-E209CA909334}"/>
    <hyperlink ref="C67:D67" location="'表24-7'!A1" display="表２４－７" xr:uid="{B3EDD39E-4566-4C4F-8518-A60BD70AD16F}"/>
    <hyperlink ref="C68:D68" location="表25!A1" display="表２５" xr:uid="{E888795A-322E-4559-A85D-79A50D31A11C}"/>
    <hyperlink ref="C69:D69" location="表26!A1" display="表２６" xr:uid="{296023D2-192F-4EDA-AF1C-5878895AFF6F}"/>
    <hyperlink ref="C71:D71" location="'表27-1'!A1" display="表２７－１" xr:uid="{FBF2E4EE-BAD6-4D01-B76F-93768FE8546D}"/>
    <hyperlink ref="C72:D72" location="'表27-2'!A1" display="表２７－２" xr:uid="{030A8EC5-49EE-4C74-BFA7-775CADC8C8DC}"/>
    <hyperlink ref="C74:D74" location="'表28-1'!A1" display="表２８－１" xr:uid="{E40E730E-1911-477D-A0BC-BFF8A9FF0EA1}"/>
    <hyperlink ref="C75:D75" location="'表28-2'!A1" display="表２８－２" xr:uid="{B66D496E-6125-4E9E-B60C-71337EE51DBC}"/>
    <hyperlink ref="C77:D77" location="表29!A1" display="表２９" xr:uid="{B423997F-1E71-4F1E-8D6B-0A51207352C4}"/>
    <hyperlink ref="C78:D78" location="'表30-1'!A1" display="表３０－１" xr:uid="{553BECC8-F514-4CA5-9207-0CC75C764579}"/>
    <hyperlink ref="C79:D79" location="'表30-2'!A1" display="表３０－２" xr:uid="{EA15419E-8425-4AF4-94D8-A3B6DE7205E5}"/>
    <hyperlink ref="C80:D80" location="'表31-1'!A1" display="表３１－１" xr:uid="{6C4855E1-4AAC-41FA-AF27-E83F6010B2D7}"/>
    <hyperlink ref="C81:D81" location="'表31-2'!A1" display="表３１－２" xr:uid="{596B010D-07A4-4DA3-8F97-10317A31FC99}"/>
    <hyperlink ref="C83:D83" location="'表32-1'!A1" display="表３２－１" xr:uid="{E6AF06E6-58D8-4C2A-93A6-CC98A301012C}"/>
    <hyperlink ref="C84:D84" location="'表32-2'!A1" display="表３２－２" xr:uid="{890EB70E-02AD-4152-8A76-FE81BD14274D}"/>
    <hyperlink ref="C86:D86" location="'表33-1'!A1" display="表３３－１" xr:uid="{2D6285FB-FBD0-4ED7-B2BF-8107ECF7DC4F}"/>
    <hyperlink ref="C87:D87" location="'表33-2'!A1" display="表３３－２" xr:uid="{889EE49B-2406-4E7D-AE37-53F263BF3613}"/>
    <hyperlink ref="C88:D88" location="'表33-3'!A1" display="表３３－３" xr:uid="{8F8B7CC6-EB85-418C-B75C-7CAD3E0D8565}"/>
    <hyperlink ref="C89:D89" location="'表33-4'!A1" display="表３３－４" xr:uid="{012FE439-78BF-42EF-A78A-9584C9BB7CB8}"/>
    <hyperlink ref="C91:D91" location="'表34-1'!A1" display="表３４－１" xr:uid="{97CAB2C9-313E-4E6A-ACE5-70448274EE50}"/>
    <hyperlink ref="C92:D92" location="'表34-2'!A1" display="表３４－２" xr:uid="{ABB4299D-88B7-4696-804D-C5C652658DE2}"/>
    <hyperlink ref="C93:D93" location="表35!A1" display="表３５" xr:uid="{71EDC175-23E5-4130-A8C7-E23AB31BA925}"/>
    <hyperlink ref="C94:D94" location="表36!A1" display="表３６" xr:uid="{31EA256B-3FD3-4065-BF94-D6C7D0C7371A}"/>
    <hyperlink ref="C27" location="'表12-1'!A1" display="表１２－１" xr:uid="{F18E02BC-29B3-4F9C-8E21-3C4B44C5296E}"/>
    <hyperlink ref="C31" location="表13!A1" display="表１３－１" xr:uid="{A3A4B1D7-4878-4E10-A991-6663F0AB384C}"/>
    <hyperlink ref="C32" location="表13!A1" display="表１３－２" xr:uid="{73DFB79F-6D63-4E6B-BEEA-F6B92DE26851}"/>
    <hyperlink ref="C33" location="表14!A1" display="表１４" xr:uid="{AD684892-0748-4BE0-8A54-62701C4A383C}"/>
    <hyperlink ref="C34" location="'表15-1'!A1" display="表１５－１" xr:uid="{09FC1BB0-C5BF-47F2-B0C7-7314EFB7C6F1}"/>
    <hyperlink ref="C35" location="'表15-2'!A1" display="表１５－２" xr:uid="{77249A70-0FB6-4181-B378-8441294F74D4}"/>
    <hyperlink ref="C36" location="'表15-3'!A1" display="表１５－３" xr:uid="{E79177F6-8589-4F15-80A3-CD00E053FBEB}"/>
    <hyperlink ref="C40" location="'表16-1'!A1" display="表１６－１" xr:uid="{836306DD-7FF7-49A6-9F27-4ABF93F4D4F2}"/>
    <hyperlink ref="C41" location="'表16-2'!A1" display="表１６－２" xr:uid="{CF5C84F4-E5E2-41FE-B80A-DC9082D10B4C}"/>
    <hyperlink ref="C45:D45" location="表19!A1" display="表１９－１" xr:uid="{1770963F-80A1-4106-B440-358081E5F2B6}"/>
    <hyperlink ref="C46:D46" location="表19!A1" display="表１９－２" xr:uid="{FC022523-DA54-43D2-9BFD-AF4986CCBEF8}"/>
    <hyperlink ref="C54:D54" location="表23!A60" display="表２３－２" xr:uid="{91CB78C3-3237-4A19-853F-DA2EBD0BA897}"/>
    <hyperlink ref="C55:D55" location="表23!A118" display="表２３－３" xr:uid="{259C10EA-2B0C-44BC-9624-524CE52A4B6C}"/>
    <hyperlink ref="C56:D56" location="表23!A176" display="表２３－４" xr:uid="{4829B57D-4AA7-4FBD-82B2-3F1D66F0F3B6}"/>
    <hyperlink ref="C57:D57" location="表23!A234" display="表２３－５" xr:uid="{79883727-ACAA-4B9F-A854-F592F856D974}"/>
    <hyperlink ref="C58:D58" location="表23!A292" display="表２３－６" xr:uid="{4F3AD495-0F43-4774-AA2F-9BE665A648BD}"/>
    <hyperlink ref="C59:D59" location="表23!A350" display="表２３－７" xr:uid="{91575BFA-BF4C-44DA-9860-04078473BAA0}"/>
    <hyperlink ref="C60:D60" location="表23!A408" display="表２３－８" xr:uid="{BDB86F18-DB96-4BF2-A6C2-F91171EACCCF}"/>
    <hyperlink ref="D93" location="'表35-1'!A1" display="賃上げ実施の有無" xr:uid="{B10D6260-F27D-44A4-8F56-EA9EAAAF218C}"/>
    <hyperlink ref="C93" location="'表35-1'!A1" display="表３５－１" xr:uid="{016BBBF9-2486-411C-AA39-39AEFC45DD60}"/>
    <hyperlink ref="C94" location="'表35-2'!A1" display="表３５－２" xr:uid="{937150DA-3A84-40BA-8140-8A725BD56338}"/>
    <hyperlink ref="D94" location="'表35-2'!A1" display="賃上げ実施事業所における賃上げ幅の昨年度比較" xr:uid="{69C565D5-DAE0-449B-A6D2-5BA6D868510E}"/>
    <hyperlink ref="C95:D95" location="表37!A1" display="表３７" xr:uid="{B1279C8C-3871-4077-B6B2-62E78F77DF4C}"/>
    <hyperlink ref="C96:D96" location="表38!A1" display="表３８" xr:uid="{B2DE4157-2D34-4B98-9F34-F9F629319059}"/>
    <hyperlink ref="D95" location="'表35-3'!A1" display="賃上げ実施事業所における実施理由" xr:uid="{754064DB-CC90-4785-B015-5B417D6254F3}"/>
    <hyperlink ref="C95" location="'表35-3'!A1" display="表３５－３" xr:uid="{5D6F6D18-C7BE-4BF7-ADB7-C40B7EDF9A8A}"/>
    <hyperlink ref="C96" location="'表35-4'!A1" display="表３５－４" xr:uid="{7120D507-BF48-43A8-B2D2-8AA2885D5577}"/>
    <hyperlink ref="D96" location="'表35-4'!A1" display="賃上げの課題" xr:uid="{1903CAB4-5FB4-4C53-AF49-906A5950C62E}"/>
    <hyperlink ref="D34" location="'表15-1'!A1" display="育児休業を開始した者(開始予定の者も含む)の取得期間別内訳（男女計）" xr:uid="{B0EFDA9F-CFD5-4FC6-A4D3-A1EC517EB70E}"/>
    <hyperlink ref="C37:C39" location="'表15-3'!A1" display="表１５－３" xr:uid="{1C263105-BAEB-4861-8BF6-DEC83C779E8E}"/>
    <hyperlink ref="C37:D37" location="'表15-4'!A1" display="表１５－４" xr:uid="{25AF0FCD-F995-463B-913B-22DF14BF16D6}"/>
    <hyperlink ref="C38:D38" location="'表15-5'!A1" display="表１５－５" xr:uid="{5DE056E5-9FB1-4A3D-A6FF-00A379ED6777}"/>
    <hyperlink ref="C39:D39" location="'表15-6'!A1" display="表１５－６" xr:uid="{E9532DAC-409A-4835-81F0-B88CDB180B4F}"/>
    <hyperlink ref="C28:C29" location="表12!A1" display="表１２" xr:uid="{D35E7F6C-0E85-490D-9D5D-7884D3D3A007}"/>
    <hyperlink ref="D28:D29" location="表12!A1" display="表１２" xr:uid="{482B07FB-CB95-412C-A673-76D3101A4413}"/>
    <hyperlink ref="C28:D28" location="'表12-2'!A1" display="表１２－２" xr:uid="{90D43861-2E86-40B9-81BB-B4E49B90B753}"/>
    <hyperlink ref="C29:D29" location="'表12-3'!A1" display="表１２－３" xr:uid="{0AD498EE-8AD2-4068-941D-56980FEF6033}"/>
    <hyperlink ref="C12:D12" location="'表5-1'!A1" display="表５－１" xr:uid="{9FD8E068-298F-4538-A7C4-430ABEC9AD5D}"/>
    <hyperlink ref="C13:D13" location="'表5-2'!A1" display="表５－２" xr:uid="{D9743051-5C6D-451B-BB33-26D36BE98C05}"/>
    <hyperlink ref="C14:D14" location="'表5-2'!A1" display="表５－２" xr:uid="{2620E871-12A3-4A27-9732-5E7DBC3D8133}"/>
    <hyperlink ref="C15:D15" location="'表5-2'!A1" display="表５－２" xr:uid="{B2040981-3527-4F5E-A382-F4D7DFEA4E15}"/>
    <hyperlink ref="C16" location="'表5-7'!A1" display="表５－７" xr:uid="{47770055-D91E-464E-AD60-00F1956888BD}"/>
    <hyperlink ref="D16" location="'表5-7'!A1" display="平均勤続年数の状況" xr:uid="{5D35992C-4A46-433F-9DCC-C121A85A5AE7}"/>
    <hyperlink ref="C12" location="'表5-3'!A1" display="表５－３" xr:uid="{F65EFA3B-B88A-4442-81A8-227033461E39}"/>
    <hyperlink ref="D12" location="'表5-3'!A1" display="新たに管理職となった女性の状況" xr:uid="{01B61E7D-68A1-4D32-BCDB-E091B725971D}"/>
    <hyperlink ref="C13" location="'表5-4'!A1" display="表５－４" xr:uid="{256F9490-A8BD-44C9-B4C3-4AD444EB3830}"/>
    <hyperlink ref="D13" location="'表5-4'!A1" display="新たにリーダーとなった女性の状況" xr:uid="{3C193F2A-9D7E-4259-BF46-BA564044FB3E}"/>
    <hyperlink ref="C14" location="'表5-5 '!A1" display="表５－５" xr:uid="{A822A4B4-572D-4142-9BA2-A4CE9FB39568}"/>
    <hyperlink ref="D14" location="'表5-5 '!A1" display="女性管理職およびリーダーを増やすための方法" xr:uid="{EA3FB93F-BF80-4BEC-B7E9-6D1B5B3E563D}"/>
    <hyperlink ref="C15" location="'表5-6'!A1" display="表５－６" xr:uid="{3AB365BA-E12F-446A-BEE4-F437B761AAA3}"/>
    <hyperlink ref="D15" location="'表5-6'!A1" display="女性管理職およびリーダーが少ない理由" xr:uid="{E0F0BC65-521F-4B05-9A1D-C3ECC68A5B01}"/>
    <hyperlink ref="C26" location="表12!A1" display="表12!A1" xr:uid="{C7E38BB2-B305-41FF-BFD4-F8424C890394}"/>
    <hyperlink ref="D26" location="表12!A1" display="表12!A1" xr:uid="{FA896CBC-A7D1-4BF3-ADA1-01B46CA62799}"/>
    <hyperlink ref="D27" location="'表12-1'!A1" display="非正規従業員の正規従業員への転換実績（パートタイム労働者）" xr:uid="{C594D00F-57B9-4EB8-9D5C-5FCF44BDD3AD}"/>
    <hyperlink ref="D28" location="'表12-2'!A1" display="非正規従業員の正規従業員への転換実績（派遣労働者）" xr:uid="{6316516C-CD7C-4CFB-971D-2CD5BA6A5752}"/>
    <hyperlink ref="C28" location="'表12-2'!A1" display="表１２－２" xr:uid="{5D3AF7EE-4E69-4307-825B-93740C3DD5C1}"/>
    <hyperlink ref="C29" location="'表12-3'!A1" display="表１２－３" xr:uid="{D47A2101-BF69-49EA-88DF-A57E32F2BA90}"/>
  </hyperlinks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966E-B85C-4557-87C8-F15B9A6051A8}">
  <sheetPr>
    <tabColor rgb="FF00B0F0"/>
  </sheetPr>
  <dimension ref="A2:W98"/>
  <sheetViews>
    <sheetView view="pageBreakPreview" zoomScaleNormal="100" zoomScaleSheetLayoutView="100" workbookViewId="0"/>
  </sheetViews>
  <sheetFormatPr defaultColWidth="9" defaultRowHeight="13.2" x14ac:dyDescent="0.2"/>
  <cols>
    <col min="1" max="1" width="8.6640625" style="168" customWidth="1"/>
    <col min="2" max="2" width="4.6640625" style="168" customWidth="1"/>
    <col min="3" max="3" width="17.109375" style="8" customWidth="1"/>
    <col min="4" max="17" width="8.88671875" style="8" customWidth="1"/>
    <col min="18" max="23" width="8.6640625" style="8" customWidth="1"/>
    <col min="24" max="43" width="4.6640625" style="8" customWidth="1"/>
    <col min="44" max="16384" width="9" style="8"/>
  </cols>
  <sheetData>
    <row r="2" spans="2:23" ht="17.100000000000001" customHeight="1" x14ac:dyDescent="0.2">
      <c r="B2" s="170" t="s">
        <v>313</v>
      </c>
    </row>
    <row r="3" spans="2:23" ht="18" customHeight="1" x14ac:dyDescent="0.2">
      <c r="B3" s="8"/>
    </row>
    <row r="4" spans="2:23" ht="15" customHeight="1" x14ac:dyDescent="0.2">
      <c r="B4" s="8"/>
      <c r="G4" s="254"/>
      <c r="K4" s="254" t="s">
        <v>178</v>
      </c>
      <c r="O4" s="254"/>
      <c r="P4" s="254"/>
    </row>
    <row r="5" spans="2:23" ht="15" customHeight="1" x14ac:dyDescent="0.2">
      <c r="B5" s="8"/>
      <c r="G5" s="254"/>
      <c r="K5" s="254" t="s">
        <v>179</v>
      </c>
      <c r="O5" s="254"/>
      <c r="P5" s="254"/>
    </row>
    <row r="6" spans="2:23" ht="15" customHeight="1" x14ac:dyDescent="0.2">
      <c r="B6" s="8"/>
      <c r="G6" s="254"/>
      <c r="K6" s="254" t="s">
        <v>314</v>
      </c>
      <c r="O6" s="254"/>
      <c r="P6" s="254"/>
    </row>
    <row r="7" spans="2:23" ht="15" customHeight="1" x14ac:dyDescent="0.2">
      <c r="B7" s="8"/>
      <c r="G7" s="254"/>
      <c r="K7" s="254" t="s">
        <v>315</v>
      </c>
      <c r="O7" s="254"/>
      <c r="P7" s="254"/>
    </row>
    <row r="8" spans="2:23" ht="13.8" thickBot="1" x14ac:dyDescent="0.25">
      <c r="Q8" s="10" t="s">
        <v>212</v>
      </c>
    </row>
    <row r="9" spans="2:23" ht="15" customHeight="1" x14ac:dyDescent="0.2">
      <c r="B9" s="96"/>
      <c r="C9" s="96"/>
      <c r="D9" s="290" t="s">
        <v>316</v>
      </c>
      <c r="E9" s="291"/>
      <c r="F9" s="291"/>
      <c r="G9" s="292"/>
      <c r="H9" s="290" t="s">
        <v>317</v>
      </c>
      <c r="I9" s="291"/>
      <c r="J9" s="291"/>
      <c r="K9" s="292"/>
      <c r="L9" s="292"/>
      <c r="M9" s="292"/>
      <c r="N9" s="291"/>
      <c r="O9" s="292"/>
      <c r="P9" s="292"/>
      <c r="Q9" s="293"/>
    </row>
    <row r="10" spans="2:23" ht="15" customHeight="1" x14ac:dyDescent="0.2">
      <c r="B10" s="96"/>
      <c r="C10" s="96"/>
      <c r="D10" s="294"/>
      <c r="E10" s="295" t="s">
        <v>318</v>
      </c>
      <c r="F10" s="295" t="s">
        <v>319</v>
      </c>
      <c r="G10" s="296" t="s">
        <v>185</v>
      </c>
      <c r="H10" s="294"/>
      <c r="I10" s="297"/>
      <c r="J10" s="298"/>
      <c r="K10" s="299"/>
      <c r="L10" s="299"/>
      <c r="M10" s="299"/>
      <c r="N10" s="298"/>
      <c r="O10" s="300"/>
      <c r="P10" s="301" t="s">
        <v>320</v>
      </c>
      <c r="Q10" s="302" t="s">
        <v>185</v>
      </c>
    </row>
    <row r="11" spans="2:23" ht="15" customHeight="1" x14ac:dyDescent="0.2">
      <c r="B11" s="96"/>
      <c r="C11" s="96"/>
      <c r="D11" s="294"/>
      <c r="E11" s="303"/>
      <c r="F11" s="303"/>
      <c r="G11" s="304"/>
      <c r="H11" s="294"/>
      <c r="I11" s="303" t="s">
        <v>321</v>
      </c>
      <c r="J11" s="102" t="s">
        <v>307</v>
      </c>
      <c r="K11" s="102" t="s">
        <v>308</v>
      </c>
      <c r="L11" s="102" t="s">
        <v>309</v>
      </c>
      <c r="M11" s="102" t="s">
        <v>310</v>
      </c>
      <c r="N11" s="102" t="s">
        <v>311</v>
      </c>
      <c r="O11" s="103" t="s">
        <v>225</v>
      </c>
      <c r="P11" s="305"/>
      <c r="Q11" s="306"/>
    </row>
    <row r="12" spans="2:23" ht="10.5" customHeight="1" x14ac:dyDescent="0.2">
      <c r="B12" s="96"/>
      <c r="C12" s="96"/>
      <c r="D12" s="294"/>
      <c r="E12" s="303"/>
      <c r="F12" s="303"/>
      <c r="G12" s="304"/>
      <c r="H12" s="294"/>
      <c r="I12" s="303"/>
      <c r="J12" s="105"/>
      <c r="K12" s="105"/>
      <c r="L12" s="105"/>
      <c r="M12" s="105"/>
      <c r="N12" s="105"/>
      <c r="O12" s="106"/>
      <c r="P12" s="305"/>
      <c r="Q12" s="306"/>
    </row>
    <row r="13" spans="2:23" ht="68.25" customHeight="1" x14ac:dyDescent="0.2">
      <c r="B13" s="96"/>
      <c r="C13" s="96"/>
      <c r="D13" s="307"/>
      <c r="E13" s="308"/>
      <c r="F13" s="308"/>
      <c r="G13" s="309"/>
      <c r="H13" s="307"/>
      <c r="I13" s="308"/>
      <c r="J13" s="110"/>
      <c r="K13" s="110"/>
      <c r="L13" s="110"/>
      <c r="M13" s="110"/>
      <c r="N13" s="110"/>
      <c r="O13" s="111"/>
      <c r="P13" s="310"/>
      <c r="Q13" s="311"/>
      <c r="S13" s="8" t="s">
        <v>186</v>
      </c>
      <c r="T13" s="27" t="s">
        <v>187</v>
      </c>
      <c r="W13" s="312" t="s">
        <v>322</v>
      </c>
    </row>
    <row r="14" spans="2:23" ht="19.2" customHeight="1" x14ac:dyDescent="0.2">
      <c r="B14" s="28" t="s">
        <v>188</v>
      </c>
      <c r="C14" s="29"/>
      <c r="D14" s="114">
        <f t="shared" ref="D14:Q14" si="0">D17+D20+D23+D26+D29+D32</f>
        <v>82</v>
      </c>
      <c r="E14" s="115">
        <f t="shared" si="0"/>
        <v>45</v>
      </c>
      <c r="F14" s="115">
        <f t="shared" si="0"/>
        <v>36</v>
      </c>
      <c r="G14" s="115">
        <f t="shared" si="0"/>
        <v>1</v>
      </c>
      <c r="H14" s="114">
        <f t="shared" si="0"/>
        <v>336</v>
      </c>
      <c r="I14" s="115">
        <f t="shared" si="0"/>
        <v>30</v>
      </c>
      <c r="J14" s="115">
        <f t="shared" si="0"/>
        <v>15</v>
      </c>
      <c r="K14" s="115">
        <f t="shared" si="0"/>
        <v>10</v>
      </c>
      <c r="L14" s="115">
        <f t="shared" si="0"/>
        <v>10</v>
      </c>
      <c r="M14" s="115">
        <f t="shared" si="0"/>
        <v>4</v>
      </c>
      <c r="N14" s="115">
        <f t="shared" si="0"/>
        <v>2</v>
      </c>
      <c r="O14" s="115">
        <f t="shared" si="0"/>
        <v>3</v>
      </c>
      <c r="P14" s="115">
        <f t="shared" si="0"/>
        <v>305</v>
      </c>
      <c r="Q14" s="116">
        <f t="shared" si="0"/>
        <v>1</v>
      </c>
      <c r="S14" s="8">
        <f>D14+H14</f>
        <v>418</v>
      </c>
      <c r="T14" s="35">
        <f>W14-S14-V14</f>
        <v>0</v>
      </c>
      <c r="V14" s="8">
        <f>'表32-1'!M13</f>
        <v>9</v>
      </c>
      <c r="W14" s="195">
        <v>427</v>
      </c>
    </row>
    <row r="15" spans="2:23" ht="19.2" customHeight="1" x14ac:dyDescent="0.2">
      <c r="B15" s="36"/>
      <c r="C15" s="37"/>
      <c r="D15" s="150"/>
      <c r="E15" s="132">
        <f>E14/$D14</f>
        <v>0.54878048780487809</v>
      </c>
      <c r="F15" s="132">
        <f t="shared" ref="F15" si="1">F14/$D14</f>
        <v>0.43902439024390244</v>
      </c>
      <c r="G15" s="132">
        <f>G14/$D14</f>
        <v>1.2195121951219513E-2</v>
      </c>
      <c r="H15" s="150"/>
      <c r="I15" s="132">
        <f>I14/H14</f>
        <v>8.9285714285714288E-2</v>
      </c>
      <c r="J15" s="132">
        <f>J14/H14</f>
        <v>4.4642857142857144E-2</v>
      </c>
      <c r="K15" s="132">
        <f>K14/H14</f>
        <v>2.976190476190476E-2</v>
      </c>
      <c r="L15" s="132">
        <f>L14/H14</f>
        <v>2.976190476190476E-2</v>
      </c>
      <c r="M15" s="132">
        <f>M14/$H$14</f>
        <v>1.1904761904761904E-2</v>
      </c>
      <c r="N15" s="132">
        <f>N14/$H$14</f>
        <v>5.9523809523809521E-3</v>
      </c>
      <c r="O15" s="132">
        <f>O14/H14</f>
        <v>8.9285714285714281E-3</v>
      </c>
      <c r="P15" s="132">
        <f>P14/H14</f>
        <v>0.90773809523809523</v>
      </c>
      <c r="Q15" s="133">
        <f>Q14/H14</f>
        <v>2.976190476190476E-3</v>
      </c>
      <c r="S15" s="43">
        <f>D15+H15</f>
        <v>0</v>
      </c>
      <c r="T15" s="35">
        <f t="shared" ref="T15:T57" si="2">W15-S15-V15</f>
        <v>0</v>
      </c>
      <c r="W15" s="195"/>
    </row>
    <row r="16" spans="2:23" ht="19.2" customHeight="1" thickBot="1" x14ac:dyDescent="0.25">
      <c r="B16" s="122"/>
      <c r="C16" s="123"/>
      <c r="D16" s="256"/>
      <c r="E16" s="257"/>
      <c r="F16" s="257"/>
      <c r="G16" s="257"/>
      <c r="H16" s="256"/>
      <c r="I16" s="257"/>
      <c r="J16" s="257">
        <f>J14/I14</f>
        <v>0.5</v>
      </c>
      <c r="K16" s="257">
        <f>K14/I14</f>
        <v>0.33333333333333331</v>
      </c>
      <c r="L16" s="257">
        <f>L14/I14</f>
        <v>0.33333333333333331</v>
      </c>
      <c r="M16" s="257">
        <f>M14/$I$14</f>
        <v>0.13333333333333333</v>
      </c>
      <c r="N16" s="257">
        <f>N14/$I$14</f>
        <v>6.6666666666666666E-2</v>
      </c>
      <c r="O16" s="257">
        <f>O14/I14</f>
        <v>0.1</v>
      </c>
      <c r="P16" s="257"/>
      <c r="Q16" s="258"/>
      <c r="S16" s="8">
        <f t="shared" ref="S16:S57" si="3">D16+H16</f>
        <v>0</v>
      </c>
      <c r="T16" s="35">
        <f t="shared" si="2"/>
        <v>0</v>
      </c>
      <c r="W16" s="195"/>
    </row>
    <row r="17" spans="2:23" ht="19.2" customHeight="1" thickTop="1" x14ac:dyDescent="0.2">
      <c r="B17" s="44" t="s">
        <v>226</v>
      </c>
      <c r="C17" s="128" t="s">
        <v>190</v>
      </c>
      <c r="D17" s="259">
        <f>'表32-1'!E16</f>
        <v>11</v>
      </c>
      <c r="E17" s="129">
        <v>5</v>
      </c>
      <c r="F17" s="129">
        <v>5</v>
      </c>
      <c r="G17" s="129">
        <v>1</v>
      </c>
      <c r="H17" s="259">
        <f>'表32-1'!L16</f>
        <v>34</v>
      </c>
      <c r="I17" s="129">
        <v>2</v>
      </c>
      <c r="J17" s="129">
        <v>0</v>
      </c>
      <c r="K17" s="129">
        <v>1</v>
      </c>
      <c r="L17" s="129">
        <v>1</v>
      </c>
      <c r="M17" s="129">
        <v>0</v>
      </c>
      <c r="N17" s="129">
        <v>0</v>
      </c>
      <c r="O17" s="129">
        <v>1</v>
      </c>
      <c r="P17" s="129">
        <v>32</v>
      </c>
      <c r="Q17" s="130">
        <v>0</v>
      </c>
      <c r="S17" s="8">
        <f>D17+H17</f>
        <v>45</v>
      </c>
      <c r="T17" s="35">
        <f t="shared" si="2"/>
        <v>0</v>
      </c>
      <c r="V17" s="8">
        <f>'表32-1'!M16</f>
        <v>4</v>
      </c>
      <c r="W17" s="10">
        <v>49</v>
      </c>
    </row>
    <row r="18" spans="2:23" ht="19.2" customHeight="1" x14ac:dyDescent="0.2">
      <c r="B18" s="51"/>
      <c r="C18" s="131"/>
      <c r="D18" s="150"/>
      <c r="E18" s="132">
        <f>E17/$D17</f>
        <v>0.45454545454545453</v>
      </c>
      <c r="F18" s="132">
        <f t="shared" ref="F18" si="4">F17/$D17</f>
        <v>0.45454545454545453</v>
      </c>
      <c r="G18" s="132">
        <f>G17/$D17</f>
        <v>9.0909090909090912E-2</v>
      </c>
      <c r="H18" s="150"/>
      <c r="I18" s="132">
        <f>I17/H17</f>
        <v>5.8823529411764705E-2</v>
      </c>
      <c r="J18" s="132">
        <f>J17/H17</f>
        <v>0</v>
      </c>
      <c r="K18" s="132">
        <f>K17/H17</f>
        <v>2.9411764705882353E-2</v>
      </c>
      <c r="L18" s="132">
        <f>L17/H17</f>
        <v>2.9411764705882353E-2</v>
      </c>
      <c r="M18" s="132">
        <f>M17/$H$17</f>
        <v>0</v>
      </c>
      <c r="N18" s="132">
        <f>N17/$H$17</f>
        <v>0</v>
      </c>
      <c r="O18" s="132">
        <f>O17/H17</f>
        <v>2.9411764705882353E-2</v>
      </c>
      <c r="P18" s="132">
        <f>P17/H17</f>
        <v>0.94117647058823528</v>
      </c>
      <c r="Q18" s="133">
        <f>Q17/H17</f>
        <v>0</v>
      </c>
      <c r="S18" s="43">
        <f>D18+H18</f>
        <v>0</v>
      </c>
      <c r="T18" s="35">
        <f t="shared" si="2"/>
        <v>0</v>
      </c>
      <c r="W18" s="10"/>
    </row>
    <row r="19" spans="2:23" ht="19.2" customHeight="1" x14ac:dyDescent="0.2">
      <c r="B19" s="51"/>
      <c r="C19" s="134"/>
      <c r="D19" s="151"/>
      <c r="E19" s="137"/>
      <c r="F19" s="137"/>
      <c r="G19" s="137"/>
      <c r="H19" s="151"/>
      <c r="I19" s="137"/>
      <c r="J19" s="137">
        <f>J17/I17</f>
        <v>0</v>
      </c>
      <c r="K19" s="137">
        <f>K17/I17</f>
        <v>0.5</v>
      </c>
      <c r="L19" s="137">
        <f>L17/I17</f>
        <v>0.5</v>
      </c>
      <c r="M19" s="137">
        <f>M17/$I$17</f>
        <v>0</v>
      </c>
      <c r="N19" s="137">
        <f>N17/$I$17</f>
        <v>0</v>
      </c>
      <c r="O19" s="137">
        <f>O17/I17</f>
        <v>0.5</v>
      </c>
      <c r="P19" s="137"/>
      <c r="Q19" s="138"/>
      <c r="S19" s="8">
        <f t="shared" si="3"/>
        <v>0</v>
      </c>
      <c r="T19" s="35">
        <f t="shared" si="2"/>
        <v>0</v>
      </c>
      <c r="W19" s="313"/>
    </row>
    <row r="20" spans="2:23" ht="19.2" customHeight="1" x14ac:dyDescent="0.2">
      <c r="B20" s="51"/>
      <c r="C20" s="139" t="s">
        <v>191</v>
      </c>
      <c r="D20" s="140">
        <f>'表32-1'!E19</f>
        <v>33</v>
      </c>
      <c r="E20" s="141">
        <v>18</v>
      </c>
      <c r="F20" s="141">
        <v>15</v>
      </c>
      <c r="G20" s="141">
        <v>0</v>
      </c>
      <c r="H20" s="140">
        <f>'表32-1'!L19</f>
        <v>54</v>
      </c>
      <c r="I20" s="141">
        <v>5</v>
      </c>
      <c r="J20" s="141">
        <v>1</v>
      </c>
      <c r="K20" s="141">
        <v>3</v>
      </c>
      <c r="L20" s="141">
        <v>4</v>
      </c>
      <c r="M20" s="141">
        <v>0</v>
      </c>
      <c r="N20" s="141">
        <v>1</v>
      </c>
      <c r="O20" s="141"/>
      <c r="P20" s="141">
        <v>48</v>
      </c>
      <c r="Q20" s="142">
        <v>1</v>
      </c>
      <c r="S20" s="8">
        <f t="shared" si="3"/>
        <v>87</v>
      </c>
      <c r="T20" s="35">
        <f t="shared" si="2"/>
        <v>0</v>
      </c>
      <c r="V20" s="8">
        <f>'表32-1'!M19</f>
        <v>0</v>
      </c>
      <c r="W20" s="195">
        <v>87</v>
      </c>
    </row>
    <row r="21" spans="2:23" ht="19.2" customHeight="1" x14ac:dyDescent="0.2">
      <c r="B21" s="51"/>
      <c r="C21" s="131"/>
      <c r="D21" s="150"/>
      <c r="E21" s="132">
        <f>E20/$D20</f>
        <v>0.54545454545454541</v>
      </c>
      <c r="F21" s="132">
        <f t="shared" ref="F21" si="5">F20/$D20</f>
        <v>0.45454545454545453</v>
      </c>
      <c r="G21" s="132">
        <f>G20/$D20</f>
        <v>0</v>
      </c>
      <c r="H21" s="150"/>
      <c r="I21" s="132">
        <f>I20/H20</f>
        <v>9.2592592592592587E-2</v>
      </c>
      <c r="J21" s="132">
        <f>J20/H20</f>
        <v>1.8518518518518517E-2</v>
      </c>
      <c r="K21" s="132">
        <f>K20/H20</f>
        <v>5.5555555555555552E-2</v>
      </c>
      <c r="L21" s="132">
        <f>L20/H20</f>
        <v>7.407407407407407E-2</v>
      </c>
      <c r="M21" s="132">
        <f>M20/$H$20</f>
        <v>0</v>
      </c>
      <c r="N21" s="132">
        <f>N20/$H$20</f>
        <v>1.8518518518518517E-2</v>
      </c>
      <c r="O21" s="132">
        <f>O20/H20</f>
        <v>0</v>
      </c>
      <c r="P21" s="132">
        <f>P20/H20</f>
        <v>0.88888888888888884</v>
      </c>
      <c r="Q21" s="133">
        <f>Q20/H20</f>
        <v>1.8518518518518517E-2</v>
      </c>
      <c r="S21" s="8">
        <f t="shared" si="3"/>
        <v>0</v>
      </c>
      <c r="T21" s="35">
        <f t="shared" si="2"/>
        <v>0</v>
      </c>
      <c r="W21" s="195"/>
    </row>
    <row r="22" spans="2:23" ht="19.2" customHeight="1" x14ac:dyDescent="0.2">
      <c r="B22" s="51"/>
      <c r="C22" s="134"/>
      <c r="D22" s="151"/>
      <c r="E22" s="137"/>
      <c r="F22" s="137"/>
      <c r="G22" s="137"/>
      <c r="H22" s="151"/>
      <c r="I22" s="137"/>
      <c r="J22" s="137">
        <f>J20/I20</f>
        <v>0.2</v>
      </c>
      <c r="K22" s="137">
        <f>K20/I20</f>
        <v>0.6</v>
      </c>
      <c r="L22" s="137">
        <f>L20/I20</f>
        <v>0.8</v>
      </c>
      <c r="M22" s="137">
        <f>M20/$I$20</f>
        <v>0</v>
      </c>
      <c r="N22" s="137">
        <f>N20/$I$20</f>
        <v>0.2</v>
      </c>
      <c r="O22" s="137">
        <f>O20/I20</f>
        <v>0</v>
      </c>
      <c r="P22" s="137"/>
      <c r="Q22" s="138"/>
      <c r="S22" s="8">
        <f t="shared" si="3"/>
        <v>0</v>
      </c>
      <c r="T22" s="35">
        <f t="shared" si="2"/>
        <v>0</v>
      </c>
      <c r="W22" s="195"/>
    </row>
    <row r="23" spans="2:23" ht="19.2" customHeight="1" x14ac:dyDescent="0.2">
      <c r="B23" s="51"/>
      <c r="C23" s="139" t="s">
        <v>227</v>
      </c>
      <c r="D23" s="140">
        <f>'表32-1'!E22</f>
        <v>0</v>
      </c>
      <c r="E23" s="141">
        <v>0</v>
      </c>
      <c r="F23" s="141">
        <v>0</v>
      </c>
      <c r="G23" s="141">
        <v>0</v>
      </c>
      <c r="H23" s="140">
        <f>'表32-1'!L22</f>
        <v>24</v>
      </c>
      <c r="I23" s="141">
        <v>1</v>
      </c>
      <c r="J23" s="141">
        <v>1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23</v>
      </c>
      <c r="Q23" s="142">
        <v>0</v>
      </c>
      <c r="S23" s="8">
        <f t="shared" si="3"/>
        <v>24</v>
      </c>
      <c r="T23" s="35">
        <f t="shared" si="2"/>
        <v>0</v>
      </c>
      <c r="V23" s="8">
        <f>'表32-1'!M22</f>
        <v>1</v>
      </c>
      <c r="W23" s="10">
        <v>25</v>
      </c>
    </row>
    <row r="24" spans="2:23" ht="19.2" customHeight="1" x14ac:dyDescent="0.2">
      <c r="B24" s="51"/>
      <c r="C24" s="131"/>
      <c r="D24" s="150"/>
      <c r="E24" s="132">
        <f>IF(E23,E23/$D23,0)</f>
        <v>0</v>
      </c>
      <c r="F24" s="132">
        <f t="shared" ref="F24:G24" si="6">IF(F23,F23/$D23,0)</f>
        <v>0</v>
      </c>
      <c r="G24" s="132">
        <f t="shared" si="6"/>
        <v>0</v>
      </c>
      <c r="H24" s="150"/>
      <c r="I24" s="132">
        <f>I23/H23</f>
        <v>4.1666666666666664E-2</v>
      </c>
      <c r="J24" s="132">
        <f>J23/H23</f>
        <v>4.1666666666666664E-2</v>
      </c>
      <c r="K24" s="132">
        <f>K23/H23</f>
        <v>0</v>
      </c>
      <c r="L24" s="132">
        <f>L23/H23</f>
        <v>0</v>
      </c>
      <c r="M24" s="132">
        <f>M23/$H$23</f>
        <v>0</v>
      </c>
      <c r="N24" s="132">
        <f>N23/$H$23</f>
        <v>0</v>
      </c>
      <c r="O24" s="132">
        <f>O23/H23</f>
        <v>0</v>
      </c>
      <c r="P24" s="132">
        <f>P23/H23</f>
        <v>0.95833333333333337</v>
      </c>
      <c r="Q24" s="133">
        <f>Q23/H23</f>
        <v>0</v>
      </c>
      <c r="S24" s="8">
        <f t="shared" si="3"/>
        <v>0</v>
      </c>
      <c r="T24" s="35">
        <f t="shared" si="2"/>
        <v>0</v>
      </c>
      <c r="W24" s="10"/>
    </row>
    <row r="25" spans="2:23" ht="19.2" customHeight="1" x14ac:dyDescent="0.2">
      <c r="B25" s="51"/>
      <c r="C25" s="134"/>
      <c r="D25" s="151"/>
      <c r="E25" s="137"/>
      <c r="F25" s="137"/>
      <c r="G25" s="137"/>
      <c r="H25" s="151"/>
      <c r="I25" s="137"/>
      <c r="J25" s="137">
        <v>0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/>
      <c r="Q25" s="138"/>
      <c r="S25" s="8">
        <f t="shared" si="3"/>
        <v>0</v>
      </c>
      <c r="T25" s="35">
        <f t="shared" si="2"/>
        <v>0</v>
      </c>
      <c r="W25" s="313"/>
    </row>
    <row r="26" spans="2:23" ht="19.2" customHeight="1" x14ac:dyDescent="0.2">
      <c r="B26" s="51"/>
      <c r="C26" s="139" t="s">
        <v>193</v>
      </c>
      <c r="D26" s="140">
        <f>'表32-1'!E25</f>
        <v>10</v>
      </c>
      <c r="E26" s="141">
        <v>5</v>
      </c>
      <c r="F26" s="141">
        <v>5</v>
      </c>
      <c r="G26" s="141">
        <v>0</v>
      </c>
      <c r="H26" s="140">
        <f>'表32-1'!L25</f>
        <v>72</v>
      </c>
      <c r="I26" s="141">
        <v>7</v>
      </c>
      <c r="J26" s="141">
        <v>5</v>
      </c>
      <c r="K26" s="141">
        <v>3</v>
      </c>
      <c r="L26" s="141">
        <v>1</v>
      </c>
      <c r="M26" s="141">
        <v>1</v>
      </c>
      <c r="N26" s="141">
        <v>0</v>
      </c>
      <c r="O26" s="141">
        <v>0</v>
      </c>
      <c r="P26" s="141">
        <v>65</v>
      </c>
      <c r="Q26" s="142">
        <v>0</v>
      </c>
      <c r="S26" s="8">
        <f>D26+H26</f>
        <v>82</v>
      </c>
      <c r="T26" s="35">
        <f t="shared" si="2"/>
        <v>0</v>
      </c>
      <c r="V26" s="8">
        <f>'表32-1'!M25</f>
        <v>0</v>
      </c>
      <c r="W26" s="195">
        <v>82</v>
      </c>
    </row>
    <row r="27" spans="2:23" ht="19.2" customHeight="1" x14ac:dyDescent="0.2">
      <c r="B27" s="51"/>
      <c r="C27" s="131"/>
      <c r="D27" s="150"/>
      <c r="E27" s="132">
        <f>E26/$D26</f>
        <v>0.5</v>
      </c>
      <c r="F27" s="132">
        <f t="shared" ref="F27" si="7">F26/$D26</f>
        <v>0.5</v>
      </c>
      <c r="G27" s="132">
        <f>G26/$D26</f>
        <v>0</v>
      </c>
      <c r="H27" s="150"/>
      <c r="I27" s="132">
        <f>I26/H26</f>
        <v>9.7222222222222224E-2</v>
      </c>
      <c r="J27" s="132">
        <f>J26/H26</f>
        <v>6.9444444444444448E-2</v>
      </c>
      <c r="K27" s="132">
        <f>K26/H26</f>
        <v>4.1666666666666664E-2</v>
      </c>
      <c r="L27" s="132">
        <f>L26/H26</f>
        <v>1.3888888888888888E-2</v>
      </c>
      <c r="M27" s="132">
        <f>M26/$H$26</f>
        <v>1.3888888888888888E-2</v>
      </c>
      <c r="N27" s="132">
        <f>N26/$H$26</f>
        <v>0</v>
      </c>
      <c r="O27" s="132">
        <f>O26/H26</f>
        <v>0</v>
      </c>
      <c r="P27" s="132">
        <f>P26/H26</f>
        <v>0.90277777777777779</v>
      </c>
      <c r="Q27" s="133">
        <f>Q26/H26</f>
        <v>0</v>
      </c>
      <c r="S27" s="8">
        <f t="shared" si="3"/>
        <v>0</v>
      </c>
      <c r="T27" s="35">
        <f t="shared" si="2"/>
        <v>0</v>
      </c>
      <c r="W27" s="195"/>
    </row>
    <row r="28" spans="2:23" ht="19.2" customHeight="1" x14ac:dyDescent="0.2">
      <c r="B28" s="51"/>
      <c r="C28" s="134"/>
      <c r="D28" s="151"/>
      <c r="E28" s="137"/>
      <c r="F28" s="137"/>
      <c r="G28" s="137"/>
      <c r="H28" s="151"/>
      <c r="I28" s="137"/>
      <c r="J28" s="137">
        <f>J26/I26</f>
        <v>0.7142857142857143</v>
      </c>
      <c r="K28" s="137">
        <f>K26/I26</f>
        <v>0.42857142857142855</v>
      </c>
      <c r="L28" s="137">
        <f>L26/I26</f>
        <v>0.14285714285714285</v>
      </c>
      <c r="M28" s="137">
        <f>M26/$I$26</f>
        <v>0.14285714285714285</v>
      </c>
      <c r="N28" s="137">
        <f>N26/$I$26</f>
        <v>0</v>
      </c>
      <c r="O28" s="137">
        <f>O26/I26</f>
        <v>0</v>
      </c>
      <c r="P28" s="137"/>
      <c r="Q28" s="138"/>
      <c r="S28" s="8">
        <f t="shared" si="3"/>
        <v>0</v>
      </c>
      <c r="T28" s="35">
        <f t="shared" si="2"/>
        <v>0</v>
      </c>
      <c r="W28" s="195"/>
    </row>
    <row r="29" spans="2:23" ht="19.2" customHeight="1" x14ac:dyDescent="0.2">
      <c r="B29" s="51"/>
      <c r="C29" s="139" t="s">
        <v>194</v>
      </c>
      <c r="D29" s="140">
        <f>'表32-1'!E28</f>
        <v>1</v>
      </c>
      <c r="E29" s="115">
        <v>1</v>
      </c>
      <c r="F29" s="115">
        <v>0</v>
      </c>
      <c r="G29" s="115">
        <v>0</v>
      </c>
      <c r="H29" s="140">
        <f>'表32-1'!L28</f>
        <v>7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7</v>
      </c>
      <c r="Q29" s="116">
        <v>0</v>
      </c>
      <c r="S29" s="8">
        <f t="shared" si="3"/>
        <v>8</v>
      </c>
      <c r="T29" s="35">
        <f t="shared" si="2"/>
        <v>0</v>
      </c>
      <c r="V29" s="8">
        <f>'表32-1'!M28</f>
        <v>0</v>
      </c>
      <c r="W29" s="10">
        <v>8</v>
      </c>
    </row>
    <row r="30" spans="2:23" ht="19.2" customHeight="1" x14ac:dyDescent="0.2">
      <c r="B30" s="51"/>
      <c r="C30" s="131"/>
      <c r="D30" s="150"/>
      <c r="E30" s="314">
        <f>E29/$D29</f>
        <v>1</v>
      </c>
      <c r="F30" s="314">
        <f t="shared" ref="F30" si="8">F29/$D29</f>
        <v>0</v>
      </c>
      <c r="G30" s="132">
        <f>G29/$D29</f>
        <v>0</v>
      </c>
      <c r="H30" s="150"/>
      <c r="I30" s="132">
        <f>I29/H29</f>
        <v>0</v>
      </c>
      <c r="J30" s="132">
        <f>J29/H29</f>
        <v>0</v>
      </c>
      <c r="K30" s="132">
        <f>K29/H29</f>
        <v>0</v>
      </c>
      <c r="L30" s="132">
        <f>L29/H29</f>
        <v>0</v>
      </c>
      <c r="M30" s="132">
        <f>M29/$H$29</f>
        <v>0</v>
      </c>
      <c r="N30" s="132">
        <f>N29/$H$29</f>
        <v>0</v>
      </c>
      <c r="O30" s="132">
        <f>O29/H29</f>
        <v>0</v>
      </c>
      <c r="P30" s="132">
        <f>P29/H29</f>
        <v>1</v>
      </c>
      <c r="Q30" s="133">
        <f>Q29/H29</f>
        <v>0</v>
      </c>
      <c r="S30" s="8">
        <f t="shared" si="3"/>
        <v>0</v>
      </c>
      <c r="T30" s="35">
        <f t="shared" si="2"/>
        <v>0</v>
      </c>
      <c r="W30" s="10"/>
    </row>
    <row r="31" spans="2:23" ht="19.2" customHeight="1" x14ac:dyDescent="0.2">
      <c r="B31" s="51"/>
      <c r="C31" s="134"/>
      <c r="D31" s="151"/>
      <c r="E31" s="315"/>
      <c r="F31" s="315"/>
      <c r="G31" s="315"/>
      <c r="H31" s="151"/>
      <c r="I31" s="315"/>
      <c r="J31" s="137">
        <v>0</v>
      </c>
      <c r="K31" s="137">
        <v>0</v>
      </c>
      <c r="L31" s="137">
        <v>0</v>
      </c>
      <c r="M31" s="137">
        <v>0</v>
      </c>
      <c r="N31" s="137">
        <v>0</v>
      </c>
      <c r="O31" s="137">
        <v>0</v>
      </c>
      <c r="P31" s="315"/>
      <c r="Q31" s="260"/>
      <c r="S31" s="8">
        <f t="shared" si="3"/>
        <v>0</v>
      </c>
      <c r="T31" s="35">
        <f t="shared" si="2"/>
        <v>0</v>
      </c>
      <c r="W31" s="313"/>
    </row>
    <row r="32" spans="2:23" ht="19.2" customHeight="1" x14ac:dyDescent="0.2">
      <c r="B32" s="51"/>
      <c r="C32" s="139" t="s">
        <v>195</v>
      </c>
      <c r="D32" s="140">
        <f>'表32-1'!E31</f>
        <v>27</v>
      </c>
      <c r="E32" s="141">
        <v>16</v>
      </c>
      <c r="F32" s="141">
        <v>11</v>
      </c>
      <c r="G32" s="141">
        <v>0</v>
      </c>
      <c r="H32" s="140">
        <f>'表32-1'!L31</f>
        <v>145</v>
      </c>
      <c r="I32" s="141">
        <v>15</v>
      </c>
      <c r="J32" s="141">
        <v>8</v>
      </c>
      <c r="K32" s="141">
        <v>3</v>
      </c>
      <c r="L32" s="141">
        <v>4</v>
      </c>
      <c r="M32" s="141">
        <v>3</v>
      </c>
      <c r="N32" s="141">
        <v>1</v>
      </c>
      <c r="O32" s="141">
        <v>2</v>
      </c>
      <c r="P32" s="141">
        <v>130</v>
      </c>
      <c r="Q32" s="142">
        <v>0</v>
      </c>
      <c r="S32" s="8">
        <f>D32+H32</f>
        <v>172</v>
      </c>
      <c r="T32" s="35">
        <f t="shared" si="2"/>
        <v>0</v>
      </c>
      <c r="V32" s="8">
        <f>'表32-1'!M31</f>
        <v>4</v>
      </c>
      <c r="W32" s="195">
        <v>176</v>
      </c>
    </row>
    <row r="33" spans="2:23" ht="19.2" customHeight="1" x14ac:dyDescent="0.2">
      <c r="B33" s="51"/>
      <c r="C33" s="131"/>
      <c r="D33" s="150"/>
      <c r="E33" s="132">
        <f>E32/$D32</f>
        <v>0.59259259259259256</v>
      </c>
      <c r="F33" s="132">
        <f t="shared" ref="F33" si="9">F32/$D32</f>
        <v>0.40740740740740738</v>
      </c>
      <c r="G33" s="132">
        <f>G32/$D32</f>
        <v>0</v>
      </c>
      <c r="H33" s="150"/>
      <c r="I33" s="132">
        <f>I32/H32</f>
        <v>0.10344827586206896</v>
      </c>
      <c r="J33" s="132">
        <f>J32/H32</f>
        <v>5.5172413793103448E-2</v>
      </c>
      <c r="K33" s="132">
        <f>K32/H32</f>
        <v>2.0689655172413793E-2</v>
      </c>
      <c r="L33" s="132">
        <f>L32/H32</f>
        <v>2.7586206896551724E-2</v>
      </c>
      <c r="M33" s="132">
        <f>M32/$H$32</f>
        <v>2.0689655172413793E-2</v>
      </c>
      <c r="N33" s="132">
        <f>N32/$H$32</f>
        <v>6.8965517241379309E-3</v>
      </c>
      <c r="O33" s="132">
        <v>0</v>
      </c>
      <c r="P33" s="132">
        <f>P32/H32</f>
        <v>0.89655172413793105</v>
      </c>
      <c r="Q33" s="133">
        <f>Q32/H32</f>
        <v>0</v>
      </c>
      <c r="S33" s="8">
        <f t="shared" si="3"/>
        <v>0</v>
      </c>
      <c r="T33" s="35">
        <f>W33-S33-V33</f>
        <v>0</v>
      </c>
      <c r="W33" s="195"/>
    </row>
    <row r="34" spans="2:23" ht="19.2" customHeight="1" thickBot="1" x14ac:dyDescent="0.25">
      <c r="B34" s="144"/>
      <c r="C34" s="145"/>
      <c r="D34" s="152"/>
      <c r="E34" s="148"/>
      <c r="F34" s="148"/>
      <c r="G34" s="148"/>
      <c r="H34" s="152"/>
      <c r="I34" s="148"/>
      <c r="J34" s="148">
        <f>J32/I32</f>
        <v>0.53333333333333333</v>
      </c>
      <c r="K34" s="148">
        <f>K32/I32</f>
        <v>0.2</v>
      </c>
      <c r="L34" s="148">
        <f>L32/I32</f>
        <v>0.26666666666666666</v>
      </c>
      <c r="M34" s="148">
        <f>M32/$I$32</f>
        <v>0.2</v>
      </c>
      <c r="N34" s="148">
        <f>N32/$I$32</f>
        <v>6.6666666666666666E-2</v>
      </c>
      <c r="O34" s="148">
        <f>O32/I32</f>
        <v>0.13333333333333333</v>
      </c>
      <c r="P34" s="148"/>
      <c r="Q34" s="149"/>
      <c r="S34" s="8">
        <f t="shared" si="3"/>
        <v>0</v>
      </c>
      <c r="T34" s="35">
        <f t="shared" si="2"/>
        <v>0</v>
      </c>
      <c r="W34" s="195"/>
    </row>
    <row r="35" spans="2:23" ht="19.2" customHeight="1" thickTop="1" x14ac:dyDescent="0.2">
      <c r="B35" s="44" t="s">
        <v>228</v>
      </c>
      <c r="C35" s="128" t="s">
        <v>229</v>
      </c>
      <c r="D35" s="140">
        <f>'表32-1'!E34</f>
        <v>2</v>
      </c>
      <c r="E35" s="141">
        <v>0</v>
      </c>
      <c r="F35" s="141">
        <v>2</v>
      </c>
      <c r="G35" s="141">
        <v>0</v>
      </c>
      <c r="H35" s="140">
        <f>'表32-1'!L34</f>
        <v>100</v>
      </c>
      <c r="I35" s="141">
        <v>7</v>
      </c>
      <c r="J35" s="141">
        <v>2</v>
      </c>
      <c r="K35" s="141">
        <v>2</v>
      </c>
      <c r="L35" s="141">
        <v>3</v>
      </c>
      <c r="M35" s="141">
        <v>2</v>
      </c>
      <c r="N35" s="141">
        <v>0</v>
      </c>
      <c r="O35" s="141">
        <v>1</v>
      </c>
      <c r="P35" s="141">
        <v>93</v>
      </c>
      <c r="Q35" s="142">
        <v>0</v>
      </c>
      <c r="S35" s="8">
        <f>D35+H35</f>
        <v>102</v>
      </c>
      <c r="T35" s="35">
        <f t="shared" si="2"/>
        <v>0</v>
      </c>
      <c r="V35" s="8">
        <f>'表32-1'!M34</f>
        <v>4</v>
      </c>
      <c r="W35" s="10">
        <v>106</v>
      </c>
    </row>
    <row r="36" spans="2:23" ht="19.2" customHeight="1" x14ac:dyDescent="0.2">
      <c r="B36" s="51"/>
      <c r="C36" s="131"/>
      <c r="D36" s="150"/>
      <c r="E36" s="132">
        <f>E35/D35</f>
        <v>0</v>
      </c>
      <c r="F36" s="132">
        <f>F35/D35</f>
        <v>1</v>
      </c>
      <c r="G36" s="132">
        <f>G35/D35</f>
        <v>0</v>
      </c>
      <c r="H36" s="150"/>
      <c r="I36" s="132">
        <f>I35/H35</f>
        <v>7.0000000000000007E-2</v>
      </c>
      <c r="J36" s="132">
        <f>J35/H35</f>
        <v>0.02</v>
      </c>
      <c r="K36" s="132">
        <f>K35/H35</f>
        <v>0.02</v>
      </c>
      <c r="L36" s="132">
        <f>L35/H35</f>
        <v>0.03</v>
      </c>
      <c r="M36" s="132">
        <f>M35/$H$35</f>
        <v>0.02</v>
      </c>
      <c r="N36" s="132">
        <f>N35/$H$35</f>
        <v>0</v>
      </c>
      <c r="O36" s="132">
        <f>O35/H35</f>
        <v>0.01</v>
      </c>
      <c r="P36" s="132">
        <f>P35/H35</f>
        <v>0.93</v>
      </c>
      <c r="Q36" s="133">
        <f>Q35/H35</f>
        <v>0</v>
      </c>
      <c r="S36" s="8">
        <f t="shared" si="3"/>
        <v>0</v>
      </c>
      <c r="T36" s="35">
        <f t="shared" si="2"/>
        <v>0</v>
      </c>
      <c r="W36" s="10"/>
    </row>
    <row r="37" spans="2:23" ht="19.2" customHeight="1" x14ac:dyDescent="0.2">
      <c r="B37" s="51"/>
      <c r="C37" s="134"/>
      <c r="D37" s="151"/>
      <c r="E37" s="137"/>
      <c r="F37" s="137"/>
      <c r="G37" s="137"/>
      <c r="H37" s="151"/>
      <c r="I37" s="137"/>
      <c r="J37" s="137">
        <f>J35/I35</f>
        <v>0.2857142857142857</v>
      </c>
      <c r="K37" s="137">
        <f>K35/I35</f>
        <v>0.2857142857142857</v>
      </c>
      <c r="L37" s="137">
        <f>L35/I35</f>
        <v>0.42857142857142855</v>
      </c>
      <c r="M37" s="137">
        <f>M35/$I$35</f>
        <v>0.2857142857142857</v>
      </c>
      <c r="N37" s="137">
        <f>N35/$I$35</f>
        <v>0</v>
      </c>
      <c r="O37" s="137">
        <f>O35/I35</f>
        <v>0.14285714285714285</v>
      </c>
      <c r="P37" s="137"/>
      <c r="Q37" s="138"/>
      <c r="S37" s="8">
        <f t="shared" si="3"/>
        <v>0</v>
      </c>
      <c r="T37" s="35">
        <f t="shared" si="2"/>
        <v>0</v>
      </c>
      <c r="W37" s="313"/>
    </row>
    <row r="38" spans="2:23" ht="19.2" customHeight="1" x14ac:dyDescent="0.2">
      <c r="B38" s="51"/>
      <c r="C38" s="139" t="s">
        <v>230</v>
      </c>
      <c r="D38" s="140">
        <f>'表32-1'!E37</f>
        <v>31</v>
      </c>
      <c r="E38" s="141">
        <v>18</v>
      </c>
      <c r="F38" s="141">
        <v>13</v>
      </c>
      <c r="G38" s="141">
        <v>0</v>
      </c>
      <c r="H38" s="140">
        <f>'表32-1'!L37</f>
        <v>139</v>
      </c>
      <c r="I38" s="141">
        <v>13</v>
      </c>
      <c r="J38" s="141">
        <v>8</v>
      </c>
      <c r="K38" s="141">
        <v>6</v>
      </c>
      <c r="L38" s="141">
        <v>5</v>
      </c>
      <c r="M38" s="141">
        <v>0</v>
      </c>
      <c r="N38" s="141">
        <v>1</v>
      </c>
      <c r="O38" s="141">
        <v>0</v>
      </c>
      <c r="P38" s="141">
        <v>125</v>
      </c>
      <c r="Q38" s="142">
        <v>1</v>
      </c>
      <c r="S38" s="8">
        <f t="shared" si="3"/>
        <v>170</v>
      </c>
      <c r="T38" s="35">
        <f t="shared" si="2"/>
        <v>0</v>
      </c>
      <c r="V38" s="8">
        <f>'表32-1'!M37</f>
        <v>1</v>
      </c>
      <c r="W38" s="195">
        <v>171</v>
      </c>
    </row>
    <row r="39" spans="2:23" ht="19.2" customHeight="1" x14ac:dyDescent="0.2">
      <c r="B39" s="51"/>
      <c r="C39" s="131"/>
      <c r="D39" s="150"/>
      <c r="E39" s="132">
        <f>E38/D38</f>
        <v>0.58064516129032262</v>
      </c>
      <c r="F39" s="132">
        <f>F38/D38</f>
        <v>0.41935483870967744</v>
      </c>
      <c r="G39" s="132">
        <f>G38/D38</f>
        <v>0</v>
      </c>
      <c r="H39" s="150"/>
      <c r="I39" s="132">
        <f>I38/H38</f>
        <v>9.3525179856115109E-2</v>
      </c>
      <c r="J39" s="132">
        <f>J38/H38</f>
        <v>5.7553956834532377E-2</v>
      </c>
      <c r="K39" s="132">
        <f>K38/H38</f>
        <v>4.3165467625899283E-2</v>
      </c>
      <c r="L39" s="132">
        <f>L38/H38</f>
        <v>3.5971223021582732E-2</v>
      </c>
      <c r="M39" s="132">
        <f>M38/$H$38</f>
        <v>0</v>
      </c>
      <c r="N39" s="132">
        <f>N38/$H$38</f>
        <v>7.1942446043165471E-3</v>
      </c>
      <c r="O39" s="132">
        <f>O38/H38</f>
        <v>0</v>
      </c>
      <c r="P39" s="132">
        <f>P38/H38</f>
        <v>0.89928057553956831</v>
      </c>
      <c r="Q39" s="133">
        <f>Q38/H38</f>
        <v>7.1942446043165471E-3</v>
      </c>
      <c r="S39" s="8">
        <f t="shared" si="3"/>
        <v>0</v>
      </c>
      <c r="T39" s="35">
        <f t="shared" si="2"/>
        <v>0</v>
      </c>
      <c r="W39" s="195"/>
    </row>
    <row r="40" spans="2:23" ht="19.2" customHeight="1" x14ac:dyDescent="0.2">
      <c r="B40" s="51"/>
      <c r="C40" s="134"/>
      <c r="D40" s="151"/>
      <c r="E40" s="137"/>
      <c r="F40" s="137"/>
      <c r="G40" s="137"/>
      <c r="H40" s="151"/>
      <c r="I40" s="137"/>
      <c r="J40" s="137">
        <f>J38/I38</f>
        <v>0.61538461538461542</v>
      </c>
      <c r="K40" s="137">
        <f>K38/I38</f>
        <v>0.46153846153846156</v>
      </c>
      <c r="L40" s="137">
        <f>L38/I38</f>
        <v>0.38461538461538464</v>
      </c>
      <c r="M40" s="137">
        <f>M38/$I$38</f>
        <v>0</v>
      </c>
      <c r="N40" s="137">
        <f>N38/$I$38</f>
        <v>7.6923076923076927E-2</v>
      </c>
      <c r="O40" s="137">
        <f>O38/I38</f>
        <v>0</v>
      </c>
      <c r="P40" s="137"/>
      <c r="Q40" s="138"/>
      <c r="S40" s="8">
        <f t="shared" si="3"/>
        <v>0</v>
      </c>
      <c r="T40" s="35">
        <f t="shared" si="2"/>
        <v>0</v>
      </c>
      <c r="W40" s="195"/>
    </row>
    <row r="41" spans="2:23" ht="19.2" customHeight="1" x14ac:dyDescent="0.2">
      <c r="B41" s="51"/>
      <c r="C41" s="139" t="s">
        <v>231</v>
      </c>
      <c r="D41" s="140">
        <f>'表32-1'!E40</f>
        <v>7</v>
      </c>
      <c r="E41" s="115">
        <v>2</v>
      </c>
      <c r="F41" s="115">
        <v>4</v>
      </c>
      <c r="G41" s="115">
        <v>1</v>
      </c>
      <c r="H41" s="140">
        <f>'表32-1'!L40</f>
        <v>39</v>
      </c>
      <c r="I41" s="115">
        <v>2</v>
      </c>
      <c r="J41" s="115">
        <v>2</v>
      </c>
      <c r="K41" s="115">
        <v>0</v>
      </c>
      <c r="L41" s="115">
        <v>1</v>
      </c>
      <c r="M41" s="115">
        <v>1</v>
      </c>
      <c r="N41" s="115">
        <v>0</v>
      </c>
      <c r="O41" s="115">
        <v>1</v>
      </c>
      <c r="P41" s="115">
        <v>37</v>
      </c>
      <c r="Q41" s="116">
        <v>0</v>
      </c>
      <c r="S41" s="8">
        <f>D41+H41</f>
        <v>46</v>
      </c>
      <c r="T41" s="35">
        <f t="shared" si="2"/>
        <v>0</v>
      </c>
      <c r="V41" s="8">
        <f>'表32-1'!M40</f>
        <v>3</v>
      </c>
      <c r="W41" s="10">
        <v>49</v>
      </c>
    </row>
    <row r="42" spans="2:23" ht="19.2" customHeight="1" x14ac:dyDescent="0.2">
      <c r="B42" s="51"/>
      <c r="C42" s="131"/>
      <c r="D42" s="150"/>
      <c r="E42" s="132">
        <f>E41/D41</f>
        <v>0.2857142857142857</v>
      </c>
      <c r="F42" s="132">
        <f>F41/D41</f>
        <v>0.5714285714285714</v>
      </c>
      <c r="G42" s="132">
        <f>G41/D41</f>
        <v>0.14285714285714285</v>
      </c>
      <c r="H42" s="150"/>
      <c r="I42" s="132">
        <f>I41/H41</f>
        <v>5.128205128205128E-2</v>
      </c>
      <c r="J42" s="132">
        <f>J41/H41</f>
        <v>5.128205128205128E-2</v>
      </c>
      <c r="K42" s="132">
        <f>K41/H41</f>
        <v>0</v>
      </c>
      <c r="L42" s="132">
        <f>L41/H41</f>
        <v>2.564102564102564E-2</v>
      </c>
      <c r="M42" s="132">
        <f>M41/$H$41</f>
        <v>2.564102564102564E-2</v>
      </c>
      <c r="N42" s="132">
        <f>N41/$H$41</f>
        <v>0</v>
      </c>
      <c r="O42" s="132">
        <f>O41/H41</f>
        <v>2.564102564102564E-2</v>
      </c>
      <c r="P42" s="132">
        <f>P41/H41</f>
        <v>0.94871794871794868</v>
      </c>
      <c r="Q42" s="133">
        <f>Q41/H41</f>
        <v>0</v>
      </c>
      <c r="S42" s="8">
        <f t="shared" si="3"/>
        <v>0</v>
      </c>
      <c r="T42" s="35">
        <f t="shared" si="2"/>
        <v>0</v>
      </c>
      <c r="W42" s="10"/>
    </row>
    <row r="43" spans="2:23" ht="19.2" customHeight="1" x14ac:dyDescent="0.2">
      <c r="B43" s="51"/>
      <c r="C43" s="134"/>
      <c r="D43" s="151"/>
      <c r="E43" s="137"/>
      <c r="F43" s="137"/>
      <c r="G43" s="137"/>
      <c r="H43" s="151"/>
      <c r="I43" s="137"/>
      <c r="J43" s="137">
        <f>J41/I41</f>
        <v>1</v>
      </c>
      <c r="K43" s="137">
        <f>K41/I41</f>
        <v>0</v>
      </c>
      <c r="L43" s="137">
        <f>L41/I41</f>
        <v>0.5</v>
      </c>
      <c r="M43" s="137">
        <f>M41/$I$41</f>
        <v>0.5</v>
      </c>
      <c r="N43" s="137">
        <f>N41/$I$41</f>
        <v>0</v>
      </c>
      <c r="O43" s="137">
        <f>O41/I41</f>
        <v>0.5</v>
      </c>
      <c r="P43" s="137"/>
      <c r="Q43" s="138"/>
      <c r="S43" s="8">
        <f t="shared" si="3"/>
        <v>0</v>
      </c>
      <c r="T43" s="35">
        <f t="shared" si="2"/>
        <v>0</v>
      </c>
      <c r="W43" s="313"/>
    </row>
    <row r="44" spans="2:23" ht="19.2" customHeight="1" x14ac:dyDescent="0.2">
      <c r="B44" s="51"/>
      <c r="C44" s="139" t="s">
        <v>232</v>
      </c>
      <c r="D44" s="140">
        <f>'表32-1'!E43</f>
        <v>14</v>
      </c>
      <c r="E44" s="115">
        <v>7</v>
      </c>
      <c r="F44" s="115">
        <v>7</v>
      </c>
      <c r="G44" s="115">
        <v>0</v>
      </c>
      <c r="H44" s="140">
        <f>'表32-1'!L43</f>
        <v>24</v>
      </c>
      <c r="I44" s="115">
        <v>2</v>
      </c>
      <c r="J44" s="115">
        <v>2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22</v>
      </c>
      <c r="Q44" s="116">
        <v>0</v>
      </c>
      <c r="S44" s="8">
        <f t="shared" si="3"/>
        <v>38</v>
      </c>
      <c r="T44" s="35">
        <f t="shared" si="2"/>
        <v>0</v>
      </c>
      <c r="V44" s="8">
        <f>'表32-1'!M43</f>
        <v>0</v>
      </c>
      <c r="W44" s="195">
        <v>38</v>
      </c>
    </row>
    <row r="45" spans="2:23" ht="19.2" customHeight="1" x14ac:dyDescent="0.2">
      <c r="B45" s="51"/>
      <c r="C45" s="131"/>
      <c r="D45" s="150"/>
      <c r="E45" s="132">
        <f>E44/D44</f>
        <v>0.5</v>
      </c>
      <c r="F45" s="132">
        <f>F44/D44</f>
        <v>0.5</v>
      </c>
      <c r="G45" s="132">
        <f>G44/D44</f>
        <v>0</v>
      </c>
      <c r="H45" s="150"/>
      <c r="I45" s="132">
        <f>I44/H44</f>
        <v>8.3333333333333329E-2</v>
      </c>
      <c r="J45" s="132">
        <f>J44/H44</f>
        <v>8.3333333333333329E-2</v>
      </c>
      <c r="K45" s="132">
        <f>K44/H44</f>
        <v>0</v>
      </c>
      <c r="L45" s="132">
        <f>L44/H44</f>
        <v>0</v>
      </c>
      <c r="M45" s="132">
        <f>M44/$H$44</f>
        <v>0</v>
      </c>
      <c r="N45" s="132">
        <f>N44/$H$44</f>
        <v>0</v>
      </c>
      <c r="O45" s="132">
        <f>O44/H44</f>
        <v>0</v>
      </c>
      <c r="P45" s="132">
        <f>P44/H44</f>
        <v>0.91666666666666663</v>
      </c>
      <c r="Q45" s="133">
        <f>Q44/H44</f>
        <v>0</v>
      </c>
      <c r="S45" s="8">
        <f t="shared" si="3"/>
        <v>0</v>
      </c>
      <c r="T45" s="35">
        <f t="shared" si="2"/>
        <v>0</v>
      </c>
      <c r="W45" s="195"/>
    </row>
    <row r="46" spans="2:23" ht="19.2" customHeight="1" x14ac:dyDescent="0.2">
      <c r="B46" s="51"/>
      <c r="C46" s="134"/>
      <c r="D46" s="151"/>
      <c r="E46" s="137"/>
      <c r="F46" s="137"/>
      <c r="G46" s="137"/>
      <c r="H46" s="151"/>
      <c r="I46" s="137"/>
      <c r="J46" s="137">
        <f>J44/I44</f>
        <v>1</v>
      </c>
      <c r="K46" s="137">
        <f>K44/I44</f>
        <v>0</v>
      </c>
      <c r="L46" s="137">
        <f>L44/I44</f>
        <v>0</v>
      </c>
      <c r="M46" s="137">
        <f>M44/$I$44</f>
        <v>0</v>
      </c>
      <c r="N46" s="137">
        <f>N44/$I$44</f>
        <v>0</v>
      </c>
      <c r="O46" s="137">
        <f>O44/I44</f>
        <v>0</v>
      </c>
      <c r="P46" s="137"/>
      <c r="Q46" s="138"/>
      <c r="S46" s="8">
        <f t="shared" si="3"/>
        <v>0</v>
      </c>
      <c r="T46" s="35">
        <f t="shared" si="2"/>
        <v>0</v>
      </c>
      <c r="W46" s="195"/>
    </row>
    <row r="47" spans="2:23" ht="19.2" customHeight="1" x14ac:dyDescent="0.2">
      <c r="B47" s="51"/>
      <c r="C47" s="139" t="s">
        <v>233</v>
      </c>
      <c r="D47" s="140">
        <f>'表32-1'!E46</f>
        <v>12</v>
      </c>
      <c r="E47" s="115">
        <v>9</v>
      </c>
      <c r="F47" s="115">
        <v>3</v>
      </c>
      <c r="G47" s="115">
        <v>0</v>
      </c>
      <c r="H47" s="140">
        <f>'表32-1'!L46</f>
        <v>21</v>
      </c>
      <c r="I47" s="115">
        <v>2</v>
      </c>
      <c r="J47" s="115">
        <v>1</v>
      </c>
      <c r="K47" s="115">
        <v>1</v>
      </c>
      <c r="L47" s="115">
        <v>0</v>
      </c>
      <c r="M47" s="115">
        <v>0</v>
      </c>
      <c r="N47" s="115">
        <v>0</v>
      </c>
      <c r="O47" s="115">
        <v>1</v>
      </c>
      <c r="P47" s="115">
        <v>19</v>
      </c>
      <c r="Q47" s="116">
        <v>0</v>
      </c>
      <c r="S47" s="8">
        <f>D47+H47</f>
        <v>33</v>
      </c>
      <c r="T47" s="35">
        <f t="shared" si="2"/>
        <v>0</v>
      </c>
      <c r="V47" s="8">
        <f>'表32-1'!M46</f>
        <v>0</v>
      </c>
      <c r="W47" s="10">
        <v>33</v>
      </c>
    </row>
    <row r="48" spans="2:23" ht="19.2" customHeight="1" x14ac:dyDescent="0.2">
      <c r="B48" s="51"/>
      <c r="C48" s="131"/>
      <c r="D48" s="150"/>
      <c r="E48" s="132">
        <f>E47/D47</f>
        <v>0.75</v>
      </c>
      <c r="F48" s="132">
        <f>F47/D47</f>
        <v>0.25</v>
      </c>
      <c r="G48" s="132">
        <f>G47/D47</f>
        <v>0</v>
      </c>
      <c r="H48" s="150"/>
      <c r="I48" s="132">
        <f>I47/H47</f>
        <v>9.5238095238095233E-2</v>
      </c>
      <c r="J48" s="132">
        <f>J47/H47</f>
        <v>4.7619047619047616E-2</v>
      </c>
      <c r="K48" s="132">
        <f>K47/H47</f>
        <v>4.7619047619047616E-2</v>
      </c>
      <c r="L48" s="132">
        <f>L47/H47</f>
        <v>0</v>
      </c>
      <c r="M48" s="132">
        <f>M47/$H$47</f>
        <v>0</v>
      </c>
      <c r="N48" s="132">
        <f>N47/$H$47</f>
        <v>0</v>
      </c>
      <c r="O48" s="132">
        <f>O47/H47</f>
        <v>4.7619047619047616E-2</v>
      </c>
      <c r="P48" s="132">
        <f>P47/H47</f>
        <v>0.90476190476190477</v>
      </c>
      <c r="Q48" s="133">
        <f>Q47/H47</f>
        <v>0</v>
      </c>
      <c r="S48" s="8">
        <f t="shared" si="3"/>
        <v>0</v>
      </c>
      <c r="T48" s="35">
        <f t="shared" si="2"/>
        <v>0</v>
      </c>
      <c r="W48" s="10"/>
    </row>
    <row r="49" spans="2:23" ht="19.2" customHeight="1" x14ac:dyDescent="0.2">
      <c r="B49" s="51"/>
      <c r="C49" s="134"/>
      <c r="D49" s="151"/>
      <c r="E49" s="137"/>
      <c r="F49" s="137"/>
      <c r="G49" s="137"/>
      <c r="H49" s="151"/>
      <c r="I49" s="137"/>
      <c r="J49" s="137">
        <f>J47/I47</f>
        <v>0.5</v>
      </c>
      <c r="K49" s="137">
        <f>K47/I47</f>
        <v>0.5</v>
      </c>
      <c r="L49" s="137">
        <f>L47/I47</f>
        <v>0</v>
      </c>
      <c r="M49" s="137">
        <f>M47/$I$47</f>
        <v>0</v>
      </c>
      <c r="N49" s="137">
        <f>N47/$I$47</f>
        <v>0</v>
      </c>
      <c r="O49" s="137">
        <f>O47/I47</f>
        <v>0.5</v>
      </c>
      <c r="P49" s="137"/>
      <c r="Q49" s="138"/>
      <c r="S49" s="8">
        <f t="shared" si="3"/>
        <v>0</v>
      </c>
      <c r="T49" s="35">
        <f t="shared" si="2"/>
        <v>0</v>
      </c>
      <c r="W49" s="313"/>
    </row>
    <row r="50" spans="2:23" ht="19.2" customHeight="1" x14ac:dyDescent="0.2">
      <c r="B50" s="51"/>
      <c r="C50" s="139" t="s">
        <v>234</v>
      </c>
      <c r="D50" s="140">
        <f>'表32-1'!E49</f>
        <v>16</v>
      </c>
      <c r="E50" s="115">
        <v>9</v>
      </c>
      <c r="F50" s="115">
        <v>7</v>
      </c>
      <c r="G50" s="115">
        <v>0</v>
      </c>
      <c r="H50" s="140">
        <f>'表32-1'!L49</f>
        <v>13</v>
      </c>
      <c r="I50" s="115">
        <v>4</v>
      </c>
      <c r="J50" s="115">
        <v>0</v>
      </c>
      <c r="K50" s="115">
        <v>1</v>
      </c>
      <c r="L50" s="115">
        <v>1</v>
      </c>
      <c r="M50" s="115">
        <v>1</v>
      </c>
      <c r="N50" s="115">
        <v>1</v>
      </c>
      <c r="O50" s="115">
        <v>0</v>
      </c>
      <c r="P50" s="115">
        <v>9</v>
      </c>
      <c r="Q50" s="116">
        <v>0</v>
      </c>
      <c r="S50" s="8">
        <f t="shared" si="3"/>
        <v>29</v>
      </c>
      <c r="T50" s="35">
        <f t="shared" si="2"/>
        <v>0</v>
      </c>
      <c r="V50" s="8">
        <f>'表32-1'!M49</f>
        <v>1</v>
      </c>
      <c r="W50" s="195">
        <v>30</v>
      </c>
    </row>
    <row r="51" spans="2:23" ht="19.2" customHeight="1" x14ac:dyDescent="0.2">
      <c r="B51" s="51"/>
      <c r="C51" s="131"/>
      <c r="D51" s="150"/>
      <c r="E51" s="132">
        <f>E50/D50</f>
        <v>0.5625</v>
      </c>
      <c r="F51" s="132">
        <f>F50/D50</f>
        <v>0.4375</v>
      </c>
      <c r="G51" s="132">
        <f>G50/D50</f>
        <v>0</v>
      </c>
      <c r="H51" s="150"/>
      <c r="I51" s="132">
        <f>I50/H50</f>
        <v>0.30769230769230771</v>
      </c>
      <c r="J51" s="132">
        <f>J50/H50</f>
        <v>0</v>
      </c>
      <c r="K51" s="132">
        <f>K50/H50</f>
        <v>7.6923076923076927E-2</v>
      </c>
      <c r="L51" s="132">
        <f>L50/H50</f>
        <v>7.6923076923076927E-2</v>
      </c>
      <c r="M51" s="132">
        <f>M50/$H$50</f>
        <v>7.6923076923076927E-2</v>
      </c>
      <c r="N51" s="132">
        <f>N50/$H$50</f>
        <v>7.6923076923076927E-2</v>
      </c>
      <c r="O51" s="132">
        <f>O50/H50</f>
        <v>0</v>
      </c>
      <c r="P51" s="132">
        <f>P50/H50</f>
        <v>0.69230769230769229</v>
      </c>
      <c r="Q51" s="133">
        <f>Q50/H50</f>
        <v>0</v>
      </c>
      <c r="S51" s="8">
        <f t="shared" si="3"/>
        <v>0</v>
      </c>
      <c r="T51" s="35">
        <f t="shared" si="2"/>
        <v>0</v>
      </c>
      <c r="W51" s="195"/>
    </row>
    <row r="52" spans="2:23" ht="19.2" customHeight="1" thickBot="1" x14ac:dyDescent="0.25">
      <c r="B52" s="51"/>
      <c r="C52" s="145"/>
      <c r="D52" s="152"/>
      <c r="E52" s="148"/>
      <c r="F52" s="148"/>
      <c r="G52" s="148"/>
      <c r="H52" s="152"/>
      <c r="I52" s="148"/>
      <c r="J52" s="316">
        <v>0</v>
      </c>
      <c r="K52" s="316">
        <v>0</v>
      </c>
      <c r="L52" s="316">
        <v>0</v>
      </c>
      <c r="M52" s="316">
        <v>0</v>
      </c>
      <c r="N52" s="316">
        <v>0</v>
      </c>
      <c r="O52" s="316">
        <v>0</v>
      </c>
      <c r="P52" s="148"/>
      <c r="Q52" s="149"/>
      <c r="S52" s="8">
        <f t="shared" si="3"/>
        <v>0</v>
      </c>
      <c r="T52" s="35">
        <f t="shared" si="2"/>
        <v>0</v>
      </c>
      <c r="W52" s="195"/>
    </row>
    <row r="53" spans="2:23" ht="19.2" customHeight="1" thickTop="1" x14ac:dyDescent="0.2">
      <c r="B53" s="51"/>
      <c r="C53" s="153" t="s">
        <v>235</v>
      </c>
      <c r="D53" s="140">
        <f>D38+D41+D44+D47</f>
        <v>64</v>
      </c>
      <c r="E53" s="141">
        <f>E38+E41+E44+E47</f>
        <v>36</v>
      </c>
      <c r="F53" s="141">
        <f t="shared" ref="F53:P53" si="10">F38+F41+F44+F47</f>
        <v>27</v>
      </c>
      <c r="G53" s="141">
        <f t="shared" si="10"/>
        <v>1</v>
      </c>
      <c r="H53" s="140">
        <f>H38+H41+H44+H47</f>
        <v>223</v>
      </c>
      <c r="I53" s="141">
        <f>I38+I41+I44+I47</f>
        <v>19</v>
      </c>
      <c r="J53" s="141">
        <f>J38+J41+J44+J47</f>
        <v>13</v>
      </c>
      <c r="K53" s="141">
        <f>K38+K41+K44+K47</f>
        <v>7</v>
      </c>
      <c r="L53" s="141">
        <f>L38+L41+L44+L47</f>
        <v>6</v>
      </c>
      <c r="M53" s="141">
        <f t="shared" ref="M53" si="11">M38+M41+M44+M47</f>
        <v>1</v>
      </c>
      <c r="N53" s="141">
        <f>N38+N41+N44+N47</f>
        <v>1</v>
      </c>
      <c r="O53" s="141">
        <f>O38+O41+O44+O47</f>
        <v>2</v>
      </c>
      <c r="P53" s="141">
        <f t="shared" si="10"/>
        <v>203</v>
      </c>
      <c r="Q53" s="142">
        <f>Q38+Q41+Q44+Q47</f>
        <v>1</v>
      </c>
      <c r="S53" s="8">
        <f>D53+H53</f>
        <v>287</v>
      </c>
      <c r="T53" s="35">
        <f t="shared" si="2"/>
        <v>4</v>
      </c>
      <c r="V53" s="8">
        <f>'表32-1'!M52</f>
        <v>4</v>
      </c>
      <c r="W53" s="10">
        <v>295</v>
      </c>
    </row>
    <row r="54" spans="2:23" ht="19.2" customHeight="1" x14ac:dyDescent="0.2">
      <c r="B54" s="51"/>
      <c r="C54" s="155" t="s">
        <v>236</v>
      </c>
      <c r="D54" s="150"/>
      <c r="E54" s="132">
        <f>E53/D53</f>
        <v>0.5625</v>
      </c>
      <c r="F54" s="132">
        <f>F53/D53</f>
        <v>0.421875</v>
      </c>
      <c r="G54" s="132">
        <f>G53/D53</f>
        <v>1.5625E-2</v>
      </c>
      <c r="H54" s="150"/>
      <c r="I54" s="132">
        <f>I53/H53</f>
        <v>8.520179372197309E-2</v>
      </c>
      <c r="J54" s="132">
        <f>J53/H53</f>
        <v>5.829596412556054E-2</v>
      </c>
      <c r="K54" s="132">
        <f>K53/H53</f>
        <v>3.1390134529147982E-2</v>
      </c>
      <c r="L54" s="132">
        <f>L53/H53</f>
        <v>2.6905829596412557E-2</v>
      </c>
      <c r="M54" s="132">
        <f>M53/$H$53</f>
        <v>4.4843049327354259E-3</v>
      </c>
      <c r="N54" s="132">
        <f>N53/$H$53</f>
        <v>4.4843049327354259E-3</v>
      </c>
      <c r="O54" s="132">
        <f>O53/H53</f>
        <v>8.9686098654708519E-3</v>
      </c>
      <c r="P54" s="132">
        <f>P53/H53</f>
        <v>0.91031390134529144</v>
      </c>
      <c r="Q54" s="133">
        <f>Q53/H53</f>
        <v>4.4843049327354259E-3</v>
      </c>
      <c r="S54" s="8">
        <f t="shared" si="3"/>
        <v>0</v>
      </c>
      <c r="T54" s="35">
        <f t="shared" si="2"/>
        <v>0</v>
      </c>
      <c r="W54" s="10"/>
    </row>
    <row r="55" spans="2:23" ht="19.2" customHeight="1" x14ac:dyDescent="0.2">
      <c r="B55" s="51"/>
      <c r="C55" s="157"/>
      <c r="D55" s="151"/>
      <c r="E55" s="137"/>
      <c r="F55" s="137"/>
      <c r="G55" s="137"/>
      <c r="H55" s="151"/>
      <c r="I55" s="137"/>
      <c r="J55" s="137">
        <f>J53/I53</f>
        <v>0.68421052631578949</v>
      </c>
      <c r="K55" s="137">
        <f>K53/I53</f>
        <v>0.36842105263157893</v>
      </c>
      <c r="L55" s="137">
        <f>L53/I53</f>
        <v>0.31578947368421051</v>
      </c>
      <c r="M55" s="137">
        <f>M53/$I$53</f>
        <v>5.2631578947368418E-2</v>
      </c>
      <c r="N55" s="137">
        <f>N53/$I$53</f>
        <v>5.2631578947368418E-2</v>
      </c>
      <c r="O55" s="137">
        <f>O53/I53</f>
        <v>0.10526315789473684</v>
      </c>
      <c r="P55" s="137"/>
      <c r="Q55" s="138"/>
      <c r="S55" s="8">
        <f t="shared" si="3"/>
        <v>0</v>
      </c>
      <c r="T55" s="35">
        <f t="shared" si="2"/>
        <v>0</v>
      </c>
      <c r="W55" s="313"/>
    </row>
    <row r="56" spans="2:23" ht="19.2" customHeight="1" x14ac:dyDescent="0.2">
      <c r="B56" s="51"/>
      <c r="C56" s="159" t="s">
        <v>235</v>
      </c>
      <c r="D56" s="114">
        <f>D41+D44+D47+D50</f>
        <v>49</v>
      </c>
      <c r="E56" s="115">
        <f>E41+E44+E47+E50</f>
        <v>27</v>
      </c>
      <c r="F56" s="115">
        <f t="shared" ref="F56:P56" si="12">F41+F44+F47+F50</f>
        <v>21</v>
      </c>
      <c r="G56" s="115">
        <f t="shared" si="12"/>
        <v>1</v>
      </c>
      <c r="H56" s="114">
        <f>H41+H44+H47+H50</f>
        <v>97</v>
      </c>
      <c r="I56" s="115">
        <f>I41+I44+I47+I50</f>
        <v>10</v>
      </c>
      <c r="J56" s="115">
        <f>J41+J44+J47+J50</f>
        <v>5</v>
      </c>
      <c r="K56" s="115">
        <f>K41+K44+K47+K50</f>
        <v>2</v>
      </c>
      <c r="L56" s="115">
        <f>L41+L44+L47+L50</f>
        <v>2</v>
      </c>
      <c r="M56" s="115">
        <f t="shared" ref="M56" si="13">M41+M44+M47+M50</f>
        <v>2</v>
      </c>
      <c r="N56" s="115">
        <f>N41+N44+N47+N50</f>
        <v>1</v>
      </c>
      <c r="O56" s="115">
        <f>O41+O44+O47+O50</f>
        <v>2</v>
      </c>
      <c r="P56" s="115">
        <f t="shared" si="12"/>
        <v>87</v>
      </c>
      <c r="Q56" s="116">
        <f>Q41+Q44+Q47+Q50</f>
        <v>0</v>
      </c>
      <c r="S56" s="8">
        <f t="shared" si="3"/>
        <v>146</v>
      </c>
      <c r="T56" s="35">
        <f t="shared" si="2"/>
        <v>5</v>
      </c>
      <c r="V56" s="8">
        <f>'表32-1'!M55</f>
        <v>4</v>
      </c>
      <c r="W56" s="195">
        <v>155</v>
      </c>
    </row>
    <row r="57" spans="2:23" ht="19.2" customHeight="1" x14ac:dyDescent="0.2">
      <c r="B57" s="51"/>
      <c r="C57" s="155" t="s">
        <v>237</v>
      </c>
      <c r="D57" s="150"/>
      <c r="E57" s="132">
        <f>E56/D56</f>
        <v>0.55102040816326525</v>
      </c>
      <c r="F57" s="132">
        <f>F56/D56</f>
        <v>0.42857142857142855</v>
      </c>
      <c r="G57" s="132">
        <f>G56/D56</f>
        <v>2.0408163265306121E-2</v>
      </c>
      <c r="H57" s="150"/>
      <c r="I57" s="132">
        <f>I56/H56</f>
        <v>0.10309278350515463</v>
      </c>
      <c r="J57" s="132">
        <f>J56/H56</f>
        <v>5.1546391752577317E-2</v>
      </c>
      <c r="K57" s="132">
        <f>K56/H56</f>
        <v>2.0618556701030927E-2</v>
      </c>
      <c r="L57" s="132">
        <f>L56/H56</f>
        <v>2.0618556701030927E-2</v>
      </c>
      <c r="M57" s="132">
        <f>M56/$H$56</f>
        <v>2.0618556701030927E-2</v>
      </c>
      <c r="N57" s="132">
        <f>N56/$H$56</f>
        <v>1.0309278350515464E-2</v>
      </c>
      <c r="O57" s="132">
        <f>O56/H56</f>
        <v>2.0618556701030927E-2</v>
      </c>
      <c r="P57" s="132">
        <f>P56/H56</f>
        <v>0.89690721649484539</v>
      </c>
      <c r="Q57" s="133">
        <f>Q56/H56</f>
        <v>0</v>
      </c>
      <c r="S57" s="8">
        <f t="shared" si="3"/>
        <v>0</v>
      </c>
      <c r="T57" s="35">
        <f t="shared" si="2"/>
        <v>0</v>
      </c>
      <c r="W57" s="195"/>
    </row>
    <row r="58" spans="2:23" ht="19.2" customHeight="1" thickBot="1" x14ac:dyDescent="0.25">
      <c r="B58" s="83"/>
      <c r="C58" s="157"/>
      <c r="D58" s="162"/>
      <c r="E58" s="163"/>
      <c r="F58" s="163"/>
      <c r="G58" s="163"/>
      <c r="H58" s="162"/>
      <c r="I58" s="163"/>
      <c r="J58" s="163">
        <f>J56/I56</f>
        <v>0.5</v>
      </c>
      <c r="K58" s="163">
        <f>K56/I56</f>
        <v>0.2</v>
      </c>
      <c r="L58" s="163">
        <f>L56/I56</f>
        <v>0.2</v>
      </c>
      <c r="M58" s="163">
        <f>M56/$I$56</f>
        <v>0.2</v>
      </c>
      <c r="N58" s="163">
        <f>N56/$I$56</f>
        <v>0.1</v>
      </c>
      <c r="O58" s="163">
        <f>O56/I56</f>
        <v>0.2</v>
      </c>
      <c r="P58" s="163"/>
      <c r="Q58" s="164"/>
      <c r="S58" s="43"/>
      <c r="W58" s="195"/>
    </row>
    <row r="59" spans="2:23" ht="19.2" customHeight="1" x14ac:dyDescent="0.2">
      <c r="B59" s="194"/>
      <c r="C59" s="166"/>
      <c r="D59" s="166"/>
      <c r="E59" s="166"/>
      <c r="F59" s="166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S59" s="43"/>
    </row>
    <row r="60" spans="2:23" x14ac:dyDescent="0.2">
      <c r="B60" s="266"/>
      <c r="C60" s="167"/>
      <c r="D60" s="268"/>
      <c r="E60" s="269"/>
      <c r="F60" s="269"/>
      <c r="G60" s="269"/>
      <c r="H60" s="268"/>
      <c r="I60" s="269"/>
      <c r="J60" s="269"/>
      <c r="K60" s="269"/>
      <c r="L60" s="269"/>
      <c r="O60" s="269"/>
      <c r="P60" s="269"/>
      <c r="Q60" s="269"/>
    </row>
    <row r="61" spans="2:23" x14ac:dyDescent="0.2">
      <c r="B61" s="8" t="s">
        <v>238</v>
      </c>
      <c r="C61" s="167"/>
      <c r="D61" s="8">
        <f t="shared" ref="D61:P61" si="14">D35+D38+D41+D44+D47+D50</f>
        <v>82</v>
      </c>
      <c r="E61" s="8">
        <f t="shared" si="14"/>
        <v>45</v>
      </c>
      <c r="F61" s="8">
        <f t="shared" si="14"/>
        <v>36</v>
      </c>
      <c r="G61" s="8">
        <f t="shared" si="14"/>
        <v>1</v>
      </c>
      <c r="H61" s="8">
        <f>H35+H38+H41+H44+H47+H50</f>
        <v>336</v>
      </c>
      <c r="I61" s="8">
        <f>I35+I38+I41+I44+I47+I50</f>
        <v>30</v>
      </c>
      <c r="J61" s="8">
        <f>J35+J38+J41+J44+J47+J50</f>
        <v>15</v>
      </c>
      <c r="K61" s="8">
        <f>K35+K38+K41+K44+K47+K50</f>
        <v>10</v>
      </c>
      <c r="L61" s="8">
        <f>L35+L38+L41+L44+L47+L50</f>
        <v>10</v>
      </c>
      <c r="M61" s="8">
        <f t="shared" ref="M61" si="15">M35+M38+M41+M44+M47+M50</f>
        <v>4</v>
      </c>
      <c r="N61" s="8">
        <f>N35+N38+N41+N44+N47+N50</f>
        <v>2</v>
      </c>
      <c r="O61" s="8">
        <f>O35+O38+O41+O44+O47+O50</f>
        <v>3</v>
      </c>
      <c r="P61" s="8">
        <f t="shared" si="14"/>
        <v>305</v>
      </c>
      <c r="Q61" s="8">
        <f>Q35+Q38+Q41+Q44+Q47+Q50</f>
        <v>1</v>
      </c>
    </row>
    <row r="62" spans="2:23" x14ac:dyDescent="0.2">
      <c r="B62" s="43" t="s">
        <v>239</v>
      </c>
      <c r="D62" s="91">
        <f>D61/D14</f>
        <v>1</v>
      </c>
      <c r="E62" s="91">
        <f>E61/D61</f>
        <v>0.54878048780487809</v>
      </c>
      <c r="F62" s="91">
        <f>F61/D61</f>
        <v>0.43902439024390244</v>
      </c>
      <c r="G62" s="91">
        <f>G61/D61</f>
        <v>1.2195121951219513E-2</v>
      </c>
      <c r="H62" s="91">
        <f>H61/H14</f>
        <v>1</v>
      </c>
      <c r="I62" s="91">
        <f t="shared" ref="I62:Q62" si="16">I61/I14</f>
        <v>1</v>
      </c>
      <c r="J62" s="91">
        <f>J61/H61</f>
        <v>4.4642857142857144E-2</v>
      </c>
      <c r="K62" s="91">
        <f t="shared" si="16"/>
        <v>1</v>
      </c>
      <c r="L62" s="91">
        <f t="shared" si="16"/>
        <v>1</v>
      </c>
      <c r="M62" s="91">
        <f>M61/$N$14</f>
        <v>2</v>
      </c>
      <c r="N62" s="91">
        <f>N61/$N$14</f>
        <v>1</v>
      </c>
      <c r="O62" s="91">
        <v>0</v>
      </c>
      <c r="P62" s="91">
        <f t="shared" si="16"/>
        <v>1</v>
      </c>
      <c r="Q62" s="91">
        <f t="shared" si="16"/>
        <v>1</v>
      </c>
    </row>
    <row r="63" spans="2:23" x14ac:dyDescent="0.2">
      <c r="B63" s="43" t="s">
        <v>300</v>
      </c>
      <c r="D63" s="91"/>
      <c r="E63" s="91">
        <f>E61/D61</f>
        <v>0.54878048780487809</v>
      </c>
      <c r="F63" s="91">
        <f>F61/D61</f>
        <v>0.43902439024390244</v>
      </c>
      <c r="G63" s="91">
        <f>G61/D61</f>
        <v>1.2195121951219513E-2</v>
      </c>
      <c r="H63" s="91"/>
      <c r="I63" s="91">
        <f>I61/H61</f>
        <v>8.9285714285714288E-2</v>
      </c>
      <c r="J63" s="91">
        <f>J61/I61</f>
        <v>0.5</v>
      </c>
      <c r="K63" s="91">
        <f>K61/I61</f>
        <v>0.33333333333333331</v>
      </c>
      <c r="L63" s="91">
        <f>L61/I61</f>
        <v>0.33333333333333331</v>
      </c>
      <c r="M63" s="91">
        <f>M61/$I$61</f>
        <v>0.13333333333333333</v>
      </c>
      <c r="N63" s="91">
        <f>N61/$I$61</f>
        <v>6.6666666666666666E-2</v>
      </c>
      <c r="O63" s="91">
        <f>O61/I61</f>
        <v>0.1</v>
      </c>
      <c r="P63" s="91"/>
      <c r="Q63" s="91"/>
    </row>
    <row r="64" spans="2:23" ht="9.75" customHeight="1" x14ac:dyDescent="0.2"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</row>
    <row r="65" spans="2:18" x14ac:dyDescent="0.2">
      <c r="B65" s="8" t="s">
        <v>241</v>
      </c>
      <c r="D65" s="92">
        <f>D53+D35+D50</f>
        <v>82</v>
      </c>
      <c r="E65" s="92">
        <f t="shared" ref="E65:P65" si="17">E53+E35+E50</f>
        <v>45</v>
      </c>
      <c r="F65" s="92">
        <f t="shared" si="17"/>
        <v>36</v>
      </c>
      <c r="G65" s="92">
        <f t="shared" si="17"/>
        <v>1</v>
      </c>
      <c r="H65" s="92">
        <f>H53+H35+H50</f>
        <v>336</v>
      </c>
      <c r="I65" s="92">
        <f>I53+I35+I50</f>
        <v>30</v>
      </c>
      <c r="J65" s="92">
        <f>J53+J35+J50</f>
        <v>15</v>
      </c>
      <c r="K65" s="92">
        <f>K53+K35+K50</f>
        <v>10</v>
      </c>
      <c r="L65" s="92">
        <f>L53+L35+L50</f>
        <v>10</v>
      </c>
      <c r="M65" s="92">
        <f t="shared" ref="M65" si="18">M53+M35+M50</f>
        <v>4</v>
      </c>
      <c r="N65" s="92">
        <f t="shared" si="17"/>
        <v>2</v>
      </c>
      <c r="O65" s="92">
        <f t="shared" si="17"/>
        <v>3</v>
      </c>
      <c r="P65" s="92">
        <f t="shared" si="17"/>
        <v>305</v>
      </c>
      <c r="Q65" s="92">
        <f>Q53+Q35+Q50</f>
        <v>1</v>
      </c>
    </row>
    <row r="66" spans="2:18" x14ac:dyDescent="0.2">
      <c r="B66" s="8"/>
      <c r="C66" s="168"/>
      <c r="D66" s="93">
        <f>D56+D35+D38</f>
        <v>82</v>
      </c>
      <c r="E66" s="93">
        <f t="shared" ref="E66:P66" si="19">E56+E35+E38</f>
        <v>45</v>
      </c>
      <c r="F66" s="93">
        <f t="shared" si="19"/>
        <v>36</v>
      </c>
      <c r="G66" s="93">
        <f t="shared" si="19"/>
        <v>1</v>
      </c>
      <c r="H66" s="93">
        <f>H56+H35+H38</f>
        <v>336</v>
      </c>
      <c r="I66" s="93">
        <f>I56+I35+I38</f>
        <v>30</v>
      </c>
      <c r="J66" s="93">
        <f>J56+J35+J38</f>
        <v>15</v>
      </c>
      <c r="K66" s="93">
        <f>K56+K35+K38</f>
        <v>10</v>
      </c>
      <c r="L66" s="93">
        <f>L56+L35+L38</f>
        <v>10</v>
      </c>
      <c r="M66" s="93">
        <f t="shared" ref="M66" si="20">M56+M35+M38</f>
        <v>4</v>
      </c>
      <c r="N66" s="93">
        <f t="shared" si="19"/>
        <v>2</v>
      </c>
      <c r="O66" s="93">
        <f t="shared" si="19"/>
        <v>3</v>
      </c>
      <c r="P66" s="93">
        <f t="shared" si="19"/>
        <v>305</v>
      </c>
      <c r="Q66" s="93">
        <f>Q56+Q35+Q38</f>
        <v>1</v>
      </c>
    </row>
    <row r="67" spans="2:18" ht="13.5" customHeight="1" x14ac:dyDescent="0.2">
      <c r="B67" s="8"/>
      <c r="C67" s="168"/>
    </row>
    <row r="68" spans="2:18" ht="13.5" customHeight="1" x14ac:dyDescent="0.2">
      <c r="B68" s="35" t="s">
        <v>209</v>
      </c>
      <c r="C68" s="168"/>
      <c r="D68" s="35">
        <f t="shared" ref="D68:P70" si="21">D14-D61</f>
        <v>0</v>
      </c>
      <c r="E68" s="35">
        <f t="shared" si="21"/>
        <v>0</v>
      </c>
      <c r="F68" s="35">
        <f t="shared" si="21"/>
        <v>0</v>
      </c>
      <c r="G68" s="35">
        <f t="shared" si="21"/>
        <v>0</v>
      </c>
      <c r="H68" s="35">
        <f t="shared" si="21"/>
        <v>0</v>
      </c>
      <c r="I68" s="35">
        <f t="shared" si="21"/>
        <v>0</v>
      </c>
      <c r="J68" s="35">
        <f t="shared" si="21"/>
        <v>0</v>
      </c>
      <c r="K68" s="35">
        <f t="shared" si="21"/>
        <v>0</v>
      </c>
      <c r="L68" s="35">
        <f t="shared" si="21"/>
        <v>0</v>
      </c>
      <c r="M68" s="35">
        <f t="shared" si="21"/>
        <v>0</v>
      </c>
      <c r="N68" s="35">
        <f t="shared" si="21"/>
        <v>0</v>
      </c>
      <c r="O68" s="35">
        <f t="shared" si="21"/>
        <v>0</v>
      </c>
      <c r="P68" s="35">
        <f>P14-P61</f>
        <v>0</v>
      </c>
      <c r="Q68" s="35">
        <f>Q14-Q61</f>
        <v>0</v>
      </c>
    </row>
    <row r="69" spans="2:18" ht="11.25" customHeight="1" x14ac:dyDescent="0.2">
      <c r="C69" s="168"/>
      <c r="D69" s="317"/>
      <c r="E69" s="35">
        <f>E15-E62</f>
        <v>0</v>
      </c>
      <c r="F69" s="35">
        <f t="shared" si="21"/>
        <v>0</v>
      </c>
      <c r="G69" s="35">
        <f>G15-G62</f>
        <v>0</v>
      </c>
      <c r="H69" s="35"/>
      <c r="I69" s="35">
        <f>I15-I63</f>
        <v>0</v>
      </c>
      <c r="J69" s="35">
        <f>J16-J63</f>
        <v>0</v>
      </c>
      <c r="K69" s="35">
        <f t="shared" ref="K69:R69" si="22">K16-K63</f>
        <v>0</v>
      </c>
      <c r="L69" s="35">
        <f t="shared" si="22"/>
        <v>0</v>
      </c>
      <c r="M69" s="35">
        <f t="shared" si="22"/>
        <v>0</v>
      </c>
      <c r="N69" s="35">
        <f t="shared" si="22"/>
        <v>0</v>
      </c>
      <c r="O69" s="35">
        <f t="shared" si="22"/>
        <v>0</v>
      </c>
      <c r="P69" s="35">
        <f t="shared" si="22"/>
        <v>0</v>
      </c>
      <c r="Q69" s="35">
        <f t="shared" si="22"/>
        <v>0</v>
      </c>
      <c r="R69" s="35">
        <f t="shared" si="22"/>
        <v>0</v>
      </c>
    </row>
    <row r="70" spans="2:18" x14ac:dyDescent="0.2">
      <c r="C70" s="168"/>
      <c r="D70" s="35"/>
      <c r="E70" s="35">
        <f>E15-E63</f>
        <v>0</v>
      </c>
      <c r="F70" s="35">
        <f>F15-F63</f>
        <v>0</v>
      </c>
      <c r="G70" s="35">
        <f>G15-G63</f>
        <v>0</v>
      </c>
      <c r="H70" s="35"/>
      <c r="I70" s="35"/>
      <c r="J70" s="35">
        <f>J16-J63</f>
        <v>0</v>
      </c>
      <c r="K70" s="35">
        <f>K16-K63</f>
        <v>0</v>
      </c>
      <c r="L70" s="35">
        <f>L16-L63</f>
        <v>0</v>
      </c>
      <c r="M70" s="35">
        <f t="shared" ref="M70" si="23">M16-M63</f>
        <v>0</v>
      </c>
      <c r="N70" s="35">
        <f t="shared" si="21"/>
        <v>0</v>
      </c>
      <c r="O70" s="35">
        <f t="shared" si="21"/>
        <v>0</v>
      </c>
      <c r="P70" s="35">
        <f t="shared" si="21"/>
        <v>0</v>
      </c>
      <c r="Q70" s="35">
        <f>Q16-Q63</f>
        <v>0</v>
      </c>
    </row>
    <row r="71" spans="2:18" x14ac:dyDescent="0.2">
      <c r="C71" s="16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2:18" x14ac:dyDescent="0.2">
      <c r="C72" s="168"/>
      <c r="D72" s="35">
        <f t="shared" ref="D72:P72" si="24">D65-D61</f>
        <v>0</v>
      </c>
      <c r="E72" s="35">
        <f t="shared" si="24"/>
        <v>0</v>
      </c>
      <c r="F72" s="35">
        <f t="shared" si="24"/>
        <v>0</v>
      </c>
      <c r="G72" s="35">
        <f t="shared" si="24"/>
        <v>0</v>
      </c>
      <c r="H72" s="35">
        <f>H65-H61</f>
        <v>0</v>
      </c>
      <c r="I72" s="35">
        <f>I65-I61</f>
        <v>0</v>
      </c>
      <c r="J72" s="35">
        <f>J65-J61</f>
        <v>0</v>
      </c>
      <c r="K72" s="35">
        <f>K65-K61</f>
        <v>0</v>
      </c>
      <c r="L72" s="35">
        <f>L65-L61</f>
        <v>0</v>
      </c>
      <c r="M72" s="35">
        <f t="shared" ref="M72" si="25">M65-M61</f>
        <v>0</v>
      </c>
      <c r="N72" s="35">
        <f t="shared" si="24"/>
        <v>0</v>
      </c>
      <c r="O72" s="35">
        <f t="shared" si="24"/>
        <v>0</v>
      </c>
      <c r="P72" s="35">
        <f t="shared" si="24"/>
        <v>0</v>
      </c>
      <c r="Q72" s="35">
        <f>Q65-Q61</f>
        <v>0</v>
      </c>
    </row>
    <row r="73" spans="2:18" x14ac:dyDescent="0.2">
      <c r="C73" s="168"/>
      <c r="D73" s="35">
        <f t="shared" ref="D73:P73" si="26">D66-D61</f>
        <v>0</v>
      </c>
      <c r="E73" s="35">
        <f t="shared" si="26"/>
        <v>0</v>
      </c>
      <c r="F73" s="35">
        <f t="shared" si="26"/>
        <v>0</v>
      </c>
      <c r="G73" s="35">
        <f t="shared" si="26"/>
        <v>0</v>
      </c>
      <c r="H73" s="35">
        <f>H66-H61</f>
        <v>0</v>
      </c>
      <c r="I73" s="35">
        <f>I66-I61</f>
        <v>0</v>
      </c>
      <c r="J73" s="35">
        <f>J66-J61</f>
        <v>0</v>
      </c>
      <c r="K73" s="35">
        <f>K66-K61</f>
        <v>0</v>
      </c>
      <c r="L73" s="35">
        <f>L66-L61</f>
        <v>0</v>
      </c>
      <c r="M73" s="35">
        <f t="shared" ref="M73" si="27">M66-M61</f>
        <v>0</v>
      </c>
      <c r="N73" s="35">
        <f t="shared" si="26"/>
        <v>0</v>
      </c>
      <c r="O73" s="35">
        <f t="shared" si="26"/>
        <v>0</v>
      </c>
      <c r="P73" s="35">
        <f t="shared" si="26"/>
        <v>0</v>
      </c>
      <c r="Q73" s="35">
        <f>Q66-Q61</f>
        <v>0</v>
      </c>
    </row>
    <row r="74" spans="2:18" x14ac:dyDescent="0.2">
      <c r="C74" s="168"/>
      <c r="E74" s="43"/>
      <c r="I74" s="43"/>
    </row>
    <row r="75" spans="2:18" x14ac:dyDescent="0.2">
      <c r="C75" s="168"/>
    </row>
    <row r="76" spans="2:18" x14ac:dyDescent="0.2">
      <c r="C76" s="168"/>
    </row>
    <row r="77" spans="2:18" x14ac:dyDescent="0.2">
      <c r="C77" s="168"/>
    </row>
    <row r="78" spans="2:18" x14ac:dyDescent="0.2">
      <c r="C78" s="168"/>
    </row>
    <row r="79" spans="2:18" x14ac:dyDescent="0.2">
      <c r="C79" s="168"/>
    </row>
    <row r="80" spans="2:18" x14ac:dyDescent="0.2">
      <c r="C80" s="168"/>
    </row>
    <row r="81" spans="3:3" x14ac:dyDescent="0.2">
      <c r="C81" s="168"/>
    </row>
    <row r="82" spans="3:3" x14ac:dyDescent="0.2">
      <c r="C82" s="168"/>
    </row>
    <row r="83" spans="3:3" x14ac:dyDescent="0.2">
      <c r="C83" s="168"/>
    </row>
    <row r="84" spans="3:3" x14ac:dyDescent="0.2">
      <c r="C84" s="168"/>
    </row>
    <row r="85" spans="3:3" x14ac:dyDescent="0.2">
      <c r="C85" s="168"/>
    </row>
    <row r="86" spans="3:3" x14ac:dyDescent="0.2">
      <c r="C86" s="168"/>
    </row>
    <row r="87" spans="3:3" x14ac:dyDescent="0.2">
      <c r="C87" s="168"/>
    </row>
    <row r="88" spans="3:3" x14ac:dyDescent="0.2">
      <c r="C88" s="168"/>
    </row>
    <row r="89" spans="3:3" x14ac:dyDescent="0.2">
      <c r="C89" s="168"/>
    </row>
    <row r="90" spans="3:3" x14ac:dyDescent="0.2">
      <c r="C90" s="168"/>
    </row>
    <row r="91" spans="3:3" x14ac:dyDescent="0.2">
      <c r="C91" s="168"/>
    </row>
    <row r="92" spans="3:3" x14ac:dyDescent="0.2">
      <c r="C92" s="168"/>
    </row>
    <row r="93" spans="3:3" x14ac:dyDescent="0.2">
      <c r="C93" s="168"/>
    </row>
    <row r="94" spans="3:3" x14ac:dyDescent="0.2">
      <c r="C94" s="168"/>
    </row>
    <row r="95" spans="3:3" x14ac:dyDescent="0.2">
      <c r="C95" s="168"/>
    </row>
    <row r="96" spans="3:3" x14ac:dyDescent="0.2">
      <c r="C96" s="168"/>
    </row>
    <row r="97" spans="1:3" x14ac:dyDescent="0.2">
      <c r="A97" s="8"/>
      <c r="B97" s="8"/>
      <c r="C97" s="168"/>
    </row>
    <row r="98" spans="1:3" x14ac:dyDescent="0.2">
      <c r="A98" s="8" t="e">
        <f>SUM(#REF!)</f>
        <v>#REF!</v>
      </c>
      <c r="B98" s="8" t="e">
        <f>SUM(#REF!)</f>
        <v>#REF!</v>
      </c>
      <c r="C98" s="168"/>
    </row>
  </sheetData>
  <mergeCells count="31">
    <mergeCell ref="C59:F59"/>
    <mergeCell ref="B35:B58"/>
    <mergeCell ref="C35:C37"/>
    <mergeCell ref="C38:C40"/>
    <mergeCell ref="C41:C43"/>
    <mergeCell ref="C44:C46"/>
    <mergeCell ref="C47:C49"/>
    <mergeCell ref="C50:C52"/>
    <mergeCell ref="B14:C16"/>
    <mergeCell ref="B17:B34"/>
    <mergeCell ref="C17:C19"/>
    <mergeCell ref="C20:C22"/>
    <mergeCell ref="C23:C25"/>
    <mergeCell ref="C26:C28"/>
    <mergeCell ref="C29:C31"/>
    <mergeCell ref="C32:C34"/>
    <mergeCell ref="P10:P13"/>
    <mergeCell ref="Q10:Q13"/>
    <mergeCell ref="I11:I13"/>
    <mergeCell ref="J11:J13"/>
    <mergeCell ref="K11:K13"/>
    <mergeCell ref="L11:L13"/>
    <mergeCell ref="M11:M13"/>
    <mergeCell ref="N11:N13"/>
    <mergeCell ref="O11:O13"/>
    <mergeCell ref="B9:C13"/>
    <mergeCell ref="D9:D13"/>
    <mergeCell ref="H9:H13"/>
    <mergeCell ref="E10:E13"/>
    <mergeCell ref="F10:F13"/>
    <mergeCell ref="G10:G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83F2B-C6BE-4092-B707-E340F18E1CF6}">
  <sheetPr>
    <tabColor rgb="FF00B0F0"/>
    <pageSetUpPr fitToPage="1"/>
  </sheetPr>
  <dimension ref="B2:N52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8"/>
    <col min="2" max="2" width="4.33203125" style="8" customWidth="1"/>
    <col min="3" max="3" width="16.6640625" style="8" customWidth="1"/>
    <col min="4" max="4" width="17.88671875" style="8" customWidth="1"/>
    <col min="5" max="8" width="19" style="8" customWidth="1"/>
    <col min="9" max="9" width="17.88671875" style="8" customWidth="1"/>
    <col min="10" max="11" width="8.33203125" style="8" customWidth="1"/>
    <col min="12" max="12" width="8.88671875" style="8" customWidth="1"/>
    <col min="13" max="14" width="8.33203125" style="8" customWidth="1"/>
    <col min="15" max="16384" width="9" style="8"/>
  </cols>
  <sheetData>
    <row r="2" spans="2:13" x14ac:dyDescent="0.2">
      <c r="B2" s="8" t="s">
        <v>323</v>
      </c>
    </row>
    <row r="4" spans="2:13" x14ac:dyDescent="0.2">
      <c r="H4" s="171" t="s">
        <v>178</v>
      </c>
    </row>
    <row r="5" spans="2:13" x14ac:dyDescent="0.2">
      <c r="H5" s="171" t="s">
        <v>179</v>
      </c>
    </row>
    <row r="6" spans="2:13" ht="10.5" customHeight="1" x14ac:dyDescent="0.2"/>
    <row r="7" spans="2:13" ht="13.8" thickBot="1" x14ac:dyDescent="0.25">
      <c r="E7" s="8" t="s">
        <v>243</v>
      </c>
      <c r="I7" s="10" t="s">
        <v>180</v>
      </c>
      <c r="M7" s="10"/>
    </row>
    <row r="8" spans="2:13" ht="7.5" customHeight="1" x14ac:dyDescent="0.2">
      <c r="B8" s="11"/>
      <c r="C8" s="12"/>
      <c r="D8" s="13" t="s">
        <v>181</v>
      </c>
      <c r="E8" s="14" t="s">
        <v>324</v>
      </c>
      <c r="F8" s="15" t="s">
        <v>325</v>
      </c>
      <c r="G8" s="15" t="s">
        <v>326</v>
      </c>
      <c r="H8" s="15" t="s">
        <v>327</v>
      </c>
      <c r="I8" s="16" t="s">
        <v>185</v>
      </c>
    </row>
    <row r="9" spans="2:13" ht="7.5" customHeight="1" x14ac:dyDescent="0.2">
      <c r="B9" s="17"/>
      <c r="C9" s="18"/>
      <c r="D9" s="19"/>
      <c r="E9" s="20"/>
      <c r="F9" s="21"/>
      <c r="G9" s="21"/>
      <c r="H9" s="131"/>
      <c r="I9" s="19"/>
    </row>
    <row r="10" spans="2:13" ht="66.75" customHeight="1" x14ac:dyDescent="0.2">
      <c r="B10" s="22"/>
      <c r="C10" s="23"/>
      <c r="D10" s="24"/>
      <c r="E10" s="25"/>
      <c r="F10" s="26"/>
      <c r="G10" s="26"/>
      <c r="H10" s="134"/>
      <c r="I10" s="24"/>
      <c r="K10" s="8" t="s">
        <v>186</v>
      </c>
      <c r="L10" s="27" t="s">
        <v>187</v>
      </c>
    </row>
    <row r="11" spans="2:13" ht="20.100000000000001" customHeight="1" x14ac:dyDescent="0.2">
      <c r="B11" s="28" t="s">
        <v>188</v>
      </c>
      <c r="C11" s="29"/>
      <c r="D11" s="30">
        <f t="shared" ref="D11:I11" si="0">D13+D15+D17+D19+D21+D23</f>
        <v>427</v>
      </c>
      <c r="E11" s="31">
        <f t="shared" si="0"/>
        <v>77</v>
      </c>
      <c r="F11" s="32">
        <f t="shared" si="0"/>
        <v>1</v>
      </c>
      <c r="G11" s="32">
        <f t="shared" si="0"/>
        <v>13</v>
      </c>
      <c r="H11" s="32">
        <f t="shared" si="0"/>
        <v>324</v>
      </c>
      <c r="I11" s="34">
        <f t="shared" si="0"/>
        <v>12</v>
      </c>
      <c r="K11" s="8">
        <f>SUM(E11:I11)</f>
        <v>427</v>
      </c>
      <c r="L11" s="35">
        <f>K11-D11</f>
        <v>0</v>
      </c>
    </row>
    <row r="12" spans="2:13" ht="20.100000000000001" customHeight="1" thickBot="1" x14ac:dyDescent="0.25">
      <c r="B12" s="36"/>
      <c r="C12" s="37"/>
      <c r="D12" s="38"/>
      <c r="E12" s="39">
        <f>E11/D11</f>
        <v>0.18032786885245902</v>
      </c>
      <c r="F12" s="40">
        <f>F11/$D$11</f>
        <v>2.34192037470726E-3</v>
      </c>
      <c r="G12" s="40">
        <f>G11/$D$11</f>
        <v>3.0444964871194378E-2</v>
      </c>
      <c r="H12" s="40">
        <f>H11/D11</f>
        <v>0.75878220140515218</v>
      </c>
      <c r="I12" s="42">
        <f>I11/D11</f>
        <v>2.8103044496487119E-2</v>
      </c>
      <c r="J12" s="43"/>
      <c r="K12" s="43">
        <f>SUM(E12:I12)</f>
        <v>1</v>
      </c>
      <c r="L12" s="35">
        <f>1-K12</f>
        <v>0</v>
      </c>
    </row>
    <row r="13" spans="2:13" ht="20.100000000000001" customHeight="1" thickTop="1" x14ac:dyDescent="0.2">
      <c r="B13" s="44" t="s">
        <v>189</v>
      </c>
      <c r="C13" s="45" t="s">
        <v>190</v>
      </c>
      <c r="D13" s="46">
        <f>'[1]表5-1'!D14</f>
        <v>49</v>
      </c>
      <c r="E13" s="47">
        <v>8</v>
      </c>
      <c r="F13" s="48">
        <v>0</v>
      </c>
      <c r="G13" s="48">
        <v>4</v>
      </c>
      <c r="H13" s="48">
        <v>33</v>
      </c>
      <c r="I13" s="50">
        <v>4</v>
      </c>
      <c r="K13" s="8">
        <f t="shared" ref="K13:K40" si="1">SUM(E13:I13)</f>
        <v>49</v>
      </c>
      <c r="L13" s="35">
        <f>K13-D13</f>
        <v>0</v>
      </c>
    </row>
    <row r="14" spans="2:13" ht="20.100000000000001" customHeight="1" x14ac:dyDescent="0.2">
      <c r="B14" s="51"/>
      <c r="C14" s="52"/>
      <c r="D14" s="53"/>
      <c r="E14" s="54">
        <f>E13/D13</f>
        <v>0.16326530612244897</v>
      </c>
      <c r="F14" s="55">
        <f>F13/$D$13</f>
        <v>0</v>
      </c>
      <c r="G14" s="55">
        <f>G13/$D$13</f>
        <v>8.1632653061224483E-2</v>
      </c>
      <c r="H14" s="55">
        <f>H13/D13</f>
        <v>0.67346938775510201</v>
      </c>
      <c r="I14" s="57">
        <f>I13/D13</f>
        <v>8.1632653061224483E-2</v>
      </c>
      <c r="K14" s="43">
        <f t="shared" si="1"/>
        <v>0.99999999999999989</v>
      </c>
      <c r="L14" s="35">
        <f>1-K14</f>
        <v>0</v>
      </c>
    </row>
    <row r="15" spans="2:13" ht="20.100000000000001" customHeight="1" x14ac:dyDescent="0.2">
      <c r="B15" s="51"/>
      <c r="C15" s="58" t="s">
        <v>191</v>
      </c>
      <c r="D15" s="59">
        <f>'[1]表5-1'!D16</f>
        <v>87</v>
      </c>
      <c r="E15" s="31">
        <v>21</v>
      </c>
      <c r="F15" s="32">
        <v>0</v>
      </c>
      <c r="G15" s="32">
        <v>1</v>
      </c>
      <c r="H15" s="32">
        <v>64</v>
      </c>
      <c r="I15" s="34">
        <v>1</v>
      </c>
      <c r="K15" s="8">
        <f t="shared" si="1"/>
        <v>87</v>
      </c>
      <c r="L15" s="35">
        <f>K15-D15</f>
        <v>0</v>
      </c>
    </row>
    <row r="16" spans="2:13" ht="20.100000000000001" customHeight="1" x14ac:dyDescent="0.2">
      <c r="B16" s="51"/>
      <c r="C16" s="52"/>
      <c r="D16" s="60"/>
      <c r="E16" s="54">
        <f>E15/D15</f>
        <v>0.2413793103448276</v>
      </c>
      <c r="F16" s="55">
        <f>F15/$D$15</f>
        <v>0</v>
      </c>
      <c r="G16" s="55">
        <f>G15/$D$15</f>
        <v>1.1494252873563218E-2</v>
      </c>
      <c r="H16" s="55">
        <f>H15/D15</f>
        <v>0.73563218390804597</v>
      </c>
      <c r="I16" s="57">
        <f>I15/D15</f>
        <v>1.1494252873563218E-2</v>
      </c>
      <c r="K16" s="43">
        <f t="shared" si="1"/>
        <v>1</v>
      </c>
      <c r="L16" s="35">
        <f>1-K16</f>
        <v>0</v>
      </c>
    </row>
    <row r="17" spans="2:12" ht="20.100000000000001" customHeight="1" x14ac:dyDescent="0.2">
      <c r="B17" s="51"/>
      <c r="C17" s="58" t="s">
        <v>192</v>
      </c>
      <c r="D17" s="59">
        <f>'[1]表5-1'!D18</f>
        <v>25</v>
      </c>
      <c r="E17" s="31">
        <v>9</v>
      </c>
      <c r="F17" s="32">
        <v>0</v>
      </c>
      <c r="G17" s="32">
        <v>1</v>
      </c>
      <c r="H17" s="32">
        <v>15</v>
      </c>
      <c r="I17" s="34">
        <v>0</v>
      </c>
      <c r="K17" s="8">
        <f t="shared" si="1"/>
        <v>25</v>
      </c>
      <c r="L17" s="35">
        <f>K17-D17</f>
        <v>0</v>
      </c>
    </row>
    <row r="18" spans="2:12" ht="20.100000000000001" customHeight="1" x14ac:dyDescent="0.2">
      <c r="B18" s="51"/>
      <c r="C18" s="52"/>
      <c r="D18" s="60"/>
      <c r="E18" s="54">
        <f>E17/D17</f>
        <v>0.36</v>
      </c>
      <c r="F18" s="55">
        <f>F17/$D$17</f>
        <v>0</v>
      </c>
      <c r="G18" s="55">
        <f>G17/$D$17</f>
        <v>0.04</v>
      </c>
      <c r="H18" s="55">
        <f>H17/D17</f>
        <v>0.6</v>
      </c>
      <c r="I18" s="57">
        <f>I17/D17</f>
        <v>0</v>
      </c>
      <c r="K18" s="43">
        <f>SUM(E18:I18)</f>
        <v>1</v>
      </c>
      <c r="L18" s="35">
        <f>1-K18</f>
        <v>0</v>
      </c>
    </row>
    <row r="19" spans="2:12" ht="20.100000000000001" customHeight="1" x14ac:dyDescent="0.2">
      <c r="B19" s="51"/>
      <c r="C19" s="58" t="s">
        <v>193</v>
      </c>
      <c r="D19" s="59">
        <f>'[1]表5-1'!D20</f>
        <v>82</v>
      </c>
      <c r="E19" s="31">
        <v>15</v>
      </c>
      <c r="F19" s="32">
        <v>1</v>
      </c>
      <c r="G19" s="32">
        <v>3</v>
      </c>
      <c r="H19" s="32">
        <v>63</v>
      </c>
      <c r="I19" s="34">
        <v>0</v>
      </c>
      <c r="K19" s="8">
        <f t="shared" si="1"/>
        <v>82</v>
      </c>
      <c r="L19" s="35">
        <f>K19-D19</f>
        <v>0</v>
      </c>
    </row>
    <row r="20" spans="2:12" ht="20.100000000000001" customHeight="1" x14ac:dyDescent="0.2">
      <c r="B20" s="51"/>
      <c r="C20" s="52"/>
      <c r="D20" s="60"/>
      <c r="E20" s="54">
        <f>E19/D19</f>
        <v>0.18292682926829268</v>
      </c>
      <c r="F20" s="55">
        <f>F19/$D$19</f>
        <v>1.2195121951219513E-2</v>
      </c>
      <c r="G20" s="55">
        <f>G19/$D$19</f>
        <v>3.6585365853658534E-2</v>
      </c>
      <c r="H20" s="55">
        <f>H19/D19</f>
        <v>0.76829268292682928</v>
      </c>
      <c r="I20" s="57">
        <f>I19/D19</f>
        <v>0</v>
      </c>
      <c r="K20" s="43">
        <f t="shared" si="1"/>
        <v>1</v>
      </c>
      <c r="L20" s="35">
        <f>1-K20</f>
        <v>0</v>
      </c>
    </row>
    <row r="21" spans="2:12" ht="20.100000000000001" customHeight="1" x14ac:dyDescent="0.2">
      <c r="B21" s="51"/>
      <c r="C21" s="58" t="s">
        <v>194</v>
      </c>
      <c r="D21" s="59">
        <f>'[1]表5-1'!D22</f>
        <v>8</v>
      </c>
      <c r="E21" s="31">
        <v>4</v>
      </c>
      <c r="F21" s="32">
        <v>0</v>
      </c>
      <c r="G21" s="32">
        <v>0</v>
      </c>
      <c r="H21" s="32">
        <v>4</v>
      </c>
      <c r="I21" s="34">
        <v>0</v>
      </c>
      <c r="K21" s="8">
        <f t="shared" si="1"/>
        <v>8</v>
      </c>
      <c r="L21" s="35">
        <f>K21-D21</f>
        <v>0</v>
      </c>
    </row>
    <row r="22" spans="2:12" ht="20.100000000000001" customHeight="1" x14ac:dyDescent="0.2">
      <c r="B22" s="51"/>
      <c r="C22" s="52"/>
      <c r="D22" s="60"/>
      <c r="E22" s="54">
        <f>E21/D21</f>
        <v>0.5</v>
      </c>
      <c r="F22" s="55">
        <f>F21/$D$21</f>
        <v>0</v>
      </c>
      <c r="G22" s="55">
        <f>G21/$D$21</f>
        <v>0</v>
      </c>
      <c r="H22" s="55">
        <f>H21/D21</f>
        <v>0.5</v>
      </c>
      <c r="I22" s="57">
        <f>I21/D21</f>
        <v>0</v>
      </c>
      <c r="K22" s="43">
        <f t="shared" si="1"/>
        <v>1</v>
      </c>
      <c r="L22" s="35">
        <f>1-K22</f>
        <v>0</v>
      </c>
    </row>
    <row r="23" spans="2:12" ht="20.100000000000001" customHeight="1" x14ac:dyDescent="0.2">
      <c r="B23" s="51"/>
      <c r="C23" s="58" t="s">
        <v>195</v>
      </c>
      <c r="D23" s="59">
        <f>'[1]表5-1'!D24</f>
        <v>176</v>
      </c>
      <c r="E23" s="61">
        <v>20</v>
      </c>
      <c r="F23" s="62">
        <v>0</v>
      </c>
      <c r="G23" s="62">
        <v>4</v>
      </c>
      <c r="H23" s="62">
        <v>145</v>
      </c>
      <c r="I23" s="34">
        <v>7</v>
      </c>
      <c r="K23" s="8">
        <f t="shared" si="1"/>
        <v>176</v>
      </c>
      <c r="L23" s="35">
        <f>K23-D23</f>
        <v>0</v>
      </c>
    </row>
    <row r="24" spans="2:12" ht="20.100000000000001" customHeight="1" thickBot="1" x14ac:dyDescent="0.25">
      <c r="B24" s="51"/>
      <c r="C24" s="52"/>
      <c r="D24" s="53"/>
      <c r="E24" s="65">
        <f>E23/D23</f>
        <v>0.11363636363636363</v>
      </c>
      <c r="F24" s="66">
        <f>F23/$D$23</f>
        <v>0</v>
      </c>
      <c r="G24" s="66">
        <f>G23/$D$23</f>
        <v>2.2727272727272728E-2</v>
      </c>
      <c r="H24" s="66">
        <f>H23/D23</f>
        <v>0.82386363636363635</v>
      </c>
      <c r="I24" s="77">
        <f>I23/D23</f>
        <v>3.9772727272727272E-2</v>
      </c>
      <c r="K24" s="43">
        <f>SUM(E24:I24)</f>
        <v>1</v>
      </c>
      <c r="L24" s="35">
        <f>1-K24</f>
        <v>0</v>
      </c>
    </row>
    <row r="25" spans="2:12" ht="20.100000000000001" customHeight="1" thickTop="1" x14ac:dyDescent="0.2">
      <c r="B25" s="44" t="s">
        <v>196</v>
      </c>
      <c r="C25" s="69" t="s">
        <v>197</v>
      </c>
      <c r="D25" s="46">
        <f>'[1]表5-1'!D26</f>
        <v>106</v>
      </c>
      <c r="E25" s="47">
        <v>7</v>
      </c>
      <c r="F25" s="48">
        <v>0</v>
      </c>
      <c r="G25" s="48">
        <v>2</v>
      </c>
      <c r="H25" s="48">
        <v>90</v>
      </c>
      <c r="I25" s="64">
        <v>7</v>
      </c>
      <c r="K25" s="8">
        <f t="shared" si="1"/>
        <v>106</v>
      </c>
      <c r="L25" s="35">
        <f>K25-D25</f>
        <v>0</v>
      </c>
    </row>
    <row r="26" spans="2:12" ht="20.100000000000001" customHeight="1" x14ac:dyDescent="0.2">
      <c r="B26" s="51"/>
      <c r="C26" s="70"/>
      <c r="D26" s="60"/>
      <c r="E26" s="54">
        <f>E25/D25</f>
        <v>6.6037735849056603E-2</v>
      </c>
      <c r="F26" s="55">
        <f>F25/$D$25</f>
        <v>0</v>
      </c>
      <c r="G26" s="55">
        <f>G25/$D$25</f>
        <v>1.8867924528301886E-2</v>
      </c>
      <c r="H26" s="55">
        <f>H25/D25</f>
        <v>0.84905660377358494</v>
      </c>
      <c r="I26" s="57">
        <f>I25/D25</f>
        <v>6.6037735849056603E-2</v>
      </c>
      <c r="K26" s="43">
        <f t="shared" si="1"/>
        <v>1</v>
      </c>
      <c r="L26" s="35">
        <f>1-K26</f>
        <v>0</v>
      </c>
    </row>
    <row r="27" spans="2:12" ht="20.100000000000001" customHeight="1" x14ac:dyDescent="0.2">
      <c r="B27" s="51"/>
      <c r="C27" s="70" t="s">
        <v>198</v>
      </c>
      <c r="D27" s="71">
        <f>'[1]表5-1'!D28</f>
        <v>171</v>
      </c>
      <c r="E27" s="61">
        <v>26</v>
      </c>
      <c r="F27" s="62">
        <v>1</v>
      </c>
      <c r="G27" s="62">
        <v>2</v>
      </c>
      <c r="H27" s="62">
        <v>140</v>
      </c>
      <c r="I27" s="34">
        <v>2</v>
      </c>
      <c r="K27" s="8">
        <f t="shared" si="1"/>
        <v>171</v>
      </c>
      <c r="L27" s="35">
        <f>K27-D27</f>
        <v>0</v>
      </c>
    </row>
    <row r="28" spans="2:12" ht="20.100000000000001" customHeight="1" x14ac:dyDescent="0.2">
      <c r="B28" s="51"/>
      <c r="C28" s="72"/>
      <c r="D28" s="60"/>
      <c r="E28" s="54">
        <f>E27/D27</f>
        <v>0.15204678362573099</v>
      </c>
      <c r="F28" s="55">
        <f>F27/$D$27</f>
        <v>5.8479532163742687E-3</v>
      </c>
      <c r="G28" s="55">
        <f>G27/$D$27</f>
        <v>1.1695906432748537E-2</v>
      </c>
      <c r="H28" s="55">
        <f>H27/D27</f>
        <v>0.81871345029239762</v>
      </c>
      <c r="I28" s="57">
        <f>I27/D27</f>
        <v>1.1695906432748537E-2</v>
      </c>
      <c r="K28" s="43">
        <f t="shared" si="1"/>
        <v>0.99999999999999989</v>
      </c>
      <c r="L28" s="35">
        <f>1-K28</f>
        <v>0</v>
      </c>
    </row>
    <row r="29" spans="2:12" ht="20.100000000000001" customHeight="1" x14ac:dyDescent="0.2">
      <c r="B29" s="51"/>
      <c r="C29" s="70" t="s">
        <v>199</v>
      </c>
      <c r="D29" s="53">
        <f>'[1]表5-1'!D30</f>
        <v>49</v>
      </c>
      <c r="E29" s="61">
        <v>14</v>
      </c>
      <c r="F29" s="62">
        <v>0</v>
      </c>
      <c r="G29" s="62">
        <v>0</v>
      </c>
      <c r="H29" s="62">
        <v>32</v>
      </c>
      <c r="I29" s="34">
        <v>3</v>
      </c>
      <c r="K29" s="8">
        <f t="shared" si="1"/>
        <v>49</v>
      </c>
      <c r="L29" s="35">
        <f>K29-D29</f>
        <v>0</v>
      </c>
    </row>
    <row r="30" spans="2:12" ht="20.100000000000001" customHeight="1" x14ac:dyDescent="0.2">
      <c r="B30" s="51"/>
      <c r="C30" s="72"/>
      <c r="D30" s="60"/>
      <c r="E30" s="54">
        <f>E29/D29</f>
        <v>0.2857142857142857</v>
      </c>
      <c r="F30" s="55">
        <f>F29/$D$29</f>
        <v>0</v>
      </c>
      <c r="G30" s="55">
        <f>G29/$D$29</f>
        <v>0</v>
      </c>
      <c r="H30" s="55">
        <f>H29/D29</f>
        <v>0.65306122448979587</v>
      </c>
      <c r="I30" s="57">
        <f>I29/D29</f>
        <v>6.1224489795918366E-2</v>
      </c>
      <c r="K30" s="43">
        <f t="shared" si="1"/>
        <v>0.99999999999999989</v>
      </c>
      <c r="L30" s="35">
        <f>1-K30</f>
        <v>0</v>
      </c>
    </row>
    <row r="31" spans="2:12" ht="20.100000000000001" customHeight="1" x14ac:dyDescent="0.2">
      <c r="B31" s="51"/>
      <c r="C31" s="70" t="s">
        <v>200</v>
      </c>
      <c r="D31" s="53">
        <f>'[1]表5-1'!D32</f>
        <v>38</v>
      </c>
      <c r="E31" s="61">
        <v>5</v>
      </c>
      <c r="F31" s="62">
        <v>0</v>
      </c>
      <c r="G31" s="62">
        <v>4</v>
      </c>
      <c r="H31" s="62">
        <v>29</v>
      </c>
      <c r="I31" s="34">
        <v>0</v>
      </c>
      <c r="K31" s="8">
        <f t="shared" si="1"/>
        <v>38</v>
      </c>
      <c r="L31" s="35">
        <f>K31-D31</f>
        <v>0</v>
      </c>
    </row>
    <row r="32" spans="2:12" ht="20.100000000000001" customHeight="1" x14ac:dyDescent="0.2">
      <c r="B32" s="51"/>
      <c r="C32" s="72"/>
      <c r="D32" s="60"/>
      <c r="E32" s="54">
        <f>E31/D31</f>
        <v>0.13157894736842105</v>
      </c>
      <c r="F32" s="55">
        <f>F31/$D$31</f>
        <v>0</v>
      </c>
      <c r="G32" s="55">
        <f>G31/$D$31</f>
        <v>0.10526315789473684</v>
      </c>
      <c r="H32" s="55">
        <f>H31/D31</f>
        <v>0.76315789473684215</v>
      </c>
      <c r="I32" s="57">
        <f>I31/D31</f>
        <v>0</v>
      </c>
      <c r="K32" s="43">
        <f t="shared" si="1"/>
        <v>1</v>
      </c>
      <c r="L32" s="35">
        <f>1-K32</f>
        <v>0</v>
      </c>
    </row>
    <row r="33" spans="2:14" ht="20.100000000000001" customHeight="1" x14ac:dyDescent="0.2">
      <c r="B33" s="51"/>
      <c r="C33" s="70" t="s">
        <v>201</v>
      </c>
      <c r="D33" s="53">
        <f>'[1]表5-1'!D34</f>
        <v>33</v>
      </c>
      <c r="E33" s="61">
        <v>10</v>
      </c>
      <c r="F33" s="62">
        <v>0</v>
      </c>
      <c r="G33" s="62">
        <v>3</v>
      </c>
      <c r="H33" s="62">
        <v>20</v>
      </c>
      <c r="I33" s="34">
        <v>0</v>
      </c>
      <c r="K33" s="8">
        <f t="shared" si="1"/>
        <v>33</v>
      </c>
      <c r="L33" s="35">
        <f>K33-D33</f>
        <v>0</v>
      </c>
    </row>
    <row r="34" spans="2:14" ht="20.100000000000001" customHeight="1" x14ac:dyDescent="0.2">
      <c r="B34" s="51"/>
      <c r="C34" s="72"/>
      <c r="D34" s="60"/>
      <c r="E34" s="54">
        <f>E33/D33</f>
        <v>0.30303030303030304</v>
      </c>
      <c r="F34" s="55">
        <f>F33/$D$33</f>
        <v>0</v>
      </c>
      <c r="G34" s="55">
        <f>G33/$D$33</f>
        <v>9.0909090909090912E-2</v>
      </c>
      <c r="H34" s="55">
        <f>H33/D33</f>
        <v>0.60606060606060608</v>
      </c>
      <c r="I34" s="57">
        <f>I33/D33</f>
        <v>0</v>
      </c>
      <c r="K34" s="43">
        <f t="shared" si="1"/>
        <v>1</v>
      </c>
      <c r="L34" s="35">
        <f>1-K34</f>
        <v>0</v>
      </c>
    </row>
    <row r="35" spans="2:14" ht="20.100000000000001" customHeight="1" x14ac:dyDescent="0.2">
      <c r="B35" s="51"/>
      <c r="C35" s="70" t="s">
        <v>202</v>
      </c>
      <c r="D35" s="71">
        <f>'[1]表5-1'!D36</f>
        <v>30</v>
      </c>
      <c r="E35" s="61">
        <v>15</v>
      </c>
      <c r="F35" s="62">
        <v>0</v>
      </c>
      <c r="G35" s="62">
        <v>2</v>
      </c>
      <c r="H35" s="62">
        <v>13</v>
      </c>
      <c r="I35" s="34">
        <v>0</v>
      </c>
      <c r="K35" s="8">
        <f t="shared" si="1"/>
        <v>30</v>
      </c>
      <c r="L35" s="35">
        <f>K35-D35</f>
        <v>0</v>
      </c>
    </row>
    <row r="36" spans="2:14" ht="20.100000000000001" customHeight="1" thickBot="1" x14ac:dyDescent="0.25">
      <c r="B36" s="51"/>
      <c r="C36" s="73"/>
      <c r="D36" s="53"/>
      <c r="E36" s="74">
        <f>E35/D35</f>
        <v>0.5</v>
      </c>
      <c r="F36" s="75">
        <f>F35/$D$35</f>
        <v>0</v>
      </c>
      <c r="G36" s="75">
        <f>G35/$D$35</f>
        <v>6.6666666666666666E-2</v>
      </c>
      <c r="H36" s="75">
        <f>H35/D35</f>
        <v>0.43333333333333335</v>
      </c>
      <c r="I36" s="57">
        <f>I35/D35</f>
        <v>0</v>
      </c>
      <c r="K36" s="43">
        <f t="shared" si="1"/>
        <v>1</v>
      </c>
      <c r="L36" s="35">
        <f>1-K36</f>
        <v>0</v>
      </c>
    </row>
    <row r="37" spans="2:14" ht="20.100000000000001" customHeight="1" thickTop="1" x14ac:dyDescent="0.2">
      <c r="B37" s="51"/>
      <c r="C37" s="78" t="s">
        <v>203</v>
      </c>
      <c r="D37" s="79">
        <f t="shared" ref="D37:I37" si="2">D27+D29+D31+D33</f>
        <v>291</v>
      </c>
      <c r="E37" s="80">
        <f t="shared" si="2"/>
        <v>55</v>
      </c>
      <c r="F37" s="48">
        <f t="shared" si="2"/>
        <v>1</v>
      </c>
      <c r="G37" s="48">
        <f t="shared" si="2"/>
        <v>9</v>
      </c>
      <c r="H37" s="48">
        <f t="shared" si="2"/>
        <v>221</v>
      </c>
      <c r="I37" s="50">
        <f t="shared" si="2"/>
        <v>5</v>
      </c>
      <c r="K37" s="8">
        <f t="shared" si="1"/>
        <v>291</v>
      </c>
      <c r="L37" s="35">
        <f>K37-D37</f>
        <v>0</v>
      </c>
    </row>
    <row r="38" spans="2:14" ht="20.100000000000001" customHeight="1" x14ac:dyDescent="0.2">
      <c r="B38" s="51"/>
      <c r="C38" s="81" t="s">
        <v>204</v>
      </c>
      <c r="D38" s="60"/>
      <c r="E38" s="54">
        <f>E37/D37</f>
        <v>0.18900343642611683</v>
      </c>
      <c r="F38" s="55">
        <f>F37/$D$37</f>
        <v>3.4364261168384879E-3</v>
      </c>
      <c r="G38" s="55">
        <f>G37/$D$37</f>
        <v>3.0927835051546393E-2</v>
      </c>
      <c r="H38" s="55">
        <f>H37/D37</f>
        <v>0.75945017182130581</v>
      </c>
      <c r="I38" s="57">
        <f>I37/D37</f>
        <v>1.7182130584192441E-2</v>
      </c>
      <c r="K38" s="43">
        <f t="shared" si="1"/>
        <v>1</v>
      </c>
      <c r="L38" s="35">
        <f>1-K38</f>
        <v>0</v>
      </c>
    </row>
    <row r="39" spans="2:14" ht="20.100000000000001" customHeight="1" x14ac:dyDescent="0.2">
      <c r="B39" s="51"/>
      <c r="C39" s="78" t="s">
        <v>203</v>
      </c>
      <c r="D39" s="82">
        <f t="shared" ref="D39:I39" si="3">D29+D31+D33+D35</f>
        <v>150</v>
      </c>
      <c r="E39" s="61">
        <f t="shared" si="3"/>
        <v>44</v>
      </c>
      <c r="F39" s="62">
        <f t="shared" si="3"/>
        <v>0</v>
      </c>
      <c r="G39" s="62">
        <f t="shared" si="3"/>
        <v>9</v>
      </c>
      <c r="H39" s="62">
        <f t="shared" si="3"/>
        <v>94</v>
      </c>
      <c r="I39" s="64">
        <f t="shared" si="3"/>
        <v>3</v>
      </c>
      <c r="K39" s="8">
        <f t="shared" si="1"/>
        <v>150</v>
      </c>
      <c r="L39" s="35">
        <f>K39-D39</f>
        <v>0</v>
      </c>
    </row>
    <row r="40" spans="2:14" ht="20.100000000000001" customHeight="1" thickBot="1" x14ac:dyDescent="0.25">
      <c r="B40" s="83"/>
      <c r="C40" s="81" t="s">
        <v>205</v>
      </c>
      <c r="D40" s="60"/>
      <c r="E40" s="84">
        <f>E39/D39</f>
        <v>0.29333333333333333</v>
      </c>
      <c r="F40" s="85">
        <f>F39/$D$39</f>
        <v>0</v>
      </c>
      <c r="G40" s="85">
        <f>G39/$D$39</f>
        <v>0.06</v>
      </c>
      <c r="H40" s="85">
        <f>H39/D39</f>
        <v>0.62666666666666671</v>
      </c>
      <c r="I40" s="87">
        <f>I39/D39</f>
        <v>0.02</v>
      </c>
      <c r="K40" s="43">
        <f t="shared" si="1"/>
        <v>1</v>
      </c>
      <c r="L40" s="35">
        <f>1-K40</f>
        <v>0</v>
      </c>
    </row>
    <row r="41" spans="2:14" ht="19.5" customHeight="1" x14ac:dyDescent="0.2">
      <c r="C41" s="88"/>
      <c r="D41" s="89"/>
      <c r="E41" s="90"/>
      <c r="F41" s="90"/>
      <c r="G41" s="90"/>
      <c r="H41" s="90"/>
      <c r="I41" s="90"/>
    </row>
    <row r="42" spans="2:14" x14ac:dyDescent="0.2">
      <c r="B42" s="8" t="s">
        <v>206</v>
      </c>
      <c r="D42" s="8">
        <f t="shared" ref="D42:I42" si="4">D25+D27+D29+D31+D33+D35</f>
        <v>427</v>
      </c>
      <c r="E42" s="8">
        <f t="shared" si="4"/>
        <v>77</v>
      </c>
      <c r="F42" s="8">
        <f t="shared" si="4"/>
        <v>1</v>
      </c>
      <c r="G42" s="8">
        <f t="shared" si="4"/>
        <v>13</v>
      </c>
      <c r="H42" s="8">
        <f t="shared" si="4"/>
        <v>324</v>
      </c>
      <c r="I42" s="8">
        <f t="shared" si="4"/>
        <v>12</v>
      </c>
    </row>
    <row r="43" spans="2:14" x14ac:dyDescent="0.2">
      <c r="B43" t="s">
        <v>207</v>
      </c>
      <c r="E43" s="91">
        <f>E42/D42</f>
        <v>0.18032786885245902</v>
      </c>
      <c r="F43" s="91">
        <f>F42/$D$42</f>
        <v>2.34192037470726E-3</v>
      </c>
      <c r="G43" s="91">
        <f>G42/$D$42</f>
        <v>3.0444964871194378E-2</v>
      </c>
      <c r="H43" s="91">
        <f>H42/D42</f>
        <v>0.75878220140515218</v>
      </c>
      <c r="I43" s="91">
        <f>I42/D42</f>
        <v>2.8103044496487119E-2</v>
      </c>
      <c r="J43" s="91"/>
      <c r="K43" s="91"/>
      <c r="L43" s="91"/>
      <c r="M43" s="91"/>
      <c r="N43" s="91"/>
    </row>
    <row r="44" spans="2:14" x14ac:dyDescent="0.2">
      <c r="B44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spans="2:14" x14ac:dyDescent="0.2">
      <c r="B45" t="s">
        <v>208</v>
      </c>
      <c r="D45" s="92">
        <f t="shared" ref="D45:I45" si="5">D37+D25+D35</f>
        <v>427</v>
      </c>
      <c r="E45" s="92">
        <f t="shared" si="5"/>
        <v>77</v>
      </c>
      <c r="F45" s="92">
        <f t="shared" si="5"/>
        <v>1</v>
      </c>
      <c r="G45" s="92">
        <f t="shared" si="5"/>
        <v>13</v>
      </c>
      <c r="H45" s="92">
        <f t="shared" si="5"/>
        <v>324</v>
      </c>
      <c r="I45" s="92">
        <f t="shared" si="5"/>
        <v>12</v>
      </c>
    </row>
    <row r="46" spans="2:14" x14ac:dyDescent="0.2">
      <c r="B46"/>
      <c r="D46" s="93">
        <f t="shared" ref="D46:I46" si="6">D39+D25+D27</f>
        <v>427</v>
      </c>
      <c r="E46" s="93">
        <f t="shared" si="6"/>
        <v>77</v>
      </c>
      <c r="F46" s="93">
        <f t="shared" si="6"/>
        <v>1</v>
      </c>
      <c r="G46" s="93">
        <f t="shared" si="6"/>
        <v>13</v>
      </c>
      <c r="H46" s="93">
        <f t="shared" si="6"/>
        <v>324</v>
      </c>
      <c r="I46" s="93">
        <f t="shared" si="6"/>
        <v>12</v>
      </c>
    </row>
    <row r="47" spans="2:14" x14ac:dyDescent="0.2">
      <c r="B47"/>
    </row>
    <row r="48" spans="2:14" x14ac:dyDescent="0.2">
      <c r="B48" s="94" t="s">
        <v>209</v>
      </c>
      <c r="D48" s="35">
        <f>D42-D11</f>
        <v>0</v>
      </c>
      <c r="E48" s="35">
        <f t="shared" ref="E48:I49" si="7">E42-E11</f>
        <v>0</v>
      </c>
      <c r="F48" s="35">
        <f t="shared" si="7"/>
        <v>0</v>
      </c>
      <c r="G48" s="35">
        <f t="shared" si="7"/>
        <v>0</v>
      </c>
      <c r="H48" s="35">
        <f>H42-H11</f>
        <v>0</v>
      </c>
      <c r="I48" s="35">
        <f>I42-I11</f>
        <v>0</v>
      </c>
      <c r="J48" s="92"/>
      <c r="K48" s="92"/>
      <c r="L48" s="92"/>
      <c r="M48" s="92"/>
      <c r="N48" s="92"/>
    </row>
    <row r="49" spans="4:14" x14ac:dyDescent="0.2">
      <c r="D49" s="35"/>
      <c r="E49" s="35">
        <f t="shared" si="7"/>
        <v>0</v>
      </c>
      <c r="F49" s="35">
        <f t="shared" si="7"/>
        <v>0</v>
      </c>
      <c r="G49" s="35">
        <f t="shared" si="7"/>
        <v>0</v>
      </c>
      <c r="H49" s="35">
        <f>H43-H12</f>
        <v>0</v>
      </c>
      <c r="I49" s="35">
        <f t="shared" si="7"/>
        <v>0</v>
      </c>
      <c r="J49" s="93"/>
      <c r="K49" s="93"/>
      <c r="L49" s="93"/>
      <c r="M49" s="93"/>
      <c r="N49" s="93"/>
    </row>
    <row r="50" spans="4:14" x14ac:dyDescent="0.2">
      <c r="D50" s="35"/>
      <c r="E50" s="35"/>
      <c r="F50" s="35"/>
      <c r="G50" s="35"/>
      <c r="H50" s="35"/>
      <c r="I50" s="35"/>
    </row>
    <row r="51" spans="4:14" x14ac:dyDescent="0.2">
      <c r="D51" s="35">
        <f t="shared" ref="D51:I51" si="8">D45-D42</f>
        <v>0</v>
      </c>
      <c r="E51" s="35">
        <f t="shared" si="8"/>
        <v>0</v>
      </c>
      <c r="F51" s="35">
        <f t="shared" si="8"/>
        <v>0</v>
      </c>
      <c r="G51" s="35">
        <f t="shared" si="8"/>
        <v>0</v>
      </c>
      <c r="H51" s="35">
        <f t="shared" si="8"/>
        <v>0</v>
      </c>
      <c r="I51" s="35">
        <f t="shared" si="8"/>
        <v>0</v>
      </c>
    </row>
    <row r="52" spans="4:14" x14ac:dyDescent="0.2">
      <c r="D52" s="35">
        <f t="shared" ref="D52:I52" si="9">D46-D42</f>
        <v>0</v>
      </c>
      <c r="E52" s="35">
        <f t="shared" si="9"/>
        <v>0</v>
      </c>
      <c r="F52" s="35">
        <f t="shared" si="9"/>
        <v>0</v>
      </c>
      <c r="G52" s="35">
        <f t="shared" si="9"/>
        <v>0</v>
      </c>
      <c r="H52" s="35">
        <f t="shared" si="9"/>
        <v>0</v>
      </c>
      <c r="I52" s="35">
        <f t="shared" si="9"/>
        <v>0</v>
      </c>
    </row>
  </sheetData>
  <mergeCells count="21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8:D10"/>
    <mergeCell ref="E8:E10"/>
    <mergeCell ref="F8:F10"/>
    <mergeCell ref="G8:G10"/>
    <mergeCell ref="H8:H10"/>
    <mergeCell ref="I8:I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AC2A6-D693-4114-AE65-E6518CCA5C2D}">
  <sheetPr>
    <tabColor rgb="FF00B0F0"/>
    <pageSetUpPr fitToPage="1"/>
  </sheetPr>
  <dimension ref="A2:Q97"/>
  <sheetViews>
    <sheetView view="pageBreakPreview" topLeftCell="C1" zoomScale="80" zoomScaleNormal="100" zoomScaleSheetLayoutView="80" workbookViewId="0"/>
  </sheetViews>
  <sheetFormatPr defaultColWidth="9" defaultRowHeight="13.2" x14ac:dyDescent="0.2"/>
  <cols>
    <col min="1" max="2" width="8.6640625" style="168" customWidth="1"/>
    <col min="3" max="14" width="20.6640625" style="8" customWidth="1"/>
    <col min="15" max="20" width="8.6640625" style="8" customWidth="1"/>
    <col min="21" max="40" width="4.6640625" style="8" customWidth="1"/>
    <col min="41" max="16384" width="9" style="8"/>
  </cols>
  <sheetData>
    <row r="2" spans="2:17" ht="17.100000000000001" customHeight="1" x14ac:dyDescent="0.2">
      <c r="B2" s="170" t="s">
        <v>328</v>
      </c>
    </row>
    <row r="3" spans="2:17" ht="18" customHeight="1" x14ac:dyDescent="0.2">
      <c r="B3" s="8"/>
    </row>
    <row r="4" spans="2:17" ht="15" customHeight="1" x14ac:dyDescent="0.2">
      <c r="B4" s="8"/>
      <c r="H4" s="254"/>
      <c r="L4" s="254" t="s">
        <v>178</v>
      </c>
    </row>
    <row r="5" spans="2:17" ht="15" customHeight="1" x14ac:dyDescent="0.2">
      <c r="B5" s="8"/>
      <c r="H5" s="254"/>
      <c r="L5" s="254" t="s">
        <v>179</v>
      </c>
    </row>
    <row r="6" spans="2:17" ht="15" customHeight="1" x14ac:dyDescent="0.2">
      <c r="B6" s="8"/>
      <c r="H6" s="254"/>
      <c r="L6" s="254" t="s">
        <v>292</v>
      </c>
    </row>
    <row r="7" spans="2:17" ht="15" customHeight="1" x14ac:dyDescent="0.2">
      <c r="B7" s="8"/>
      <c r="H7" s="254"/>
      <c r="L7" s="254" t="s">
        <v>329</v>
      </c>
    </row>
    <row r="8" spans="2:17" ht="13.8" thickBot="1" x14ac:dyDescent="0.25">
      <c r="N8" s="10" t="s">
        <v>180</v>
      </c>
    </row>
    <row r="9" spans="2:17" ht="15" customHeight="1" x14ac:dyDescent="0.2">
      <c r="B9" s="96"/>
      <c r="C9" s="96"/>
      <c r="D9" s="13" t="s">
        <v>213</v>
      </c>
      <c r="E9" s="97" t="s">
        <v>330</v>
      </c>
      <c r="F9" s="98"/>
      <c r="G9" s="99"/>
      <c r="H9" s="98"/>
      <c r="I9" s="98"/>
      <c r="J9" s="99"/>
      <c r="K9" s="99"/>
      <c r="L9" s="98"/>
      <c r="M9" s="98"/>
      <c r="N9" s="255"/>
    </row>
    <row r="10" spans="2:17" ht="15" customHeight="1" x14ac:dyDescent="0.2">
      <c r="B10" s="96"/>
      <c r="C10" s="96"/>
      <c r="D10" s="19"/>
      <c r="E10" s="101"/>
      <c r="F10" s="139" t="s">
        <v>331</v>
      </c>
      <c r="G10" s="58" t="s">
        <v>332</v>
      </c>
      <c r="H10" s="139" t="s">
        <v>333</v>
      </c>
      <c r="I10" s="139" t="s">
        <v>334</v>
      </c>
      <c r="J10" s="58" t="s">
        <v>335</v>
      </c>
      <c r="K10" s="58" t="s">
        <v>336</v>
      </c>
      <c r="L10" s="139" t="s">
        <v>337</v>
      </c>
      <c r="M10" s="139" t="s">
        <v>338</v>
      </c>
      <c r="N10" s="13" t="s">
        <v>225</v>
      </c>
    </row>
    <row r="11" spans="2:17" ht="10.5" customHeight="1" x14ac:dyDescent="0.2">
      <c r="B11" s="96"/>
      <c r="C11" s="96"/>
      <c r="D11" s="19"/>
      <c r="E11" s="101"/>
      <c r="F11" s="131"/>
      <c r="G11" s="52"/>
      <c r="H11" s="131"/>
      <c r="I11" s="131"/>
      <c r="J11" s="52"/>
      <c r="K11" s="52"/>
      <c r="L11" s="131"/>
      <c r="M11" s="131"/>
      <c r="N11" s="19"/>
    </row>
    <row r="12" spans="2:17" ht="68.25" customHeight="1" x14ac:dyDescent="0.2">
      <c r="B12" s="96"/>
      <c r="C12" s="96"/>
      <c r="D12" s="24"/>
      <c r="E12" s="109"/>
      <c r="F12" s="134"/>
      <c r="G12" s="108"/>
      <c r="H12" s="134"/>
      <c r="I12" s="134"/>
      <c r="J12" s="108"/>
      <c r="K12" s="108"/>
      <c r="L12" s="134"/>
      <c r="M12" s="134"/>
      <c r="N12" s="24"/>
      <c r="P12" s="8" t="s">
        <v>186</v>
      </c>
      <c r="Q12" s="27" t="s">
        <v>187</v>
      </c>
    </row>
    <row r="13" spans="2:17" ht="19.2" customHeight="1" x14ac:dyDescent="0.2">
      <c r="B13" s="28" t="s">
        <v>188</v>
      </c>
      <c r="C13" s="29"/>
      <c r="D13" s="113">
        <f t="shared" ref="D13:N13" si="0">D16+D19+D22+D25+D28+D31</f>
        <v>427</v>
      </c>
      <c r="E13" s="114">
        <f t="shared" si="0"/>
        <v>78</v>
      </c>
      <c r="F13" s="115">
        <f t="shared" si="0"/>
        <v>43</v>
      </c>
      <c r="G13" s="115">
        <f t="shared" si="0"/>
        <v>20</v>
      </c>
      <c r="H13" s="115">
        <f t="shared" si="0"/>
        <v>28</v>
      </c>
      <c r="I13" s="115">
        <f t="shared" si="0"/>
        <v>26</v>
      </c>
      <c r="J13" s="115">
        <f t="shared" si="0"/>
        <v>60</v>
      </c>
      <c r="K13" s="115">
        <f t="shared" si="0"/>
        <v>10</v>
      </c>
      <c r="L13" s="115">
        <f t="shared" si="0"/>
        <v>3</v>
      </c>
      <c r="M13" s="115">
        <f t="shared" si="0"/>
        <v>4</v>
      </c>
      <c r="N13" s="116">
        <f t="shared" si="0"/>
        <v>1</v>
      </c>
      <c r="P13" s="8">
        <f>E13</f>
        <v>78</v>
      </c>
      <c r="Q13" s="35">
        <f>E13-P13</f>
        <v>0</v>
      </c>
    </row>
    <row r="14" spans="2:17" ht="19.2" customHeight="1" x14ac:dyDescent="0.2">
      <c r="B14" s="36"/>
      <c r="C14" s="37"/>
      <c r="D14" s="118"/>
      <c r="E14" s="150">
        <f>E13/D13</f>
        <v>0.18266978922716628</v>
      </c>
      <c r="F14" s="132">
        <f>F13/D13</f>
        <v>0.10070257611241218</v>
      </c>
      <c r="G14" s="132">
        <f>G13/D13</f>
        <v>4.6838407494145202E-2</v>
      </c>
      <c r="H14" s="132">
        <f>H13/D13</f>
        <v>6.5573770491803282E-2</v>
      </c>
      <c r="I14" s="132">
        <f>I13/D13</f>
        <v>6.0889929742388757E-2</v>
      </c>
      <c r="J14" s="132">
        <f>J13/D13</f>
        <v>0.14051522248243559</v>
      </c>
      <c r="K14" s="132">
        <f>K13/D13</f>
        <v>2.3419203747072601E-2</v>
      </c>
      <c r="L14" s="132">
        <f>L13/D13</f>
        <v>7.0257611241217799E-3</v>
      </c>
      <c r="M14" s="132">
        <f>M13/D13</f>
        <v>9.3676814988290398E-3</v>
      </c>
      <c r="N14" s="133">
        <f>N13/D13</f>
        <v>2.34192037470726E-3</v>
      </c>
      <c r="P14" s="43">
        <f>SUM(E14)</f>
        <v>0.18266978922716628</v>
      </c>
      <c r="Q14" s="35"/>
    </row>
    <row r="15" spans="2:17" ht="19.2" customHeight="1" thickBot="1" x14ac:dyDescent="0.25">
      <c r="B15" s="122"/>
      <c r="C15" s="123"/>
      <c r="D15" s="124"/>
      <c r="E15" s="256"/>
      <c r="F15" s="257">
        <f>F13/E13</f>
        <v>0.55128205128205132</v>
      </c>
      <c r="G15" s="257">
        <f>G13/E13</f>
        <v>0.25641025641025639</v>
      </c>
      <c r="H15" s="257">
        <f>H13/E13</f>
        <v>0.35897435897435898</v>
      </c>
      <c r="I15" s="257">
        <f>I13/E13</f>
        <v>0.33333333333333331</v>
      </c>
      <c r="J15" s="257">
        <f>J13/E13</f>
        <v>0.76923076923076927</v>
      </c>
      <c r="K15" s="257">
        <f>K13/E13</f>
        <v>0.12820512820512819</v>
      </c>
      <c r="L15" s="257">
        <f>L13/E13</f>
        <v>3.8461538461538464E-2</v>
      </c>
      <c r="M15" s="257">
        <f>M13/E13</f>
        <v>5.128205128205128E-2</v>
      </c>
      <c r="N15" s="258">
        <f>N13/E13</f>
        <v>1.282051282051282E-2</v>
      </c>
      <c r="P15" s="43"/>
    </row>
    <row r="16" spans="2:17" ht="19.2" customHeight="1" thickTop="1" x14ac:dyDescent="0.2">
      <c r="B16" s="44" t="s">
        <v>226</v>
      </c>
      <c r="C16" s="128" t="s">
        <v>190</v>
      </c>
      <c r="D16" s="46">
        <f>[1]表1!D14</f>
        <v>49</v>
      </c>
      <c r="E16" s="259">
        <f>'表33-1'!E13+'表33-1'!F13</f>
        <v>8</v>
      </c>
      <c r="F16" s="129">
        <v>4</v>
      </c>
      <c r="G16" s="129">
        <v>2</v>
      </c>
      <c r="H16" s="129">
        <v>4</v>
      </c>
      <c r="I16" s="129">
        <v>2</v>
      </c>
      <c r="J16" s="129">
        <v>6</v>
      </c>
      <c r="K16" s="129">
        <v>1</v>
      </c>
      <c r="L16" s="129">
        <v>0</v>
      </c>
      <c r="M16" s="129">
        <v>0</v>
      </c>
      <c r="N16" s="130">
        <v>0</v>
      </c>
      <c r="P16" s="8">
        <f>E16</f>
        <v>8</v>
      </c>
      <c r="Q16" s="35">
        <f>E16-P16</f>
        <v>0</v>
      </c>
    </row>
    <row r="17" spans="2:17" ht="19.2" customHeight="1" x14ac:dyDescent="0.2">
      <c r="B17" s="51"/>
      <c r="C17" s="131"/>
      <c r="D17" s="38"/>
      <c r="E17" s="150">
        <f>E16/D16</f>
        <v>0.16326530612244897</v>
      </c>
      <c r="F17" s="132">
        <f>F16/D16</f>
        <v>8.1632653061224483E-2</v>
      </c>
      <c r="G17" s="132">
        <f>G16/D16</f>
        <v>4.0816326530612242E-2</v>
      </c>
      <c r="H17" s="132">
        <f>H16/D16</f>
        <v>8.1632653061224483E-2</v>
      </c>
      <c r="I17" s="132">
        <f>I16/D16</f>
        <v>4.0816326530612242E-2</v>
      </c>
      <c r="J17" s="132">
        <f>J16/D16</f>
        <v>0.12244897959183673</v>
      </c>
      <c r="K17" s="132">
        <f>K16/D16</f>
        <v>2.0408163265306121E-2</v>
      </c>
      <c r="L17" s="132">
        <f>L16/D16</f>
        <v>0</v>
      </c>
      <c r="M17" s="132">
        <f>M16/D16</f>
        <v>0</v>
      </c>
      <c r="N17" s="133">
        <f>N16/D16</f>
        <v>0</v>
      </c>
      <c r="P17" s="43">
        <f>SUM(E17)</f>
        <v>0.16326530612244897</v>
      </c>
      <c r="Q17" s="35"/>
    </row>
    <row r="18" spans="2:17" ht="19.2" customHeight="1" x14ac:dyDescent="0.2">
      <c r="B18" s="51"/>
      <c r="C18" s="134"/>
      <c r="D18" s="135"/>
      <c r="E18" s="262"/>
      <c r="F18" s="137">
        <f>F16/E16</f>
        <v>0.5</v>
      </c>
      <c r="G18" s="137">
        <f>G16/E16</f>
        <v>0.25</v>
      </c>
      <c r="H18" s="137">
        <f>H16/E16</f>
        <v>0.5</v>
      </c>
      <c r="I18" s="137">
        <f>I16/E16</f>
        <v>0.25</v>
      </c>
      <c r="J18" s="137">
        <f>J16/E16</f>
        <v>0.75</v>
      </c>
      <c r="K18" s="137">
        <f>K16/E16</f>
        <v>0.125</v>
      </c>
      <c r="L18" s="137">
        <f>L16/E16</f>
        <v>0</v>
      </c>
      <c r="M18" s="137">
        <f>M16/E16</f>
        <v>0</v>
      </c>
      <c r="N18" s="138">
        <f>N16/E16</f>
        <v>0</v>
      </c>
      <c r="P18" s="43"/>
    </row>
    <row r="19" spans="2:17" ht="19.2" customHeight="1" x14ac:dyDescent="0.2">
      <c r="B19" s="51"/>
      <c r="C19" s="139" t="s">
        <v>191</v>
      </c>
      <c r="D19" s="59">
        <f>[1]表1!D17</f>
        <v>87</v>
      </c>
      <c r="E19" s="140">
        <f>'表33-1'!E15+'表33-1'!F15</f>
        <v>21</v>
      </c>
      <c r="F19" s="141">
        <v>10</v>
      </c>
      <c r="G19" s="141">
        <v>6</v>
      </c>
      <c r="H19" s="141">
        <v>3</v>
      </c>
      <c r="I19" s="141">
        <v>7</v>
      </c>
      <c r="J19" s="141">
        <v>16</v>
      </c>
      <c r="K19" s="141">
        <v>4</v>
      </c>
      <c r="L19" s="141">
        <v>0</v>
      </c>
      <c r="M19" s="141">
        <v>1</v>
      </c>
      <c r="N19" s="142">
        <v>1</v>
      </c>
      <c r="P19" s="8">
        <f>E19</f>
        <v>21</v>
      </c>
      <c r="Q19" s="35">
        <f>E19-P19</f>
        <v>0</v>
      </c>
    </row>
    <row r="20" spans="2:17" ht="19.2" customHeight="1" x14ac:dyDescent="0.2">
      <c r="B20" s="51"/>
      <c r="C20" s="131"/>
      <c r="D20" s="38"/>
      <c r="E20" s="150">
        <f>E19/D19</f>
        <v>0.2413793103448276</v>
      </c>
      <c r="F20" s="132">
        <f>F19/D19</f>
        <v>0.11494252873563218</v>
      </c>
      <c r="G20" s="132">
        <f>G19/D19</f>
        <v>6.8965517241379309E-2</v>
      </c>
      <c r="H20" s="132">
        <f>H19/D19</f>
        <v>3.4482758620689655E-2</v>
      </c>
      <c r="I20" s="132">
        <f>I19/D19</f>
        <v>8.0459770114942528E-2</v>
      </c>
      <c r="J20" s="132">
        <f>J19/D19</f>
        <v>0.18390804597701149</v>
      </c>
      <c r="K20" s="132">
        <f>K19/D19</f>
        <v>4.5977011494252873E-2</v>
      </c>
      <c r="L20" s="132">
        <f>L19/D19</f>
        <v>0</v>
      </c>
      <c r="M20" s="132">
        <f>M19/D19</f>
        <v>1.1494252873563218E-2</v>
      </c>
      <c r="N20" s="133">
        <f>N19/D19</f>
        <v>1.1494252873563218E-2</v>
      </c>
      <c r="P20" s="43">
        <f>SUM(E20)</f>
        <v>0.2413793103448276</v>
      </c>
      <c r="Q20" s="35"/>
    </row>
    <row r="21" spans="2:17" ht="19.2" customHeight="1" x14ac:dyDescent="0.2">
      <c r="B21" s="51"/>
      <c r="C21" s="134"/>
      <c r="D21" s="143"/>
      <c r="E21" s="151"/>
      <c r="F21" s="137">
        <f>F19/E19</f>
        <v>0.47619047619047616</v>
      </c>
      <c r="G21" s="137">
        <f>G19/E19</f>
        <v>0.2857142857142857</v>
      </c>
      <c r="H21" s="137">
        <f>H19/E19</f>
        <v>0.14285714285714285</v>
      </c>
      <c r="I21" s="137">
        <f>I19/E19</f>
        <v>0.33333333333333331</v>
      </c>
      <c r="J21" s="137">
        <f>J19/E19</f>
        <v>0.76190476190476186</v>
      </c>
      <c r="K21" s="137">
        <f>K19/E19</f>
        <v>0.19047619047619047</v>
      </c>
      <c r="L21" s="137">
        <f>L19/E19</f>
        <v>0</v>
      </c>
      <c r="M21" s="137">
        <f>M19/E19</f>
        <v>4.7619047619047616E-2</v>
      </c>
      <c r="N21" s="138">
        <f>N19/E19</f>
        <v>4.7619047619047616E-2</v>
      </c>
      <c r="P21" s="43"/>
    </row>
    <row r="22" spans="2:17" ht="19.2" customHeight="1" x14ac:dyDescent="0.2">
      <c r="B22" s="51"/>
      <c r="C22" s="139" t="s">
        <v>227</v>
      </c>
      <c r="D22" s="59">
        <f>[1]表1!D20</f>
        <v>25</v>
      </c>
      <c r="E22" s="140">
        <f>'表33-1'!E17+'表33-1'!F17</f>
        <v>9</v>
      </c>
      <c r="F22" s="141">
        <v>6</v>
      </c>
      <c r="G22" s="141">
        <v>2</v>
      </c>
      <c r="H22" s="141">
        <v>4</v>
      </c>
      <c r="I22" s="141">
        <v>4</v>
      </c>
      <c r="J22" s="141">
        <v>9</v>
      </c>
      <c r="K22" s="141">
        <v>1</v>
      </c>
      <c r="L22" s="141">
        <v>1</v>
      </c>
      <c r="M22" s="141">
        <v>0</v>
      </c>
      <c r="N22" s="142">
        <v>0</v>
      </c>
      <c r="P22" s="8">
        <f>E22</f>
        <v>9</v>
      </c>
      <c r="Q22" s="35">
        <f>E22-P22</f>
        <v>0</v>
      </c>
    </row>
    <row r="23" spans="2:17" ht="19.2" customHeight="1" x14ac:dyDescent="0.2">
      <c r="B23" s="51"/>
      <c r="C23" s="131"/>
      <c r="D23" s="38"/>
      <c r="E23" s="150">
        <f>E22/D22</f>
        <v>0.36</v>
      </c>
      <c r="F23" s="132">
        <f>F22/D22</f>
        <v>0.24</v>
      </c>
      <c r="G23" s="132">
        <f>G22/D22</f>
        <v>0.08</v>
      </c>
      <c r="H23" s="132">
        <f>H22/D22</f>
        <v>0.16</v>
      </c>
      <c r="I23" s="132">
        <f>I22/D22</f>
        <v>0.16</v>
      </c>
      <c r="J23" s="132">
        <f>J22/D22</f>
        <v>0.36</v>
      </c>
      <c r="K23" s="132">
        <f>K22/D22</f>
        <v>0.04</v>
      </c>
      <c r="L23" s="132">
        <f>L22/D22</f>
        <v>0.04</v>
      </c>
      <c r="M23" s="132">
        <f>M22/D22</f>
        <v>0</v>
      </c>
      <c r="N23" s="133">
        <f>N22/D22</f>
        <v>0</v>
      </c>
      <c r="P23" s="43">
        <f>SUM(E23)</f>
        <v>0.36</v>
      </c>
      <c r="Q23" s="35"/>
    </row>
    <row r="24" spans="2:17" ht="19.2" customHeight="1" x14ac:dyDescent="0.2">
      <c r="B24" s="51"/>
      <c r="C24" s="134"/>
      <c r="D24" s="143"/>
      <c r="E24" s="151"/>
      <c r="F24" s="137">
        <f>F22/E22</f>
        <v>0.66666666666666663</v>
      </c>
      <c r="G24" s="137">
        <f>G22/E22</f>
        <v>0.22222222222222221</v>
      </c>
      <c r="H24" s="137">
        <f>H22/E22</f>
        <v>0.44444444444444442</v>
      </c>
      <c r="I24" s="137">
        <f>I22/E22</f>
        <v>0.44444444444444442</v>
      </c>
      <c r="J24" s="137">
        <f>J22/E22</f>
        <v>1</v>
      </c>
      <c r="K24" s="137">
        <f>K22/E22</f>
        <v>0.1111111111111111</v>
      </c>
      <c r="L24" s="137">
        <f>L22/E22</f>
        <v>0.1111111111111111</v>
      </c>
      <c r="M24" s="137">
        <f>M22/E22</f>
        <v>0</v>
      </c>
      <c r="N24" s="138">
        <f>N22/E22</f>
        <v>0</v>
      </c>
      <c r="P24" s="43"/>
    </row>
    <row r="25" spans="2:17" ht="19.2" customHeight="1" x14ac:dyDescent="0.2">
      <c r="B25" s="51"/>
      <c r="C25" s="139" t="s">
        <v>193</v>
      </c>
      <c r="D25" s="59">
        <f>[1]表1!D23</f>
        <v>82</v>
      </c>
      <c r="E25" s="140">
        <f>'表33-1'!E19+'表33-1'!F19</f>
        <v>16</v>
      </c>
      <c r="F25" s="141">
        <v>9</v>
      </c>
      <c r="G25" s="141">
        <v>5</v>
      </c>
      <c r="H25" s="141">
        <v>7</v>
      </c>
      <c r="I25" s="141">
        <v>6</v>
      </c>
      <c r="J25" s="141">
        <v>10</v>
      </c>
      <c r="K25" s="141">
        <v>3</v>
      </c>
      <c r="L25" s="141">
        <v>0</v>
      </c>
      <c r="M25" s="141">
        <v>0</v>
      </c>
      <c r="N25" s="142">
        <v>0</v>
      </c>
      <c r="P25" s="8">
        <f>E25</f>
        <v>16</v>
      </c>
      <c r="Q25" s="35">
        <f>E25-P25</f>
        <v>0</v>
      </c>
    </row>
    <row r="26" spans="2:17" ht="19.2" customHeight="1" x14ac:dyDescent="0.2">
      <c r="B26" s="51"/>
      <c r="C26" s="131"/>
      <c r="D26" s="38"/>
      <c r="E26" s="150">
        <f>E25/D25</f>
        <v>0.1951219512195122</v>
      </c>
      <c r="F26" s="132">
        <f>F25/D25</f>
        <v>0.10975609756097561</v>
      </c>
      <c r="G26" s="132">
        <f>G25/D25</f>
        <v>6.097560975609756E-2</v>
      </c>
      <c r="H26" s="132">
        <f>H25/D25</f>
        <v>8.5365853658536592E-2</v>
      </c>
      <c r="I26" s="132">
        <f>I25/D25</f>
        <v>7.3170731707317069E-2</v>
      </c>
      <c r="J26" s="132">
        <f>J25/D25</f>
        <v>0.12195121951219512</v>
      </c>
      <c r="K26" s="132">
        <f>K25/D25</f>
        <v>3.6585365853658534E-2</v>
      </c>
      <c r="L26" s="132">
        <f>L25/D25</f>
        <v>0</v>
      </c>
      <c r="M26" s="132">
        <f>M25/D25</f>
        <v>0</v>
      </c>
      <c r="N26" s="133">
        <f>N25/D25</f>
        <v>0</v>
      </c>
      <c r="P26" s="43">
        <f>SUM(E26)</f>
        <v>0.1951219512195122</v>
      </c>
      <c r="Q26" s="35"/>
    </row>
    <row r="27" spans="2:17" ht="19.2" customHeight="1" x14ac:dyDescent="0.2">
      <c r="B27" s="51"/>
      <c r="C27" s="134"/>
      <c r="D27" s="143"/>
      <c r="E27" s="151"/>
      <c r="F27" s="137">
        <f>F25/E25</f>
        <v>0.5625</v>
      </c>
      <c r="G27" s="137">
        <f>G25/E25</f>
        <v>0.3125</v>
      </c>
      <c r="H27" s="137">
        <f>H25/E25</f>
        <v>0.4375</v>
      </c>
      <c r="I27" s="137">
        <f>I25/E25</f>
        <v>0.375</v>
      </c>
      <c r="J27" s="137">
        <f>J25/E25</f>
        <v>0.625</v>
      </c>
      <c r="K27" s="137">
        <f>K25/E25</f>
        <v>0.1875</v>
      </c>
      <c r="L27" s="137">
        <f>L25/E25</f>
        <v>0</v>
      </c>
      <c r="M27" s="137">
        <f>M25/E25</f>
        <v>0</v>
      </c>
      <c r="N27" s="138">
        <f>N25/E25</f>
        <v>0</v>
      </c>
      <c r="P27" s="43"/>
    </row>
    <row r="28" spans="2:17" ht="19.2" customHeight="1" x14ac:dyDescent="0.2">
      <c r="B28" s="51"/>
      <c r="C28" s="139" t="s">
        <v>194</v>
      </c>
      <c r="D28" s="59">
        <f>[1]表1!D26</f>
        <v>8</v>
      </c>
      <c r="E28" s="140">
        <f>'表33-1'!E21+'表33-1'!F21</f>
        <v>4</v>
      </c>
      <c r="F28" s="115">
        <v>2</v>
      </c>
      <c r="G28" s="115">
        <v>0</v>
      </c>
      <c r="H28" s="115">
        <v>3</v>
      </c>
      <c r="I28" s="115">
        <v>0</v>
      </c>
      <c r="J28" s="115">
        <v>3</v>
      </c>
      <c r="K28" s="115">
        <v>0</v>
      </c>
      <c r="L28" s="115">
        <v>0</v>
      </c>
      <c r="M28" s="115">
        <v>0</v>
      </c>
      <c r="N28" s="116">
        <v>0</v>
      </c>
      <c r="P28" s="8">
        <f>E28</f>
        <v>4</v>
      </c>
      <c r="Q28" s="35">
        <f>E28-P28</f>
        <v>0</v>
      </c>
    </row>
    <row r="29" spans="2:17" ht="19.2" customHeight="1" x14ac:dyDescent="0.2">
      <c r="B29" s="51"/>
      <c r="C29" s="131"/>
      <c r="D29" s="38"/>
      <c r="E29" s="150">
        <f>E28/D28</f>
        <v>0.5</v>
      </c>
      <c r="F29" s="132">
        <f>F28/D28</f>
        <v>0.25</v>
      </c>
      <c r="G29" s="132">
        <f>G28/D28</f>
        <v>0</v>
      </c>
      <c r="H29" s="132">
        <f>H28/D28</f>
        <v>0.375</v>
      </c>
      <c r="I29" s="132">
        <f>I28/D28</f>
        <v>0</v>
      </c>
      <c r="J29" s="132">
        <f>J28/D28</f>
        <v>0.375</v>
      </c>
      <c r="K29" s="132">
        <f>K28/D28</f>
        <v>0</v>
      </c>
      <c r="L29" s="132">
        <f>L28/D28</f>
        <v>0</v>
      </c>
      <c r="M29" s="132">
        <f>M28/D28</f>
        <v>0</v>
      </c>
      <c r="N29" s="133">
        <f>N28/D28</f>
        <v>0</v>
      </c>
      <c r="P29" s="43">
        <f>SUM(E29)</f>
        <v>0.5</v>
      </c>
      <c r="Q29" s="35"/>
    </row>
    <row r="30" spans="2:17" ht="19.2" customHeight="1" x14ac:dyDescent="0.2">
      <c r="B30" s="51"/>
      <c r="C30" s="134"/>
      <c r="D30" s="143"/>
      <c r="E30" s="151"/>
      <c r="F30" s="137">
        <f>F28/E28</f>
        <v>0.5</v>
      </c>
      <c r="G30" s="318">
        <f>G28/E28</f>
        <v>0</v>
      </c>
      <c r="H30" s="318">
        <f>H28/E28</f>
        <v>0.75</v>
      </c>
      <c r="I30" s="137">
        <f>I28/E28</f>
        <v>0</v>
      </c>
      <c r="J30" s="137">
        <f>J28/E28</f>
        <v>0.75</v>
      </c>
      <c r="K30" s="137">
        <f>K28/E28</f>
        <v>0</v>
      </c>
      <c r="L30" s="137">
        <f>L28/E28</f>
        <v>0</v>
      </c>
      <c r="M30" s="137">
        <f>M28/E28</f>
        <v>0</v>
      </c>
      <c r="N30" s="260">
        <v>0</v>
      </c>
      <c r="P30" s="43"/>
    </row>
    <row r="31" spans="2:17" ht="19.2" customHeight="1" x14ac:dyDescent="0.2">
      <c r="B31" s="51"/>
      <c r="C31" s="139" t="s">
        <v>195</v>
      </c>
      <c r="D31" s="59">
        <f>[1]表1!D29</f>
        <v>176</v>
      </c>
      <c r="E31" s="140">
        <f>'表33-1'!E23+'表33-1'!F23</f>
        <v>20</v>
      </c>
      <c r="F31" s="141">
        <v>12</v>
      </c>
      <c r="G31" s="141">
        <v>5</v>
      </c>
      <c r="H31" s="141">
        <v>7</v>
      </c>
      <c r="I31" s="141">
        <v>7</v>
      </c>
      <c r="J31" s="141">
        <v>16</v>
      </c>
      <c r="K31" s="141">
        <v>1</v>
      </c>
      <c r="L31" s="141">
        <v>2</v>
      </c>
      <c r="M31" s="141">
        <v>3</v>
      </c>
      <c r="N31" s="142">
        <v>0</v>
      </c>
      <c r="P31" s="8">
        <f>E31</f>
        <v>20</v>
      </c>
      <c r="Q31" s="35">
        <f>E31-P31</f>
        <v>0</v>
      </c>
    </row>
    <row r="32" spans="2:17" ht="19.2" customHeight="1" x14ac:dyDescent="0.2">
      <c r="B32" s="51"/>
      <c r="C32" s="131"/>
      <c r="D32" s="38"/>
      <c r="E32" s="150">
        <f>E31/D31</f>
        <v>0.11363636363636363</v>
      </c>
      <c r="F32" s="132">
        <f>F31/D31</f>
        <v>6.8181818181818177E-2</v>
      </c>
      <c r="G32" s="132">
        <f>G31/D31</f>
        <v>2.8409090909090908E-2</v>
      </c>
      <c r="H32" s="132">
        <f>H31/D31</f>
        <v>3.9772727272727272E-2</v>
      </c>
      <c r="I32" s="132">
        <f>I31/D31</f>
        <v>3.9772727272727272E-2</v>
      </c>
      <c r="J32" s="132">
        <f>J31/D31</f>
        <v>9.0909090909090912E-2</v>
      </c>
      <c r="K32" s="132">
        <f>K31/D31</f>
        <v>5.681818181818182E-3</v>
      </c>
      <c r="L32" s="132">
        <f>L31/D31</f>
        <v>1.1363636363636364E-2</v>
      </c>
      <c r="M32" s="132">
        <f>M31/D31</f>
        <v>1.7045454545454544E-2</v>
      </c>
      <c r="N32" s="133">
        <f>N31/D31</f>
        <v>0</v>
      </c>
      <c r="P32" s="43">
        <f>SUM(E32)</f>
        <v>0.11363636363636363</v>
      </c>
      <c r="Q32" s="35"/>
    </row>
    <row r="33" spans="2:17" ht="19.2" customHeight="1" thickBot="1" x14ac:dyDescent="0.25">
      <c r="B33" s="144"/>
      <c r="C33" s="145"/>
      <c r="D33" s="146"/>
      <c r="E33" s="152"/>
      <c r="F33" s="148">
        <f>F31/E31</f>
        <v>0.6</v>
      </c>
      <c r="G33" s="148">
        <f>G31/E31</f>
        <v>0.25</v>
      </c>
      <c r="H33" s="148">
        <f>H31/E31</f>
        <v>0.35</v>
      </c>
      <c r="I33" s="319">
        <f>I31/E31</f>
        <v>0.35</v>
      </c>
      <c r="J33" s="319">
        <f>J31/E31</f>
        <v>0.8</v>
      </c>
      <c r="K33" s="148">
        <f>K31/E31</f>
        <v>0.05</v>
      </c>
      <c r="L33" s="148">
        <f>L31/E31</f>
        <v>0.1</v>
      </c>
      <c r="M33" s="319">
        <f>M31/E31</f>
        <v>0.15</v>
      </c>
      <c r="N33" s="149">
        <f>N31/E31</f>
        <v>0</v>
      </c>
      <c r="P33" s="43"/>
    </row>
    <row r="34" spans="2:17" ht="19.2" customHeight="1" thickTop="1" x14ac:dyDescent="0.2">
      <c r="B34" s="44" t="s">
        <v>228</v>
      </c>
      <c r="C34" s="128" t="s">
        <v>229</v>
      </c>
      <c r="D34" s="59">
        <f>[1]表1!D32</f>
        <v>106</v>
      </c>
      <c r="E34" s="140">
        <f>'表33-1'!E25+'表33-1'!F25</f>
        <v>7</v>
      </c>
      <c r="F34" s="141">
        <v>1</v>
      </c>
      <c r="G34" s="141">
        <v>1</v>
      </c>
      <c r="H34" s="141">
        <v>3</v>
      </c>
      <c r="I34" s="141">
        <v>1</v>
      </c>
      <c r="J34" s="141">
        <v>5</v>
      </c>
      <c r="K34" s="141">
        <v>0</v>
      </c>
      <c r="L34" s="141">
        <v>0</v>
      </c>
      <c r="M34" s="141">
        <v>1</v>
      </c>
      <c r="N34" s="142">
        <v>0</v>
      </c>
      <c r="P34" s="8">
        <f>E34</f>
        <v>7</v>
      </c>
      <c r="Q34" s="35">
        <f>E34-P34</f>
        <v>0</v>
      </c>
    </row>
    <row r="35" spans="2:17" ht="19.2" customHeight="1" x14ac:dyDescent="0.2">
      <c r="B35" s="51"/>
      <c r="C35" s="131"/>
      <c r="D35" s="38"/>
      <c r="E35" s="150">
        <f>E34/D34</f>
        <v>6.6037735849056603E-2</v>
      </c>
      <c r="F35" s="132">
        <f>F34/D34</f>
        <v>9.433962264150943E-3</v>
      </c>
      <c r="G35" s="132">
        <f>G34/D34</f>
        <v>9.433962264150943E-3</v>
      </c>
      <c r="H35" s="132">
        <f>H34/D34</f>
        <v>2.8301886792452831E-2</v>
      </c>
      <c r="I35" s="132">
        <f>I34/D34</f>
        <v>9.433962264150943E-3</v>
      </c>
      <c r="J35" s="132">
        <f>J34/D34</f>
        <v>4.716981132075472E-2</v>
      </c>
      <c r="K35" s="132">
        <f>K34/D34</f>
        <v>0</v>
      </c>
      <c r="L35" s="132">
        <f>L34/D34</f>
        <v>0</v>
      </c>
      <c r="M35" s="132">
        <f>M34/D34</f>
        <v>9.433962264150943E-3</v>
      </c>
      <c r="N35" s="133">
        <f>N34/D34</f>
        <v>0</v>
      </c>
      <c r="P35" s="43">
        <f>SUM(E35)</f>
        <v>6.6037735849056603E-2</v>
      </c>
      <c r="Q35" s="35"/>
    </row>
    <row r="36" spans="2:17" ht="19.2" customHeight="1" x14ac:dyDescent="0.2">
      <c r="B36" s="51"/>
      <c r="C36" s="134"/>
      <c r="D36" s="143"/>
      <c r="E36" s="151"/>
      <c r="F36" s="137">
        <f>F34/E34</f>
        <v>0.14285714285714285</v>
      </c>
      <c r="G36" s="137">
        <f>G34/E34</f>
        <v>0.14285714285714285</v>
      </c>
      <c r="H36" s="137">
        <f>H34/E34</f>
        <v>0.42857142857142855</v>
      </c>
      <c r="I36" s="137">
        <f>I34/E34</f>
        <v>0.14285714285714285</v>
      </c>
      <c r="J36" s="137">
        <f>J34/E34</f>
        <v>0.7142857142857143</v>
      </c>
      <c r="K36" s="137">
        <f>K34/E34</f>
        <v>0</v>
      </c>
      <c r="L36" s="137">
        <f>L34/E34</f>
        <v>0</v>
      </c>
      <c r="M36" s="137">
        <f>M34/E34</f>
        <v>0.14285714285714285</v>
      </c>
      <c r="N36" s="138">
        <f>N34/E34</f>
        <v>0</v>
      </c>
      <c r="P36" s="43"/>
    </row>
    <row r="37" spans="2:17" ht="19.2" customHeight="1" x14ac:dyDescent="0.2">
      <c r="B37" s="51"/>
      <c r="C37" s="139" t="s">
        <v>230</v>
      </c>
      <c r="D37" s="59">
        <f>[1]表1!D35</f>
        <v>171</v>
      </c>
      <c r="E37" s="140">
        <f>'表33-1'!E27+'表33-1'!F27</f>
        <v>27</v>
      </c>
      <c r="F37" s="141">
        <v>13</v>
      </c>
      <c r="G37" s="141">
        <v>5</v>
      </c>
      <c r="H37" s="141">
        <v>12</v>
      </c>
      <c r="I37" s="141">
        <v>11</v>
      </c>
      <c r="J37" s="141">
        <v>22</v>
      </c>
      <c r="K37" s="141">
        <v>3</v>
      </c>
      <c r="L37" s="141">
        <v>2</v>
      </c>
      <c r="M37" s="141">
        <v>1</v>
      </c>
      <c r="N37" s="142">
        <v>1</v>
      </c>
      <c r="P37" s="8">
        <f>E37</f>
        <v>27</v>
      </c>
      <c r="Q37" s="35">
        <f>E37-P37</f>
        <v>0</v>
      </c>
    </row>
    <row r="38" spans="2:17" ht="19.2" customHeight="1" x14ac:dyDescent="0.2">
      <c r="B38" s="51"/>
      <c r="C38" s="131"/>
      <c r="D38" s="38"/>
      <c r="E38" s="150">
        <f>E37/D37</f>
        <v>0.15789473684210525</v>
      </c>
      <c r="F38" s="132">
        <f>F37/D37</f>
        <v>7.6023391812865493E-2</v>
      </c>
      <c r="G38" s="132">
        <f>G37/D37</f>
        <v>2.9239766081871343E-2</v>
      </c>
      <c r="H38" s="132">
        <f>H37/D37</f>
        <v>7.0175438596491224E-2</v>
      </c>
      <c r="I38" s="132">
        <f>I37/D37</f>
        <v>6.4327485380116955E-2</v>
      </c>
      <c r="J38" s="132">
        <f>J37/D37</f>
        <v>0.12865497076023391</v>
      </c>
      <c r="K38" s="132">
        <f>K37/D37</f>
        <v>1.7543859649122806E-2</v>
      </c>
      <c r="L38" s="132">
        <f>L37/D37</f>
        <v>1.1695906432748537E-2</v>
      </c>
      <c r="M38" s="132">
        <f>M37/D37</f>
        <v>5.8479532163742687E-3</v>
      </c>
      <c r="N38" s="133">
        <f>N37/D37</f>
        <v>5.8479532163742687E-3</v>
      </c>
      <c r="P38" s="43">
        <f>SUM(E38)</f>
        <v>0.15789473684210525</v>
      </c>
      <c r="Q38" s="35"/>
    </row>
    <row r="39" spans="2:17" ht="19.2" customHeight="1" x14ac:dyDescent="0.2">
      <c r="B39" s="51"/>
      <c r="C39" s="134"/>
      <c r="D39" s="143"/>
      <c r="E39" s="151"/>
      <c r="F39" s="137">
        <f>F37/E37</f>
        <v>0.48148148148148145</v>
      </c>
      <c r="G39" s="137">
        <f>G37/E37</f>
        <v>0.18518518518518517</v>
      </c>
      <c r="H39" s="137">
        <f>H37/E37</f>
        <v>0.44444444444444442</v>
      </c>
      <c r="I39" s="137">
        <f>I37/E37</f>
        <v>0.40740740740740738</v>
      </c>
      <c r="J39" s="137">
        <f>J37/E37</f>
        <v>0.81481481481481477</v>
      </c>
      <c r="K39" s="137">
        <f>K37/E37</f>
        <v>0.1111111111111111</v>
      </c>
      <c r="L39" s="137">
        <f>L37/E37</f>
        <v>7.407407407407407E-2</v>
      </c>
      <c r="M39" s="137">
        <f>M37/E37</f>
        <v>3.7037037037037035E-2</v>
      </c>
      <c r="N39" s="138">
        <f>N37/E37</f>
        <v>3.7037037037037035E-2</v>
      </c>
      <c r="P39" s="43"/>
    </row>
    <row r="40" spans="2:17" ht="19.2" customHeight="1" x14ac:dyDescent="0.2">
      <c r="B40" s="51"/>
      <c r="C40" s="139" t="s">
        <v>231</v>
      </c>
      <c r="D40" s="59">
        <f>[1]表1!D38</f>
        <v>49</v>
      </c>
      <c r="E40" s="140">
        <f>'表33-1'!E29+'表33-1'!F29</f>
        <v>14</v>
      </c>
      <c r="F40" s="115">
        <v>11</v>
      </c>
      <c r="G40" s="115">
        <v>3</v>
      </c>
      <c r="H40" s="115">
        <v>4</v>
      </c>
      <c r="I40" s="115">
        <v>7</v>
      </c>
      <c r="J40" s="115">
        <v>7</v>
      </c>
      <c r="K40" s="115">
        <v>3</v>
      </c>
      <c r="L40" s="115">
        <v>0</v>
      </c>
      <c r="M40" s="115">
        <v>1</v>
      </c>
      <c r="N40" s="116">
        <v>0</v>
      </c>
      <c r="P40" s="8">
        <f>E40</f>
        <v>14</v>
      </c>
      <c r="Q40" s="35">
        <f>E40-P40</f>
        <v>0</v>
      </c>
    </row>
    <row r="41" spans="2:17" ht="19.2" customHeight="1" x14ac:dyDescent="0.2">
      <c r="B41" s="51"/>
      <c r="C41" s="131"/>
      <c r="D41" s="38"/>
      <c r="E41" s="150">
        <f>E40/D40</f>
        <v>0.2857142857142857</v>
      </c>
      <c r="F41" s="132">
        <f>F40/D40</f>
        <v>0.22448979591836735</v>
      </c>
      <c r="G41" s="132">
        <f>G40/D40</f>
        <v>6.1224489795918366E-2</v>
      </c>
      <c r="H41" s="132">
        <f>H40/D40</f>
        <v>8.1632653061224483E-2</v>
      </c>
      <c r="I41" s="132">
        <f>I40/D40</f>
        <v>0.14285714285714285</v>
      </c>
      <c r="J41" s="132">
        <f>J40/D40</f>
        <v>0.14285714285714285</v>
      </c>
      <c r="K41" s="132">
        <f>K40/D40</f>
        <v>6.1224489795918366E-2</v>
      </c>
      <c r="L41" s="132">
        <f>L40/D40</f>
        <v>0</v>
      </c>
      <c r="M41" s="132">
        <f>M40/D40</f>
        <v>2.0408163265306121E-2</v>
      </c>
      <c r="N41" s="133">
        <f>N40/D40</f>
        <v>0</v>
      </c>
      <c r="P41" s="43">
        <f>SUM(E41)</f>
        <v>0.2857142857142857</v>
      </c>
      <c r="Q41" s="35"/>
    </row>
    <row r="42" spans="2:17" ht="19.2" customHeight="1" x14ac:dyDescent="0.2">
      <c r="B42" s="51"/>
      <c r="C42" s="134"/>
      <c r="D42" s="143"/>
      <c r="E42" s="151"/>
      <c r="F42" s="137">
        <f>F40/E40</f>
        <v>0.7857142857142857</v>
      </c>
      <c r="G42" s="137">
        <f>G40/E40</f>
        <v>0.21428571428571427</v>
      </c>
      <c r="H42" s="137">
        <f>H40/E40</f>
        <v>0.2857142857142857</v>
      </c>
      <c r="I42" s="137">
        <f>I40/E40</f>
        <v>0.5</v>
      </c>
      <c r="J42" s="137">
        <f>J40/E40</f>
        <v>0.5</v>
      </c>
      <c r="K42" s="137">
        <f>K40/E40</f>
        <v>0.21428571428571427</v>
      </c>
      <c r="L42" s="137">
        <f>L40/E40</f>
        <v>0</v>
      </c>
      <c r="M42" s="137">
        <f>M40/E40</f>
        <v>7.1428571428571425E-2</v>
      </c>
      <c r="N42" s="138">
        <f>N40/E40</f>
        <v>0</v>
      </c>
      <c r="P42" s="43"/>
    </row>
    <row r="43" spans="2:17" ht="19.2" customHeight="1" x14ac:dyDescent="0.2">
      <c r="B43" s="51"/>
      <c r="C43" s="139" t="s">
        <v>232</v>
      </c>
      <c r="D43" s="59">
        <f>[1]表1!D41</f>
        <v>38</v>
      </c>
      <c r="E43" s="140">
        <f>'表33-1'!E31+'表33-1'!F31</f>
        <v>5</v>
      </c>
      <c r="F43" s="115">
        <v>2</v>
      </c>
      <c r="G43" s="115">
        <v>2</v>
      </c>
      <c r="H43" s="115">
        <v>1</v>
      </c>
      <c r="I43" s="115">
        <v>1</v>
      </c>
      <c r="J43" s="115">
        <v>4</v>
      </c>
      <c r="K43" s="115">
        <v>0</v>
      </c>
      <c r="L43" s="115">
        <v>0</v>
      </c>
      <c r="M43" s="115">
        <v>0</v>
      </c>
      <c r="N43" s="116">
        <v>0</v>
      </c>
      <c r="P43" s="8">
        <f>E43</f>
        <v>5</v>
      </c>
      <c r="Q43" s="35">
        <f>E43-P43</f>
        <v>0</v>
      </c>
    </row>
    <row r="44" spans="2:17" ht="19.2" customHeight="1" x14ac:dyDescent="0.2">
      <c r="B44" s="51"/>
      <c r="C44" s="131"/>
      <c r="D44" s="38"/>
      <c r="E44" s="150">
        <f>E43/D43</f>
        <v>0.13157894736842105</v>
      </c>
      <c r="F44" s="132">
        <f>F43/D43</f>
        <v>5.2631578947368418E-2</v>
      </c>
      <c r="G44" s="132">
        <f>G43/D43</f>
        <v>5.2631578947368418E-2</v>
      </c>
      <c r="H44" s="132">
        <f>H43/D43</f>
        <v>2.6315789473684209E-2</v>
      </c>
      <c r="I44" s="132">
        <f>I43/D43</f>
        <v>2.6315789473684209E-2</v>
      </c>
      <c r="J44" s="132">
        <f>J43/D43</f>
        <v>0.10526315789473684</v>
      </c>
      <c r="K44" s="132">
        <f>K43/D43</f>
        <v>0</v>
      </c>
      <c r="L44" s="132">
        <f>L43/D43</f>
        <v>0</v>
      </c>
      <c r="M44" s="132">
        <f>M43/D43</f>
        <v>0</v>
      </c>
      <c r="N44" s="133">
        <f>N43/D43</f>
        <v>0</v>
      </c>
      <c r="P44" s="43">
        <f>SUM(E44)</f>
        <v>0.13157894736842105</v>
      </c>
      <c r="Q44" s="35"/>
    </row>
    <row r="45" spans="2:17" ht="19.2" customHeight="1" x14ac:dyDescent="0.2">
      <c r="B45" s="51"/>
      <c r="C45" s="134"/>
      <c r="D45" s="143"/>
      <c r="E45" s="151"/>
      <c r="F45" s="137">
        <f>F43/E43</f>
        <v>0.4</v>
      </c>
      <c r="G45" s="137">
        <f>G43/E43</f>
        <v>0.4</v>
      </c>
      <c r="H45" s="137">
        <f>H43/E43</f>
        <v>0.2</v>
      </c>
      <c r="I45" s="137">
        <f>I43/E43</f>
        <v>0.2</v>
      </c>
      <c r="J45" s="137">
        <f>J43/E43</f>
        <v>0.8</v>
      </c>
      <c r="K45" s="137">
        <f>K43/E43</f>
        <v>0</v>
      </c>
      <c r="L45" s="137">
        <f>L43/E43</f>
        <v>0</v>
      </c>
      <c r="M45" s="137">
        <f>M43/E43</f>
        <v>0</v>
      </c>
      <c r="N45" s="138">
        <f>N43/E43</f>
        <v>0</v>
      </c>
      <c r="P45" s="43"/>
    </row>
    <row r="46" spans="2:17" ht="19.2" customHeight="1" x14ac:dyDescent="0.2">
      <c r="B46" s="51"/>
      <c r="C46" s="139" t="s">
        <v>233</v>
      </c>
      <c r="D46" s="59">
        <f>[1]表1!D44</f>
        <v>33</v>
      </c>
      <c r="E46" s="140">
        <f>'表33-1'!E33+'表33-1'!F33</f>
        <v>10</v>
      </c>
      <c r="F46" s="115">
        <v>7</v>
      </c>
      <c r="G46" s="115">
        <v>3</v>
      </c>
      <c r="H46" s="115">
        <v>3</v>
      </c>
      <c r="I46" s="115">
        <v>4</v>
      </c>
      <c r="J46" s="115">
        <v>8</v>
      </c>
      <c r="K46" s="115">
        <v>3</v>
      </c>
      <c r="L46" s="115">
        <v>1</v>
      </c>
      <c r="M46" s="115">
        <v>0</v>
      </c>
      <c r="N46" s="116">
        <v>0</v>
      </c>
      <c r="P46" s="8">
        <f>E46</f>
        <v>10</v>
      </c>
      <c r="Q46" s="35">
        <f>E46-P46</f>
        <v>0</v>
      </c>
    </row>
    <row r="47" spans="2:17" ht="19.2" customHeight="1" x14ac:dyDescent="0.2">
      <c r="B47" s="51"/>
      <c r="C47" s="131"/>
      <c r="D47" s="38"/>
      <c r="E47" s="150">
        <f>E46/D46</f>
        <v>0.30303030303030304</v>
      </c>
      <c r="F47" s="132">
        <f>F46/D46</f>
        <v>0.21212121212121213</v>
      </c>
      <c r="G47" s="132">
        <f>G46/D46</f>
        <v>9.0909090909090912E-2</v>
      </c>
      <c r="H47" s="132">
        <f>H46/D46</f>
        <v>9.0909090909090912E-2</v>
      </c>
      <c r="I47" s="132">
        <f>I46/D46</f>
        <v>0.12121212121212122</v>
      </c>
      <c r="J47" s="132">
        <f>J46/D46</f>
        <v>0.24242424242424243</v>
      </c>
      <c r="K47" s="132">
        <f>K46/D46</f>
        <v>9.0909090909090912E-2</v>
      </c>
      <c r="L47" s="132">
        <f>L46/D46</f>
        <v>3.0303030303030304E-2</v>
      </c>
      <c r="M47" s="132">
        <f>M46/D46</f>
        <v>0</v>
      </c>
      <c r="N47" s="133">
        <f>N46/D46</f>
        <v>0</v>
      </c>
      <c r="P47" s="43">
        <f>SUM(E47)</f>
        <v>0.30303030303030304</v>
      </c>
      <c r="Q47" s="35"/>
    </row>
    <row r="48" spans="2:17" ht="19.2" customHeight="1" x14ac:dyDescent="0.2">
      <c r="B48" s="51"/>
      <c r="C48" s="134"/>
      <c r="D48" s="143"/>
      <c r="E48" s="151"/>
      <c r="F48" s="137">
        <f>F46/E46</f>
        <v>0.7</v>
      </c>
      <c r="G48" s="137">
        <f>G46/E46</f>
        <v>0.3</v>
      </c>
      <c r="H48" s="137">
        <f>H46/E46</f>
        <v>0.3</v>
      </c>
      <c r="I48" s="137">
        <f>I46/E46</f>
        <v>0.4</v>
      </c>
      <c r="J48" s="137">
        <f>J46/E46</f>
        <v>0.8</v>
      </c>
      <c r="K48" s="137">
        <f>K46/E46</f>
        <v>0.3</v>
      </c>
      <c r="L48" s="137">
        <f>L46/E46</f>
        <v>0.1</v>
      </c>
      <c r="M48" s="137">
        <f>M46/E46</f>
        <v>0</v>
      </c>
      <c r="N48" s="138">
        <f>N46/E46</f>
        <v>0</v>
      </c>
      <c r="P48" s="43"/>
    </row>
    <row r="49" spans="2:17" ht="19.2" customHeight="1" x14ac:dyDescent="0.2">
      <c r="B49" s="51"/>
      <c r="C49" s="139" t="s">
        <v>234</v>
      </c>
      <c r="D49" s="59">
        <f>[1]表1!D47</f>
        <v>30</v>
      </c>
      <c r="E49" s="140">
        <f>'表33-1'!E35+'表33-1'!F35</f>
        <v>15</v>
      </c>
      <c r="F49" s="115">
        <v>9</v>
      </c>
      <c r="G49" s="115">
        <v>6</v>
      </c>
      <c r="H49" s="115">
        <v>5</v>
      </c>
      <c r="I49" s="115">
        <v>2</v>
      </c>
      <c r="J49" s="115">
        <v>14</v>
      </c>
      <c r="K49" s="115">
        <v>1</v>
      </c>
      <c r="L49" s="115">
        <v>0</v>
      </c>
      <c r="M49" s="115">
        <v>1</v>
      </c>
      <c r="N49" s="116">
        <v>0</v>
      </c>
      <c r="P49" s="8">
        <f>E49</f>
        <v>15</v>
      </c>
      <c r="Q49" s="35">
        <f>E49-P49</f>
        <v>0</v>
      </c>
    </row>
    <row r="50" spans="2:17" ht="19.2" customHeight="1" x14ac:dyDescent="0.2">
      <c r="B50" s="51"/>
      <c r="C50" s="131"/>
      <c r="D50" s="38"/>
      <c r="E50" s="150">
        <f>E49/D49</f>
        <v>0.5</v>
      </c>
      <c r="F50" s="132">
        <f>F49/D49</f>
        <v>0.3</v>
      </c>
      <c r="G50" s="132">
        <f>G49/D49</f>
        <v>0.2</v>
      </c>
      <c r="H50" s="132">
        <f>H49/D49</f>
        <v>0.16666666666666666</v>
      </c>
      <c r="I50" s="132">
        <f>I49/D49</f>
        <v>6.6666666666666666E-2</v>
      </c>
      <c r="J50" s="132">
        <f>J49/D49</f>
        <v>0.46666666666666667</v>
      </c>
      <c r="K50" s="132">
        <f>K49/D49</f>
        <v>3.3333333333333333E-2</v>
      </c>
      <c r="L50" s="132">
        <f>L49/D49</f>
        <v>0</v>
      </c>
      <c r="M50" s="132">
        <f>M49/D49</f>
        <v>3.3333333333333333E-2</v>
      </c>
      <c r="N50" s="133">
        <v>0</v>
      </c>
      <c r="P50" s="43">
        <f>SUM(E50)</f>
        <v>0.5</v>
      </c>
      <c r="Q50" s="35"/>
    </row>
    <row r="51" spans="2:17" ht="19.2" customHeight="1" thickBot="1" x14ac:dyDescent="0.25">
      <c r="B51" s="51"/>
      <c r="C51" s="145"/>
      <c r="D51" s="146"/>
      <c r="E51" s="152"/>
      <c r="F51" s="319">
        <f>F49/E49</f>
        <v>0.6</v>
      </c>
      <c r="G51" s="319">
        <f>G49/E49</f>
        <v>0.4</v>
      </c>
      <c r="H51" s="319">
        <f>H49/E49</f>
        <v>0.33333333333333331</v>
      </c>
      <c r="I51" s="319">
        <f>I49/E49</f>
        <v>0.13333333333333333</v>
      </c>
      <c r="J51" s="319">
        <f>J49/E49</f>
        <v>0.93333333333333335</v>
      </c>
      <c r="K51" s="319">
        <f>K49/E49</f>
        <v>6.6666666666666666E-2</v>
      </c>
      <c r="L51" s="319">
        <f>L49/E49</f>
        <v>0</v>
      </c>
      <c r="M51" s="319">
        <f>M49/E49</f>
        <v>6.6666666666666666E-2</v>
      </c>
      <c r="N51" s="149">
        <v>0</v>
      </c>
      <c r="P51" s="43"/>
    </row>
    <row r="52" spans="2:17" ht="19.2" customHeight="1" thickTop="1" x14ac:dyDescent="0.2">
      <c r="B52" s="51"/>
      <c r="C52" s="153" t="s">
        <v>235</v>
      </c>
      <c r="D52" s="154">
        <f>D37+D40+D43+D46</f>
        <v>291</v>
      </c>
      <c r="E52" s="140">
        <f t="shared" ref="E52:N52" si="1">E37+E40+E43+E46</f>
        <v>56</v>
      </c>
      <c r="F52" s="141">
        <f t="shared" si="1"/>
        <v>33</v>
      </c>
      <c r="G52" s="141">
        <f t="shared" si="1"/>
        <v>13</v>
      </c>
      <c r="H52" s="141">
        <f t="shared" si="1"/>
        <v>20</v>
      </c>
      <c r="I52" s="141">
        <f t="shared" si="1"/>
        <v>23</v>
      </c>
      <c r="J52" s="141">
        <f t="shared" si="1"/>
        <v>41</v>
      </c>
      <c r="K52" s="141">
        <f t="shared" si="1"/>
        <v>9</v>
      </c>
      <c r="L52" s="141">
        <f t="shared" si="1"/>
        <v>3</v>
      </c>
      <c r="M52" s="141">
        <f t="shared" si="1"/>
        <v>2</v>
      </c>
      <c r="N52" s="142">
        <f t="shared" si="1"/>
        <v>1</v>
      </c>
      <c r="P52" s="8">
        <f>E52</f>
        <v>56</v>
      </c>
      <c r="Q52" s="35">
        <f>E52-P52</f>
        <v>0</v>
      </c>
    </row>
    <row r="53" spans="2:17" ht="19.2" customHeight="1" x14ac:dyDescent="0.2">
      <c r="B53" s="51"/>
      <c r="C53" s="155" t="s">
        <v>236</v>
      </c>
      <c r="D53" s="156"/>
      <c r="E53" s="150">
        <f>E52/D52</f>
        <v>0.19243986254295534</v>
      </c>
      <c r="F53" s="132">
        <f>F52/D52</f>
        <v>0.1134020618556701</v>
      </c>
      <c r="G53" s="132">
        <f>G52/D52</f>
        <v>4.4673539518900345E-2</v>
      </c>
      <c r="H53" s="132">
        <f>H52/D52</f>
        <v>6.8728522336769765E-2</v>
      </c>
      <c r="I53" s="132">
        <f>I52/D52</f>
        <v>7.903780068728522E-2</v>
      </c>
      <c r="J53" s="132">
        <f>J52/D52</f>
        <v>0.14089347079037801</v>
      </c>
      <c r="K53" s="132">
        <f>K52/D52</f>
        <v>3.0927835051546393E-2</v>
      </c>
      <c r="L53" s="132">
        <f>L52/D52</f>
        <v>1.0309278350515464E-2</v>
      </c>
      <c r="M53" s="132">
        <f>M52/D52</f>
        <v>6.8728522336769758E-3</v>
      </c>
      <c r="N53" s="133">
        <f>N52/D52</f>
        <v>3.4364261168384879E-3</v>
      </c>
      <c r="P53" s="43">
        <f>SUM(E53)</f>
        <v>0.19243986254295534</v>
      </c>
      <c r="Q53" s="35"/>
    </row>
    <row r="54" spans="2:17" ht="19.2" customHeight="1" x14ac:dyDescent="0.2">
      <c r="B54" s="51"/>
      <c r="C54" s="157"/>
      <c r="D54" s="158"/>
      <c r="E54" s="151"/>
      <c r="F54" s="137">
        <f>F52/E52</f>
        <v>0.5892857142857143</v>
      </c>
      <c r="G54" s="137">
        <f>G52/E52</f>
        <v>0.23214285714285715</v>
      </c>
      <c r="H54" s="137">
        <f>H52/E52</f>
        <v>0.35714285714285715</v>
      </c>
      <c r="I54" s="137">
        <f>I52/E52</f>
        <v>0.4107142857142857</v>
      </c>
      <c r="J54" s="137">
        <f>J52/E52</f>
        <v>0.7321428571428571</v>
      </c>
      <c r="K54" s="137">
        <f>K52/E52</f>
        <v>0.16071428571428573</v>
      </c>
      <c r="L54" s="137">
        <f>L52/E52</f>
        <v>5.3571428571428568E-2</v>
      </c>
      <c r="M54" s="137">
        <f>M52/E52</f>
        <v>3.5714285714285712E-2</v>
      </c>
      <c r="N54" s="138">
        <f>N52/E52</f>
        <v>1.7857142857142856E-2</v>
      </c>
      <c r="P54" s="43"/>
    </row>
    <row r="55" spans="2:17" ht="19.2" customHeight="1" x14ac:dyDescent="0.2">
      <c r="B55" s="51"/>
      <c r="C55" s="159" t="s">
        <v>235</v>
      </c>
      <c r="D55" s="160">
        <f>SUM(D40:D49)</f>
        <v>150</v>
      </c>
      <c r="E55" s="114">
        <f t="shared" ref="E55:N55" si="2">E40+E43+E46+E49</f>
        <v>44</v>
      </c>
      <c r="F55" s="115">
        <f t="shared" si="2"/>
        <v>29</v>
      </c>
      <c r="G55" s="115">
        <f t="shared" si="2"/>
        <v>14</v>
      </c>
      <c r="H55" s="115">
        <f t="shared" si="2"/>
        <v>13</v>
      </c>
      <c r="I55" s="115">
        <f t="shared" si="2"/>
        <v>14</v>
      </c>
      <c r="J55" s="115">
        <f t="shared" si="2"/>
        <v>33</v>
      </c>
      <c r="K55" s="115">
        <f t="shared" si="2"/>
        <v>7</v>
      </c>
      <c r="L55" s="115">
        <f t="shared" si="2"/>
        <v>1</v>
      </c>
      <c r="M55" s="115">
        <f t="shared" si="2"/>
        <v>2</v>
      </c>
      <c r="N55" s="116">
        <f t="shared" si="2"/>
        <v>0</v>
      </c>
      <c r="P55" s="8">
        <f>E55</f>
        <v>44</v>
      </c>
      <c r="Q55" s="35">
        <f>E55-P55</f>
        <v>0</v>
      </c>
    </row>
    <row r="56" spans="2:17" ht="19.2" customHeight="1" x14ac:dyDescent="0.2">
      <c r="B56" s="51"/>
      <c r="C56" s="155" t="s">
        <v>237</v>
      </c>
      <c r="D56" s="161"/>
      <c r="E56" s="150">
        <f>E55/D55</f>
        <v>0.29333333333333333</v>
      </c>
      <c r="F56" s="132">
        <f>F55/D55</f>
        <v>0.19333333333333333</v>
      </c>
      <c r="G56" s="132">
        <f>G55/D55</f>
        <v>9.3333333333333338E-2</v>
      </c>
      <c r="H56" s="132">
        <f>H55/D55</f>
        <v>8.666666666666667E-2</v>
      </c>
      <c r="I56" s="132">
        <f>I55/D55</f>
        <v>9.3333333333333338E-2</v>
      </c>
      <c r="J56" s="132">
        <f>J55/D55</f>
        <v>0.22</v>
      </c>
      <c r="K56" s="132">
        <f>K55/D55</f>
        <v>4.6666666666666669E-2</v>
      </c>
      <c r="L56" s="132">
        <f>L55/D55</f>
        <v>6.6666666666666671E-3</v>
      </c>
      <c r="M56" s="132">
        <f>M55/D55</f>
        <v>1.3333333333333334E-2</v>
      </c>
      <c r="N56" s="133">
        <f>N55/D55</f>
        <v>0</v>
      </c>
      <c r="P56" s="43">
        <f>SUM(E56)</f>
        <v>0.29333333333333333</v>
      </c>
      <c r="Q56" s="35"/>
    </row>
    <row r="57" spans="2:17" ht="19.2" customHeight="1" thickBot="1" x14ac:dyDescent="0.25">
      <c r="B57" s="83"/>
      <c r="C57" s="157"/>
      <c r="D57" s="158"/>
      <c r="E57" s="162"/>
      <c r="F57" s="163">
        <f>F55/E55</f>
        <v>0.65909090909090906</v>
      </c>
      <c r="G57" s="163">
        <f>G55/E55</f>
        <v>0.31818181818181818</v>
      </c>
      <c r="H57" s="320">
        <f>H55/E55</f>
        <v>0.29545454545454547</v>
      </c>
      <c r="I57" s="320">
        <f>I55/E55</f>
        <v>0.31818181818181818</v>
      </c>
      <c r="J57" s="320">
        <f>J55/E55</f>
        <v>0.75</v>
      </c>
      <c r="K57" s="163">
        <f>K55/E55</f>
        <v>0.15909090909090909</v>
      </c>
      <c r="L57" s="163">
        <f>L55/E55</f>
        <v>2.2727272727272728E-2</v>
      </c>
      <c r="M57" s="320">
        <f>M55/E55</f>
        <v>4.5454545454545456E-2</v>
      </c>
      <c r="N57" s="164">
        <f>N55/E55</f>
        <v>0</v>
      </c>
      <c r="P57" s="43"/>
    </row>
    <row r="58" spans="2:17" ht="19.2" customHeight="1" x14ac:dyDescent="0.2">
      <c r="B58" s="194"/>
      <c r="C58" s="166" t="s">
        <v>339</v>
      </c>
      <c r="D58" s="166"/>
      <c r="E58" s="166"/>
      <c r="F58" s="166"/>
      <c r="G58" s="265"/>
      <c r="H58" s="265"/>
      <c r="I58" s="265"/>
      <c r="J58" s="265"/>
      <c r="K58" s="265"/>
      <c r="L58" s="265"/>
      <c r="M58" s="265"/>
      <c r="N58" s="265"/>
      <c r="P58" s="43"/>
    </row>
    <row r="59" spans="2:17" x14ac:dyDescent="0.2">
      <c r="B59" s="266"/>
      <c r="C59" s="167"/>
      <c r="D59" s="267"/>
      <c r="E59" s="268"/>
      <c r="F59" s="269"/>
      <c r="G59" s="269"/>
      <c r="H59" s="269"/>
      <c r="I59" s="269"/>
      <c r="J59" s="269"/>
      <c r="K59" s="269"/>
      <c r="L59" s="269"/>
      <c r="M59" s="269"/>
    </row>
    <row r="60" spans="2:17" x14ac:dyDescent="0.2">
      <c r="B60" s="8" t="s">
        <v>238</v>
      </c>
      <c r="C60" s="167"/>
      <c r="D60" s="8">
        <f>D34+D37+D40+D43+D46+D49</f>
        <v>427</v>
      </c>
      <c r="E60" s="8">
        <f t="shared" ref="E60:N60" si="3">E34+E37+E40+E43+E46+E49</f>
        <v>78</v>
      </c>
      <c r="F60" s="8">
        <f t="shared" si="3"/>
        <v>43</v>
      </c>
      <c r="G60" s="8">
        <f>G34+G37+G40+G43+G46+G49</f>
        <v>20</v>
      </c>
      <c r="H60" s="8">
        <f>H34+H37+H40+H43+H46+H49</f>
        <v>28</v>
      </c>
      <c r="I60" s="8">
        <f>I34+I37+I40+I43+I46+I49</f>
        <v>26</v>
      </c>
      <c r="J60" s="8">
        <f>J34+J37+J40+J43+J46+J49</f>
        <v>60</v>
      </c>
      <c r="K60" s="8">
        <f t="shared" si="3"/>
        <v>10</v>
      </c>
      <c r="L60" s="8">
        <f t="shared" si="3"/>
        <v>3</v>
      </c>
      <c r="M60" s="8">
        <f t="shared" si="3"/>
        <v>4</v>
      </c>
      <c r="N60" s="8">
        <f t="shared" si="3"/>
        <v>1</v>
      </c>
    </row>
    <row r="61" spans="2:17" x14ac:dyDescent="0.2">
      <c r="B61" s="43" t="s">
        <v>239</v>
      </c>
      <c r="E61" s="91">
        <f>E60/D60</f>
        <v>0.18266978922716628</v>
      </c>
      <c r="F61" s="91">
        <f>F60/D60</f>
        <v>0.10070257611241218</v>
      </c>
      <c r="G61" s="91">
        <f>G60/D60</f>
        <v>4.6838407494145202E-2</v>
      </c>
      <c r="H61" s="91">
        <f>H60/D60</f>
        <v>6.5573770491803282E-2</v>
      </c>
      <c r="I61" s="265">
        <f>I60/D60</f>
        <v>6.0889929742388757E-2</v>
      </c>
      <c r="J61" s="265">
        <f>J60/D60</f>
        <v>0.14051522248243559</v>
      </c>
      <c r="K61" s="91">
        <f>K60/D60</f>
        <v>2.3419203747072601E-2</v>
      </c>
      <c r="L61" s="91">
        <f>L60/D60</f>
        <v>7.0257611241217799E-3</v>
      </c>
      <c r="M61" s="265">
        <f>M60/D60</f>
        <v>9.3676814988290398E-3</v>
      </c>
      <c r="N61" s="91">
        <f>N60/D60</f>
        <v>2.34192037470726E-3</v>
      </c>
    </row>
    <row r="62" spans="2:17" x14ac:dyDescent="0.2">
      <c r="B62" s="43" t="s">
        <v>300</v>
      </c>
      <c r="E62" s="91"/>
      <c r="F62" s="91">
        <f>F60/E60</f>
        <v>0.55128205128205132</v>
      </c>
      <c r="G62" s="91">
        <f>G60/E60</f>
        <v>0.25641025641025639</v>
      </c>
      <c r="H62" s="91">
        <f>H60/E60</f>
        <v>0.35897435897435898</v>
      </c>
      <c r="I62" s="91">
        <f>I60/E60</f>
        <v>0.33333333333333331</v>
      </c>
      <c r="J62" s="91">
        <f>J60/E60</f>
        <v>0.76923076923076927</v>
      </c>
      <c r="K62" s="91">
        <f>K60/E60</f>
        <v>0.12820512820512819</v>
      </c>
      <c r="L62" s="91">
        <f>L60/E60</f>
        <v>3.8461538461538464E-2</v>
      </c>
      <c r="M62" s="265">
        <f>M60/E60</f>
        <v>5.128205128205128E-2</v>
      </c>
      <c r="N62" s="91">
        <f>N60/E60</f>
        <v>1.282051282051282E-2</v>
      </c>
    </row>
    <row r="63" spans="2:17" ht="9.75" customHeight="1" x14ac:dyDescent="0.2">
      <c r="E63" s="91"/>
      <c r="F63" s="91"/>
      <c r="G63" s="91"/>
      <c r="H63" s="91"/>
      <c r="I63" s="91"/>
      <c r="J63" s="91"/>
      <c r="K63" s="91"/>
      <c r="L63" s="91"/>
      <c r="M63" s="91"/>
      <c r="N63" s="91"/>
    </row>
    <row r="64" spans="2:17" x14ac:dyDescent="0.2">
      <c r="B64" s="8" t="s">
        <v>241</v>
      </c>
      <c r="D64" s="92">
        <f>D52+D34+D49</f>
        <v>427</v>
      </c>
      <c r="E64" s="92">
        <f>E52+E34+E49</f>
        <v>78</v>
      </c>
      <c r="F64" s="92">
        <f t="shared" ref="F64:N64" si="4">F52+F34+F49</f>
        <v>43</v>
      </c>
      <c r="G64" s="92">
        <f>G52+G34+G49</f>
        <v>20</v>
      </c>
      <c r="H64" s="92">
        <f>H52+H34+H49</f>
        <v>28</v>
      </c>
      <c r="I64" s="92">
        <f>I52+I34+I49</f>
        <v>26</v>
      </c>
      <c r="J64" s="92">
        <f>J52+J34+J49</f>
        <v>60</v>
      </c>
      <c r="K64" s="92">
        <f t="shared" si="4"/>
        <v>10</v>
      </c>
      <c r="L64" s="92">
        <f t="shared" si="4"/>
        <v>3</v>
      </c>
      <c r="M64" s="92">
        <f t="shared" si="4"/>
        <v>4</v>
      </c>
      <c r="N64" s="92">
        <f t="shared" si="4"/>
        <v>1</v>
      </c>
    </row>
    <row r="65" spans="2:14" x14ac:dyDescent="0.2">
      <c r="B65" s="8"/>
      <c r="C65" s="168"/>
      <c r="D65" s="93">
        <f>D55+D34+D37</f>
        <v>427</v>
      </c>
      <c r="E65" s="93">
        <f>E55+E34+E37</f>
        <v>78</v>
      </c>
      <c r="F65" s="93">
        <f t="shared" ref="F65:N65" si="5">F55+F34+F37</f>
        <v>43</v>
      </c>
      <c r="G65" s="93">
        <f>G55+G34+G37</f>
        <v>20</v>
      </c>
      <c r="H65" s="93">
        <f>H55+H34+H37</f>
        <v>28</v>
      </c>
      <c r="I65" s="93">
        <f>I55+I34+I37</f>
        <v>26</v>
      </c>
      <c r="J65" s="93">
        <f>J55+J34+J37</f>
        <v>60</v>
      </c>
      <c r="K65" s="93">
        <f t="shared" si="5"/>
        <v>10</v>
      </c>
      <c r="L65" s="93">
        <f t="shared" si="5"/>
        <v>3</v>
      </c>
      <c r="M65" s="93">
        <f t="shared" si="5"/>
        <v>4</v>
      </c>
      <c r="N65" s="93">
        <f t="shared" si="5"/>
        <v>1</v>
      </c>
    </row>
    <row r="66" spans="2:14" ht="13.5" customHeight="1" x14ac:dyDescent="0.2">
      <c r="B66" s="8"/>
      <c r="C66" s="168"/>
    </row>
    <row r="67" spans="2:14" ht="13.5" customHeight="1" x14ac:dyDescent="0.2">
      <c r="B67" s="35" t="s">
        <v>209</v>
      </c>
      <c r="C67" s="168"/>
      <c r="D67" s="35">
        <f t="shared" ref="D67:N69" si="6">D13-D60</f>
        <v>0</v>
      </c>
      <c r="E67" s="35">
        <f t="shared" si="6"/>
        <v>0</v>
      </c>
      <c r="F67" s="35">
        <f t="shared" si="6"/>
        <v>0</v>
      </c>
      <c r="G67" s="35">
        <f t="shared" si="6"/>
        <v>0</v>
      </c>
      <c r="H67" s="35">
        <f t="shared" si="6"/>
        <v>0</v>
      </c>
      <c r="I67" s="35">
        <f t="shared" si="6"/>
        <v>0</v>
      </c>
      <c r="J67" s="35">
        <f>J13-J60</f>
        <v>0</v>
      </c>
      <c r="K67" s="35">
        <f t="shared" si="6"/>
        <v>0</v>
      </c>
      <c r="L67" s="35">
        <f t="shared" si="6"/>
        <v>0</v>
      </c>
      <c r="M67" s="35">
        <f t="shared" si="6"/>
        <v>0</v>
      </c>
      <c r="N67" s="35">
        <f t="shared" si="6"/>
        <v>0</v>
      </c>
    </row>
    <row r="68" spans="2:14" ht="11.25" customHeight="1" x14ac:dyDescent="0.2">
      <c r="C68" s="168"/>
      <c r="D68" s="35"/>
      <c r="E68" s="35">
        <f t="shared" si="6"/>
        <v>0</v>
      </c>
      <c r="F68" s="35">
        <f t="shared" si="6"/>
        <v>0</v>
      </c>
      <c r="G68" s="35">
        <f t="shared" si="6"/>
        <v>0</v>
      </c>
      <c r="H68" s="35">
        <f t="shared" si="6"/>
        <v>0</v>
      </c>
      <c r="I68" s="35">
        <f t="shared" si="6"/>
        <v>0</v>
      </c>
      <c r="J68" s="35">
        <f>J14-J61</f>
        <v>0</v>
      </c>
      <c r="K68" s="35">
        <f t="shared" si="6"/>
        <v>0</v>
      </c>
      <c r="L68" s="35">
        <f t="shared" si="6"/>
        <v>0</v>
      </c>
      <c r="M68" s="35">
        <f t="shared" si="6"/>
        <v>0</v>
      </c>
      <c r="N68" s="35">
        <f t="shared" si="6"/>
        <v>0</v>
      </c>
    </row>
    <row r="69" spans="2:14" x14ac:dyDescent="0.2">
      <c r="C69" s="168"/>
      <c r="D69" s="35"/>
      <c r="E69" s="35"/>
      <c r="F69" s="35">
        <f t="shared" si="6"/>
        <v>0</v>
      </c>
      <c r="G69" s="35">
        <f t="shared" si="6"/>
        <v>0</v>
      </c>
      <c r="H69" s="35">
        <f t="shared" si="6"/>
        <v>0</v>
      </c>
      <c r="I69" s="35">
        <f t="shared" si="6"/>
        <v>0</v>
      </c>
      <c r="J69" s="35">
        <f>J15-J62</f>
        <v>0</v>
      </c>
      <c r="K69" s="35">
        <f t="shared" si="6"/>
        <v>0</v>
      </c>
      <c r="L69" s="35">
        <f t="shared" si="6"/>
        <v>0</v>
      </c>
      <c r="M69" s="35">
        <f t="shared" si="6"/>
        <v>0</v>
      </c>
      <c r="N69" s="35">
        <f t="shared" si="6"/>
        <v>0</v>
      </c>
    </row>
    <row r="70" spans="2:14" x14ac:dyDescent="0.2">
      <c r="C70" s="168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2:14" x14ac:dyDescent="0.2">
      <c r="C71" s="168"/>
      <c r="D71" s="35">
        <f>D64-D60</f>
        <v>0</v>
      </c>
      <c r="E71" s="35">
        <f t="shared" ref="E71:N71" si="7">E64-E60</f>
        <v>0</v>
      </c>
      <c r="F71" s="35">
        <f t="shared" si="7"/>
        <v>0</v>
      </c>
      <c r="G71" s="35">
        <f>G64-G60</f>
        <v>0</v>
      </c>
      <c r="H71" s="35">
        <f>H64-H60</f>
        <v>0</v>
      </c>
      <c r="I71" s="35">
        <f>I64-I60</f>
        <v>0</v>
      </c>
      <c r="J71" s="35">
        <f>J64-J60</f>
        <v>0</v>
      </c>
      <c r="K71" s="35">
        <f t="shared" si="7"/>
        <v>0</v>
      </c>
      <c r="L71" s="35">
        <f t="shared" si="7"/>
        <v>0</v>
      </c>
      <c r="M71" s="35">
        <f t="shared" si="7"/>
        <v>0</v>
      </c>
      <c r="N71" s="35">
        <f t="shared" si="7"/>
        <v>0</v>
      </c>
    </row>
    <row r="72" spans="2:14" x14ac:dyDescent="0.2">
      <c r="C72" s="168"/>
      <c r="D72" s="35">
        <f>D65-D60</f>
        <v>0</v>
      </c>
      <c r="E72" s="35">
        <f t="shared" ref="E72:N72" si="8">E65-E60</f>
        <v>0</v>
      </c>
      <c r="F72" s="35">
        <f t="shared" si="8"/>
        <v>0</v>
      </c>
      <c r="G72" s="35">
        <f>G65-G60</f>
        <v>0</v>
      </c>
      <c r="H72" s="35">
        <f>H65-H60</f>
        <v>0</v>
      </c>
      <c r="I72" s="35">
        <f>I65-I60</f>
        <v>0</v>
      </c>
      <c r="J72" s="35">
        <f>J65-J60</f>
        <v>0</v>
      </c>
      <c r="K72" s="35">
        <f t="shared" si="8"/>
        <v>0</v>
      </c>
      <c r="L72" s="35">
        <f t="shared" si="8"/>
        <v>0</v>
      </c>
      <c r="M72" s="35">
        <f t="shared" si="8"/>
        <v>0</v>
      </c>
      <c r="N72" s="35">
        <f t="shared" si="8"/>
        <v>0</v>
      </c>
    </row>
    <row r="73" spans="2:14" x14ac:dyDescent="0.2">
      <c r="C73" s="168"/>
      <c r="D73" s="168"/>
      <c r="F73" s="43"/>
      <c r="H73" s="43"/>
      <c r="L73" s="43"/>
    </row>
    <row r="74" spans="2:14" x14ac:dyDescent="0.2">
      <c r="C74" s="168"/>
      <c r="D74" s="168"/>
    </row>
    <row r="75" spans="2:14" x14ac:dyDescent="0.2">
      <c r="C75" s="168"/>
      <c r="D75" s="168"/>
    </row>
    <row r="76" spans="2:14" x14ac:dyDescent="0.2">
      <c r="C76" s="168"/>
      <c r="D76" s="168"/>
    </row>
    <row r="77" spans="2:14" x14ac:dyDescent="0.2">
      <c r="C77" s="168"/>
      <c r="D77" s="168"/>
    </row>
    <row r="78" spans="2:14" x14ac:dyDescent="0.2">
      <c r="C78" s="168"/>
      <c r="D78" s="168"/>
    </row>
    <row r="79" spans="2:14" x14ac:dyDescent="0.2">
      <c r="C79" s="168"/>
      <c r="D79" s="168"/>
    </row>
    <row r="80" spans="2:14" x14ac:dyDescent="0.2">
      <c r="C80" s="168"/>
      <c r="D80" s="168"/>
    </row>
    <row r="81" spans="1:4" x14ac:dyDescent="0.2">
      <c r="C81" s="168"/>
      <c r="D81" s="168"/>
    </row>
    <row r="82" spans="1:4" x14ac:dyDescent="0.2">
      <c r="C82" s="168"/>
      <c r="D82" s="168"/>
    </row>
    <row r="83" spans="1:4" x14ac:dyDescent="0.2">
      <c r="C83" s="168"/>
      <c r="D83" s="168"/>
    </row>
    <row r="84" spans="1:4" x14ac:dyDescent="0.2">
      <c r="C84" s="168"/>
      <c r="D84" s="168"/>
    </row>
    <row r="85" spans="1:4" x14ac:dyDescent="0.2">
      <c r="C85" s="168"/>
      <c r="D85" s="168"/>
    </row>
    <row r="86" spans="1:4" x14ac:dyDescent="0.2">
      <c r="C86" s="168"/>
      <c r="D86" s="168"/>
    </row>
    <row r="87" spans="1:4" x14ac:dyDescent="0.2">
      <c r="C87" s="168"/>
      <c r="D87" s="168"/>
    </row>
    <row r="88" spans="1:4" x14ac:dyDescent="0.2">
      <c r="C88" s="168"/>
      <c r="D88" s="168"/>
    </row>
    <row r="89" spans="1:4" x14ac:dyDescent="0.2">
      <c r="C89" s="168"/>
      <c r="D89" s="168"/>
    </row>
    <row r="90" spans="1:4" x14ac:dyDescent="0.2">
      <c r="C90" s="168"/>
      <c r="D90" s="168"/>
    </row>
    <row r="91" spans="1:4" x14ac:dyDescent="0.2">
      <c r="C91" s="168"/>
      <c r="D91" s="168"/>
    </row>
    <row r="92" spans="1:4" x14ac:dyDescent="0.2">
      <c r="C92" s="168"/>
      <c r="D92" s="168"/>
    </row>
    <row r="93" spans="1:4" x14ac:dyDescent="0.2">
      <c r="C93" s="168"/>
      <c r="D93" s="168"/>
    </row>
    <row r="94" spans="1:4" x14ac:dyDescent="0.2">
      <c r="C94" s="168"/>
      <c r="D94" s="168"/>
    </row>
    <row r="95" spans="1:4" x14ac:dyDescent="0.2">
      <c r="C95" s="168"/>
      <c r="D95" s="168"/>
    </row>
    <row r="96" spans="1:4" x14ac:dyDescent="0.2">
      <c r="A96" s="8"/>
      <c r="B96" s="8"/>
      <c r="C96" s="168"/>
      <c r="D96" s="168"/>
    </row>
    <row r="97" spans="1:4" x14ac:dyDescent="0.2">
      <c r="A97" s="8" t="e">
        <f>SUM(#REF!)</f>
        <v>#REF!</v>
      </c>
      <c r="B97" s="8" t="e">
        <f>SUM(#REF!)</f>
        <v>#REF!</v>
      </c>
      <c r="C97" s="168"/>
      <c r="D97" s="168"/>
    </row>
  </sheetData>
  <mergeCells count="28">
    <mergeCell ref="C58:F58"/>
    <mergeCell ref="B34:B57"/>
    <mergeCell ref="C34:C36"/>
    <mergeCell ref="C37:C39"/>
    <mergeCell ref="C40:C42"/>
    <mergeCell ref="C43:C45"/>
    <mergeCell ref="C46:C48"/>
    <mergeCell ref="C49:C51"/>
    <mergeCell ref="B13:C15"/>
    <mergeCell ref="B16:B33"/>
    <mergeCell ref="C16:C18"/>
    <mergeCell ref="C19:C21"/>
    <mergeCell ref="C22:C24"/>
    <mergeCell ref="C25:C27"/>
    <mergeCell ref="C28:C30"/>
    <mergeCell ref="C31:C33"/>
    <mergeCell ref="I10:I12"/>
    <mergeCell ref="J10:J12"/>
    <mergeCell ref="K10:K12"/>
    <mergeCell ref="L10:L12"/>
    <mergeCell ref="M10:M12"/>
    <mergeCell ref="N10:N12"/>
    <mergeCell ref="B9:C12"/>
    <mergeCell ref="D9:D12"/>
    <mergeCell ref="E9:E12"/>
    <mergeCell ref="F10:F12"/>
    <mergeCell ref="G10:G12"/>
    <mergeCell ref="H10:H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FAAF-BE03-4275-9743-B380D4B9EDB2}">
  <sheetPr>
    <tabColor rgb="FF00B0F0"/>
    <pageSetUpPr fitToPage="1"/>
  </sheetPr>
  <dimension ref="A2:Q97"/>
  <sheetViews>
    <sheetView view="pageBreakPreview" topLeftCell="A5" zoomScale="70" zoomScaleNormal="100" zoomScaleSheetLayoutView="70" workbookViewId="0"/>
  </sheetViews>
  <sheetFormatPr defaultColWidth="9" defaultRowHeight="13.2" x14ac:dyDescent="0.2"/>
  <cols>
    <col min="1" max="2" width="8.6640625" style="168" customWidth="1"/>
    <col min="3" max="14" width="20.6640625" style="8" customWidth="1"/>
    <col min="15" max="20" width="8.6640625" style="8" customWidth="1"/>
    <col min="21" max="40" width="4.6640625" style="8" customWidth="1"/>
    <col min="41" max="16384" width="9" style="8"/>
  </cols>
  <sheetData>
    <row r="2" spans="2:17" ht="17.100000000000001" customHeight="1" x14ac:dyDescent="0.2">
      <c r="B2" s="170" t="s">
        <v>340</v>
      </c>
    </row>
    <row r="3" spans="2:17" ht="18" customHeight="1" x14ac:dyDescent="0.2">
      <c r="B3" s="8"/>
    </row>
    <row r="4" spans="2:17" ht="15" customHeight="1" x14ac:dyDescent="0.2">
      <c r="B4" s="8"/>
      <c r="H4" s="254"/>
      <c r="L4" s="254" t="s">
        <v>178</v>
      </c>
    </row>
    <row r="5" spans="2:17" ht="15" customHeight="1" x14ac:dyDescent="0.2">
      <c r="B5" s="8"/>
      <c r="H5" s="254"/>
      <c r="L5" s="254" t="s">
        <v>179</v>
      </c>
    </row>
    <row r="6" spans="2:17" ht="15" customHeight="1" x14ac:dyDescent="0.2">
      <c r="B6" s="8"/>
      <c r="H6" s="254"/>
      <c r="L6" s="254" t="s">
        <v>292</v>
      </c>
    </row>
    <row r="7" spans="2:17" ht="15" customHeight="1" x14ac:dyDescent="0.2">
      <c r="B7" s="8"/>
      <c r="H7" s="254"/>
      <c r="L7" s="254" t="s">
        <v>329</v>
      </c>
    </row>
    <row r="8" spans="2:17" ht="13.8" thickBot="1" x14ac:dyDescent="0.25">
      <c r="N8" s="10" t="s">
        <v>180</v>
      </c>
    </row>
    <row r="9" spans="2:17" ht="15" customHeight="1" x14ac:dyDescent="0.2">
      <c r="B9" s="96"/>
      <c r="C9" s="96"/>
      <c r="D9" s="13" t="s">
        <v>213</v>
      </c>
      <c r="E9" s="97" t="s">
        <v>341</v>
      </c>
      <c r="F9" s="98"/>
      <c r="G9" s="99"/>
      <c r="H9" s="98"/>
      <c r="I9" s="98"/>
      <c r="J9" s="99"/>
      <c r="K9" s="99"/>
      <c r="L9" s="98"/>
      <c r="M9" s="98"/>
      <c r="N9" s="255"/>
    </row>
    <row r="10" spans="2:17" ht="15" customHeight="1" x14ac:dyDescent="0.2">
      <c r="B10" s="96"/>
      <c r="C10" s="96"/>
      <c r="D10" s="19"/>
      <c r="E10" s="101"/>
      <c r="F10" s="139" t="s">
        <v>342</v>
      </c>
      <c r="G10" s="58" t="s">
        <v>343</v>
      </c>
      <c r="H10" s="139" t="s">
        <v>344</v>
      </c>
      <c r="I10" s="139" t="s">
        <v>345</v>
      </c>
      <c r="J10" s="58" t="s">
        <v>346</v>
      </c>
      <c r="K10" s="58" t="s">
        <v>347</v>
      </c>
      <c r="L10" s="139" t="s">
        <v>348</v>
      </c>
      <c r="M10" s="139" t="s">
        <v>349</v>
      </c>
      <c r="N10" s="13" t="s">
        <v>225</v>
      </c>
    </row>
    <row r="11" spans="2:17" ht="10.5" customHeight="1" x14ac:dyDescent="0.2">
      <c r="B11" s="96"/>
      <c r="C11" s="96"/>
      <c r="D11" s="19"/>
      <c r="E11" s="101"/>
      <c r="F11" s="131"/>
      <c r="G11" s="52"/>
      <c r="H11" s="131"/>
      <c r="I11" s="131"/>
      <c r="J11" s="52"/>
      <c r="K11" s="52"/>
      <c r="L11" s="131"/>
      <c r="M11" s="131"/>
      <c r="N11" s="19"/>
    </row>
    <row r="12" spans="2:17" ht="68.25" customHeight="1" x14ac:dyDescent="0.2">
      <c r="B12" s="96"/>
      <c r="C12" s="96"/>
      <c r="D12" s="24"/>
      <c r="E12" s="109"/>
      <c r="F12" s="134"/>
      <c r="G12" s="108"/>
      <c r="H12" s="134"/>
      <c r="I12" s="134"/>
      <c r="J12" s="108"/>
      <c r="K12" s="108"/>
      <c r="L12" s="134"/>
      <c r="M12" s="134"/>
      <c r="N12" s="24"/>
      <c r="P12" s="8" t="s">
        <v>186</v>
      </c>
      <c r="Q12" s="27" t="s">
        <v>187</v>
      </c>
    </row>
    <row r="13" spans="2:17" ht="19.2" customHeight="1" x14ac:dyDescent="0.2">
      <c r="B13" s="28" t="s">
        <v>188</v>
      </c>
      <c r="C13" s="29"/>
      <c r="D13" s="113">
        <f t="shared" ref="D13:N13" si="0">D16+D19+D22+D25+D28+D31</f>
        <v>427</v>
      </c>
      <c r="E13" s="114">
        <f t="shared" si="0"/>
        <v>337</v>
      </c>
      <c r="F13" s="115">
        <f t="shared" si="0"/>
        <v>272</v>
      </c>
      <c r="G13" s="115">
        <f t="shared" si="0"/>
        <v>27</v>
      </c>
      <c r="H13" s="115">
        <f t="shared" si="0"/>
        <v>19</v>
      </c>
      <c r="I13" s="115">
        <f t="shared" si="0"/>
        <v>4</v>
      </c>
      <c r="J13" s="115">
        <f t="shared" si="0"/>
        <v>15</v>
      </c>
      <c r="K13" s="115">
        <f t="shared" si="0"/>
        <v>27</v>
      </c>
      <c r="L13" s="115">
        <f t="shared" si="0"/>
        <v>7</v>
      </c>
      <c r="M13" s="115">
        <f t="shared" si="0"/>
        <v>7</v>
      </c>
      <c r="N13" s="116">
        <f t="shared" si="0"/>
        <v>29</v>
      </c>
      <c r="P13" s="8">
        <f>E13</f>
        <v>337</v>
      </c>
      <c r="Q13" s="35">
        <f>E13-P13</f>
        <v>0</v>
      </c>
    </row>
    <row r="14" spans="2:17" ht="19.2" customHeight="1" x14ac:dyDescent="0.2">
      <c r="B14" s="36"/>
      <c r="C14" s="37"/>
      <c r="D14" s="118"/>
      <c r="E14" s="150">
        <f>E13/D13</f>
        <v>0.78922716627634659</v>
      </c>
      <c r="F14" s="132">
        <f>F13/D13</f>
        <v>0.63700234192037475</v>
      </c>
      <c r="G14" s="132">
        <f>G13/D13</f>
        <v>6.323185011709602E-2</v>
      </c>
      <c r="H14" s="132">
        <f>H13/D13</f>
        <v>4.449648711943794E-2</v>
      </c>
      <c r="I14" s="132">
        <f>I13/D13</f>
        <v>9.3676814988290398E-3</v>
      </c>
      <c r="J14" s="132">
        <f>J13/D13</f>
        <v>3.5128805620608897E-2</v>
      </c>
      <c r="K14" s="132">
        <f>K13/D13</f>
        <v>6.323185011709602E-2</v>
      </c>
      <c r="L14" s="132">
        <f>L13/D13</f>
        <v>1.6393442622950821E-2</v>
      </c>
      <c r="M14" s="132">
        <f>M13/D13</f>
        <v>1.6393442622950821E-2</v>
      </c>
      <c r="N14" s="133">
        <f>N13/D13</f>
        <v>6.7915690866510545E-2</v>
      </c>
      <c r="P14" s="43">
        <f>SUM(E14)</f>
        <v>0.78922716627634659</v>
      </c>
      <c r="Q14" s="35"/>
    </row>
    <row r="15" spans="2:17" ht="19.2" customHeight="1" thickBot="1" x14ac:dyDescent="0.25">
      <c r="B15" s="122"/>
      <c r="C15" s="123"/>
      <c r="D15" s="124"/>
      <c r="E15" s="256"/>
      <c r="F15" s="257">
        <f>F13/E13</f>
        <v>0.80712166172106825</v>
      </c>
      <c r="G15" s="257">
        <f>G13/E13</f>
        <v>8.0118694362017809E-2</v>
      </c>
      <c r="H15" s="257">
        <f>H13/E13</f>
        <v>5.637982195845697E-2</v>
      </c>
      <c r="I15" s="257">
        <f>I13/E13</f>
        <v>1.1869436201780416E-2</v>
      </c>
      <c r="J15" s="257">
        <f>J13/E13</f>
        <v>4.4510385756676561E-2</v>
      </c>
      <c r="K15" s="257">
        <f>K13/E13</f>
        <v>8.0118694362017809E-2</v>
      </c>
      <c r="L15" s="257">
        <f>L13/E13</f>
        <v>2.0771513353115726E-2</v>
      </c>
      <c r="M15" s="257">
        <f>M13/E13</f>
        <v>2.0771513353115726E-2</v>
      </c>
      <c r="N15" s="258">
        <f>N13/E13</f>
        <v>8.6053412462908013E-2</v>
      </c>
      <c r="P15" s="43"/>
    </row>
    <row r="16" spans="2:17" ht="19.2" customHeight="1" thickTop="1" x14ac:dyDescent="0.2">
      <c r="B16" s="44" t="s">
        <v>226</v>
      </c>
      <c r="C16" s="128" t="s">
        <v>190</v>
      </c>
      <c r="D16" s="46">
        <f>[1]表1!D14</f>
        <v>49</v>
      </c>
      <c r="E16" s="259">
        <f>'表33-1'!G13+'表33-1'!H13</f>
        <v>37</v>
      </c>
      <c r="F16" s="129">
        <v>26</v>
      </c>
      <c r="G16" s="129">
        <v>3</v>
      </c>
      <c r="H16" s="129">
        <v>0</v>
      </c>
      <c r="I16" s="129">
        <v>2</v>
      </c>
      <c r="J16" s="129">
        <v>3</v>
      </c>
      <c r="K16" s="129">
        <v>6</v>
      </c>
      <c r="L16" s="129">
        <v>0</v>
      </c>
      <c r="M16" s="129">
        <v>0</v>
      </c>
      <c r="N16" s="130">
        <v>6</v>
      </c>
      <c r="P16" s="8">
        <f>E16</f>
        <v>37</v>
      </c>
      <c r="Q16" s="35">
        <f>E16-P16</f>
        <v>0</v>
      </c>
    </row>
    <row r="17" spans="2:17" ht="19.2" customHeight="1" x14ac:dyDescent="0.2">
      <c r="B17" s="51"/>
      <c r="C17" s="131"/>
      <c r="D17" s="38"/>
      <c r="E17" s="150">
        <f>E16/D16</f>
        <v>0.75510204081632648</v>
      </c>
      <c r="F17" s="132">
        <f>F16/D16</f>
        <v>0.53061224489795922</v>
      </c>
      <c r="G17" s="132">
        <f>G16/D16</f>
        <v>6.1224489795918366E-2</v>
      </c>
      <c r="H17" s="132">
        <f>H16/D16</f>
        <v>0</v>
      </c>
      <c r="I17" s="132">
        <f>I16/D16</f>
        <v>4.0816326530612242E-2</v>
      </c>
      <c r="J17" s="132">
        <f>J16/D16</f>
        <v>6.1224489795918366E-2</v>
      </c>
      <c r="K17" s="132">
        <f>K16/D16</f>
        <v>0.12244897959183673</v>
      </c>
      <c r="L17" s="132">
        <f>L16/D16</f>
        <v>0</v>
      </c>
      <c r="M17" s="132">
        <f>M16/D16</f>
        <v>0</v>
      </c>
      <c r="N17" s="133">
        <f>N16/D16</f>
        <v>0.12244897959183673</v>
      </c>
      <c r="P17" s="43">
        <f>SUM(E17)</f>
        <v>0.75510204081632648</v>
      </c>
      <c r="Q17" s="35"/>
    </row>
    <row r="18" spans="2:17" ht="19.2" customHeight="1" x14ac:dyDescent="0.2">
      <c r="B18" s="51"/>
      <c r="C18" s="134"/>
      <c r="D18" s="135"/>
      <c r="E18" s="262"/>
      <c r="F18" s="137">
        <f>F16/E16</f>
        <v>0.70270270270270274</v>
      </c>
      <c r="G18" s="137">
        <f>G16/E16</f>
        <v>8.1081081081081086E-2</v>
      </c>
      <c r="H18" s="137">
        <f>H16/E16</f>
        <v>0</v>
      </c>
      <c r="I18" s="137">
        <f>I16/E16</f>
        <v>5.4054054054054057E-2</v>
      </c>
      <c r="J18" s="137">
        <f>J16/E16</f>
        <v>8.1081081081081086E-2</v>
      </c>
      <c r="K18" s="137">
        <f>K16/E16</f>
        <v>0.16216216216216217</v>
      </c>
      <c r="L18" s="137">
        <f>L16/E16</f>
        <v>0</v>
      </c>
      <c r="M18" s="137">
        <f>M16/E16</f>
        <v>0</v>
      </c>
      <c r="N18" s="138">
        <f>N16/E16</f>
        <v>0.16216216216216217</v>
      </c>
      <c r="P18" s="43"/>
    </row>
    <row r="19" spans="2:17" ht="19.2" customHeight="1" x14ac:dyDescent="0.2">
      <c r="B19" s="51"/>
      <c r="C19" s="139" t="s">
        <v>191</v>
      </c>
      <c r="D19" s="59">
        <f>[1]表1!D17</f>
        <v>87</v>
      </c>
      <c r="E19" s="140">
        <f>'表33-1'!G15+'表33-1'!H15</f>
        <v>65</v>
      </c>
      <c r="F19" s="141">
        <v>56</v>
      </c>
      <c r="G19" s="141">
        <v>10</v>
      </c>
      <c r="H19" s="141">
        <v>6</v>
      </c>
      <c r="I19" s="141">
        <v>0</v>
      </c>
      <c r="J19" s="141">
        <v>2</v>
      </c>
      <c r="K19" s="141">
        <v>6</v>
      </c>
      <c r="L19" s="141">
        <v>3</v>
      </c>
      <c r="M19" s="141">
        <v>1</v>
      </c>
      <c r="N19" s="142">
        <v>3</v>
      </c>
      <c r="P19" s="8">
        <f>E19</f>
        <v>65</v>
      </c>
      <c r="Q19" s="35">
        <f>E19-P19</f>
        <v>0</v>
      </c>
    </row>
    <row r="20" spans="2:17" ht="19.2" customHeight="1" x14ac:dyDescent="0.2">
      <c r="B20" s="51"/>
      <c r="C20" s="131"/>
      <c r="D20" s="38"/>
      <c r="E20" s="150">
        <f>E19/D19</f>
        <v>0.74712643678160917</v>
      </c>
      <c r="F20" s="132">
        <f>F19/D19</f>
        <v>0.64367816091954022</v>
      </c>
      <c r="G20" s="132">
        <f>G19/D19</f>
        <v>0.11494252873563218</v>
      </c>
      <c r="H20" s="132">
        <f>H19/D19</f>
        <v>6.8965517241379309E-2</v>
      </c>
      <c r="I20" s="132">
        <f>I19/D19</f>
        <v>0</v>
      </c>
      <c r="J20" s="132">
        <f>J19/D19</f>
        <v>2.2988505747126436E-2</v>
      </c>
      <c r="K20" s="132">
        <f>K19/D19</f>
        <v>6.8965517241379309E-2</v>
      </c>
      <c r="L20" s="132">
        <f>L19/D19</f>
        <v>3.4482758620689655E-2</v>
      </c>
      <c r="M20" s="132">
        <f>M19/D19</f>
        <v>1.1494252873563218E-2</v>
      </c>
      <c r="N20" s="133">
        <f>N19/D19</f>
        <v>3.4482758620689655E-2</v>
      </c>
      <c r="P20" s="43">
        <f>SUM(E20)</f>
        <v>0.74712643678160917</v>
      </c>
      <c r="Q20" s="35"/>
    </row>
    <row r="21" spans="2:17" ht="19.2" customHeight="1" x14ac:dyDescent="0.2">
      <c r="B21" s="51"/>
      <c r="C21" s="134"/>
      <c r="D21" s="143"/>
      <c r="E21" s="151"/>
      <c r="F21" s="137">
        <f>F19/E19</f>
        <v>0.86153846153846159</v>
      </c>
      <c r="G21" s="137">
        <f>G19/E19</f>
        <v>0.15384615384615385</v>
      </c>
      <c r="H21" s="137">
        <f>H19/E19</f>
        <v>9.2307692307692313E-2</v>
      </c>
      <c r="I21" s="137">
        <f>I19/E19</f>
        <v>0</v>
      </c>
      <c r="J21" s="137">
        <f>J19/E19</f>
        <v>3.0769230769230771E-2</v>
      </c>
      <c r="K21" s="137">
        <f>K19/E19</f>
        <v>9.2307692307692313E-2</v>
      </c>
      <c r="L21" s="137">
        <f>L19/E19</f>
        <v>4.6153846153846156E-2</v>
      </c>
      <c r="M21" s="137">
        <f>M19/E19</f>
        <v>1.5384615384615385E-2</v>
      </c>
      <c r="N21" s="138">
        <f>N19/E19</f>
        <v>4.6153846153846156E-2</v>
      </c>
      <c r="P21" s="43"/>
    </row>
    <row r="22" spans="2:17" ht="19.2" customHeight="1" x14ac:dyDescent="0.2">
      <c r="B22" s="51"/>
      <c r="C22" s="139" t="s">
        <v>227</v>
      </c>
      <c r="D22" s="59">
        <f>[1]表1!D20</f>
        <v>25</v>
      </c>
      <c r="E22" s="140">
        <f>'表33-1'!G17+'表33-1'!H17</f>
        <v>16</v>
      </c>
      <c r="F22" s="141">
        <v>11</v>
      </c>
      <c r="G22" s="141">
        <v>1</v>
      </c>
      <c r="H22" s="141">
        <v>2</v>
      </c>
      <c r="I22" s="141">
        <v>1</v>
      </c>
      <c r="J22" s="141">
        <v>0</v>
      </c>
      <c r="K22" s="141">
        <v>0</v>
      </c>
      <c r="L22" s="141">
        <v>0</v>
      </c>
      <c r="M22" s="141">
        <v>0</v>
      </c>
      <c r="N22" s="142">
        <v>3</v>
      </c>
      <c r="P22" s="8">
        <f>E22</f>
        <v>16</v>
      </c>
      <c r="Q22" s="35">
        <f>E22-P22</f>
        <v>0</v>
      </c>
    </row>
    <row r="23" spans="2:17" ht="19.2" customHeight="1" x14ac:dyDescent="0.2">
      <c r="B23" s="51"/>
      <c r="C23" s="131"/>
      <c r="D23" s="38"/>
      <c r="E23" s="150">
        <f>E22/D22</f>
        <v>0.64</v>
      </c>
      <c r="F23" s="132">
        <f>F22/D22</f>
        <v>0.44</v>
      </c>
      <c r="G23" s="132">
        <f>G22/D22</f>
        <v>0.04</v>
      </c>
      <c r="H23" s="132">
        <f>H22/D22</f>
        <v>0.08</v>
      </c>
      <c r="I23" s="132">
        <f>I22/D22</f>
        <v>0.04</v>
      </c>
      <c r="J23" s="132">
        <f>J22/D22</f>
        <v>0</v>
      </c>
      <c r="K23" s="132">
        <f>K22/D22</f>
        <v>0</v>
      </c>
      <c r="L23" s="132">
        <f>L22/D22</f>
        <v>0</v>
      </c>
      <c r="M23" s="132">
        <f>M22/D22</f>
        <v>0</v>
      </c>
      <c r="N23" s="133">
        <f>N22/D22</f>
        <v>0.12</v>
      </c>
      <c r="P23" s="43">
        <f>SUM(E23)</f>
        <v>0.64</v>
      </c>
      <c r="Q23" s="35"/>
    </row>
    <row r="24" spans="2:17" ht="19.2" customHeight="1" x14ac:dyDescent="0.2">
      <c r="B24" s="51"/>
      <c r="C24" s="134"/>
      <c r="D24" s="143"/>
      <c r="E24" s="151"/>
      <c r="F24" s="137">
        <f>F22/E22</f>
        <v>0.6875</v>
      </c>
      <c r="G24" s="137">
        <f>G22/E22</f>
        <v>6.25E-2</v>
      </c>
      <c r="H24" s="137">
        <f>H22/E22</f>
        <v>0.125</v>
      </c>
      <c r="I24" s="137">
        <f>I22/E22</f>
        <v>6.25E-2</v>
      </c>
      <c r="J24" s="137">
        <f>J22/E22</f>
        <v>0</v>
      </c>
      <c r="K24" s="137">
        <f>K22/E22</f>
        <v>0</v>
      </c>
      <c r="L24" s="137">
        <f>L22/E22</f>
        <v>0</v>
      </c>
      <c r="M24" s="137">
        <f>M22/E22</f>
        <v>0</v>
      </c>
      <c r="N24" s="138">
        <f>N22/E22</f>
        <v>0.1875</v>
      </c>
      <c r="P24" s="43"/>
    </row>
    <row r="25" spans="2:17" ht="19.2" customHeight="1" x14ac:dyDescent="0.2">
      <c r="B25" s="51"/>
      <c r="C25" s="139" t="s">
        <v>193</v>
      </c>
      <c r="D25" s="59">
        <f>[1]表1!D23</f>
        <v>82</v>
      </c>
      <c r="E25" s="140">
        <f>'表33-1'!G19+'表33-1'!H19</f>
        <v>66</v>
      </c>
      <c r="F25" s="141">
        <v>54</v>
      </c>
      <c r="G25" s="141">
        <v>6</v>
      </c>
      <c r="H25" s="141">
        <v>5</v>
      </c>
      <c r="I25" s="141">
        <v>0</v>
      </c>
      <c r="J25" s="141">
        <v>5</v>
      </c>
      <c r="K25" s="141">
        <v>2</v>
      </c>
      <c r="L25" s="141">
        <v>1</v>
      </c>
      <c r="M25" s="141">
        <v>3</v>
      </c>
      <c r="N25" s="142">
        <v>3</v>
      </c>
      <c r="P25" s="8">
        <f>E25</f>
        <v>66</v>
      </c>
      <c r="Q25" s="35">
        <f>E25-P25</f>
        <v>0</v>
      </c>
    </row>
    <row r="26" spans="2:17" ht="19.2" customHeight="1" x14ac:dyDescent="0.2">
      <c r="B26" s="51"/>
      <c r="C26" s="131"/>
      <c r="D26" s="38"/>
      <c r="E26" s="150">
        <f>E25/D25</f>
        <v>0.80487804878048785</v>
      </c>
      <c r="F26" s="132">
        <f>F25/D25</f>
        <v>0.65853658536585369</v>
      </c>
      <c r="G26" s="132">
        <f>G25/D25</f>
        <v>7.3170731707317069E-2</v>
      </c>
      <c r="H26" s="132">
        <f>H25/D25</f>
        <v>6.097560975609756E-2</v>
      </c>
      <c r="I26" s="132">
        <f>I25/D25</f>
        <v>0</v>
      </c>
      <c r="J26" s="132">
        <f>J25/D25</f>
        <v>6.097560975609756E-2</v>
      </c>
      <c r="K26" s="132">
        <f>K25/D25</f>
        <v>2.4390243902439025E-2</v>
      </c>
      <c r="L26" s="132">
        <f>L25/D25</f>
        <v>1.2195121951219513E-2</v>
      </c>
      <c r="M26" s="132">
        <f>M25/D25</f>
        <v>3.6585365853658534E-2</v>
      </c>
      <c r="N26" s="133">
        <f>N25/D25</f>
        <v>3.6585365853658534E-2</v>
      </c>
      <c r="P26" s="43">
        <f>SUM(E26)</f>
        <v>0.80487804878048785</v>
      </c>
      <c r="Q26" s="35"/>
    </row>
    <row r="27" spans="2:17" ht="19.2" customHeight="1" x14ac:dyDescent="0.2">
      <c r="B27" s="51"/>
      <c r="C27" s="134"/>
      <c r="D27" s="143"/>
      <c r="E27" s="151"/>
      <c r="F27" s="137">
        <f>F25/E25</f>
        <v>0.81818181818181823</v>
      </c>
      <c r="G27" s="137">
        <f>G25/E25</f>
        <v>9.0909090909090912E-2</v>
      </c>
      <c r="H27" s="137">
        <f>H25/E25</f>
        <v>7.575757575757576E-2</v>
      </c>
      <c r="I27" s="137">
        <f>I25/E25</f>
        <v>0</v>
      </c>
      <c r="J27" s="137">
        <f>J25/E25</f>
        <v>7.575757575757576E-2</v>
      </c>
      <c r="K27" s="137">
        <f>K25/E25</f>
        <v>3.0303030303030304E-2</v>
      </c>
      <c r="L27" s="137">
        <f>L25/E25</f>
        <v>1.5151515151515152E-2</v>
      </c>
      <c r="M27" s="137">
        <f>M25/E25</f>
        <v>4.5454545454545456E-2</v>
      </c>
      <c r="N27" s="138">
        <f>N25/E25</f>
        <v>4.5454545454545456E-2</v>
      </c>
      <c r="P27" s="43"/>
    </row>
    <row r="28" spans="2:17" ht="19.2" customHeight="1" x14ac:dyDescent="0.2">
      <c r="B28" s="51"/>
      <c r="C28" s="139" t="s">
        <v>194</v>
      </c>
      <c r="D28" s="59">
        <f>[1]表1!D26</f>
        <v>8</v>
      </c>
      <c r="E28" s="140">
        <f>'表33-1'!G21+'表33-1'!H21</f>
        <v>4</v>
      </c>
      <c r="F28" s="115">
        <v>3</v>
      </c>
      <c r="G28" s="115">
        <v>0</v>
      </c>
      <c r="H28" s="115">
        <v>0</v>
      </c>
      <c r="I28" s="115">
        <v>0</v>
      </c>
      <c r="J28" s="115">
        <v>0</v>
      </c>
      <c r="K28" s="115">
        <v>1</v>
      </c>
      <c r="L28" s="115">
        <v>0</v>
      </c>
      <c r="M28" s="115">
        <v>0</v>
      </c>
      <c r="N28" s="116">
        <v>0</v>
      </c>
      <c r="P28" s="8">
        <f>E28</f>
        <v>4</v>
      </c>
      <c r="Q28" s="35">
        <f>E28-P28</f>
        <v>0</v>
      </c>
    </row>
    <row r="29" spans="2:17" ht="19.2" customHeight="1" x14ac:dyDescent="0.2">
      <c r="B29" s="51"/>
      <c r="C29" s="131"/>
      <c r="D29" s="38"/>
      <c r="E29" s="150">
        <f>E28/D28</f>
        <v>0.5</v>
      </c>
      <c r="F29" s="132">
        <f>F28/D28</f>
        <v>0.375</v>
      </c>
      <c r="G29" s="132">
        <f>G28/D28</f>
        <v>0</v>
      </c>
      <c r="H29" s="132">
        <f>H28/D28</f>
        <v>0</v>
      </c>
      <c r="I29" s="132">
        <f>I28/D28</f>
        <v>0</v>
      </c>
      <c r="J29" s="132">
        <f>J28/D28</f>
        <v>0</v>
      </c>
      <c r="K29" s="132">
        <f>K28/D28</f>
        <v>0.125</v>
      </c>
      <c r="L29" s="132">
        <f>L28/D28</f>
        <v>0</v>
      </c>
      <c r="M29" s="132">
        <f>M28/D28</f>
        <v>0</v>
      </c>
      <c r="N29" s="133">
        <f>N28/D28</f>
        <v>0</v>
      </c>
      <c r="P29" s="43">
        <f>SUM(E29)</f>
        <v>0.5</v>
      </c>
      <c r="Q29" s="35"/>
    </row>
    <row r="30" spans="2:17" ht="19.2" customHeight="1" x14ac:dyDescent="0.2">
      <c r="B30" s="51"/>
      <c r="C30" s="134"/>
      <c r="D30" s="143"/>
      <c r="E30" s="151"/>
      <c r="F30" s="137">
        <f>F28/E28</f>
        <v>0.75</v>
      </c>
      <c r="G30" s="318">
        <f>G28/E28</f>
        <v>0</v>
      </c>
      <c r="H30" s="318">
        <f>H28/E28</f>
        <v>0</v>
      </c>
      <c r="I30" s="137">
        <f>I28/E28</f>
        <v>0</v>
      </c>
      <c r="J30" s="137">
        <f>J28/E28</f>
        <v>0</v>
      </c>
      <c r="K30" s="137">
        <f>K28/E28</f>
        <v>0.25</v>
      </c>
      <c r="L30" s="137">
        <f>L28/E28</f>
        <v>0</v>
      </c>
      <c r="M30" s="137">
        <f>M28/E28</f>
        <v>0</v>
      </c>
      <c r="N30" s="260">
        <v>0</v>
      </c>
      <c r="P30" s="43"/>
    </row>
    <row r="31" spans="2:17" ht="19.2" customHeight="1" x14ac:dyDescent="0.2">
      <c r="B31" s="51"/>
      <c r="C31" s="139" t="s">
        <v>195</v>
      </c>
      <c r="D31" s="59">
        <f>[1]表1!D29</f>
        <v>176</v>
      </c>
      <c r="E31" s="140">
        <f>'表33-1'!G23+'表33-1'!H23</f>
        <v>149</v>
      </c>
      <c r="F31" s="141">
        <v>122</v>
      </c>
      <c r="G31" s="141">
        <v>7</v>
      </c>
      <c r="H31" s="141">
        <v>6</v>
      </c>
      <c r="I31" s="141">
        <v>1</v>
      </c>
      <c r="J31" s="141">
        <v>5</v>
      </c>
      <c r="K31" s="141">
        <v>12</v>
      </c>
      <c r="L31" s="141">
        <v>3</v>
      </c>
      <c r="M31" s="141">
        <v>3</v>
      </c>
      <c r="N31" s="142">
        <v>14</v>
      </c>
      <c r="P31" s="8">
        <f>E31</f>
        <v>149</v>
      </c>
      <c r="Q31" s="35">
        <f>E31-P31</f>
        <v>0</v>
      </c>
    </row>
    <row r="32" spans="2:17" ht="19.2" customHeight="1" x14ac:dyDescent="0.2">
      <c r="B32" s="51"/>
      <c r="C32" s="131"/>
      <c r="D32" s="38"/>
      <c r="E32" s="150">
        <f>E31/D31</f>
        <v>0.84659090909090906</v>
      </c>
      <c r="F32" s="132">
        <f>F31/D31</f>
        <v>0.69318181818181823</v>
      </c>
      <c r="G32" s="132">
        <f>G31/D31</f>
        <v>3.9772727272727272E-2</v>
      </c>
      <c r="H32" s="132">
        <f>H31/D31</f>
        <v>3.4090909090909088E-2</v>
      </c>
      <c r="I32" s="132">
        <f>I31/D31</f>
        <v>5.681818181818182E-3</v>
      </c>
      <c r="J32" s="132">
        <f>J31/D31</f>
        <v>2.8409090909090908E-2</v>
      </c>
      <c r="K32" s="132">
        <f>K31/D31</f>
        <v>6.8181818181818177E-2</v>
      </c>
      <c r="L32" s="132">
        <f>L31/D31</f>
        <v>1.7045454545454544E-2</v>
      </c>
      <c r="M32" s="132">
        <f>M31/D31</f>
        <v>1.7045454545454544E-2</v>
      </c>
      <c r="N32" s="133">
        <f>N31/D31</f>
        <v>7.9545454545454544E-2</v>
      </c>
      <c r="P32" s="43">
        <f>SUM(E32)</f>
        <v>0.84659090909090906</v>
      </c>
      <c r="Q32" s="35"/>
    </row>
    <row r="33" spans="2:17" ht="19.2" customHeight="1" thickBot="1" x14ac:dyDescent="0.25">
      <c r="B33" s="144"/>
      <c r="C33" s="145"/>
      <c r="D33" s="146"/>
      <c r="E33" s="152"/>
      <c r="F33" s="148">
        <f>F31/E31</f>
        <v>0.81879194630872487</v>
      </c>
      <c r="G33" s="148">
        <f>G31/E31</f>
        <v>4.6979865771812082E-2</v>
      </c>
      <c r="H33" s="148">
        <f>H31/E31</f>
        <v>4.0268456375838924E-2</v>
      </c>
      <c r="I33" s="319">
        <f>I31/E31</f>
        <v>6.7114093959731542E-3</v>
      </c>
      <c r="J33" s="319">
        <f>J31/E31</f>
        <v>3.3557046979865772E-2</v>
      </c>
      <c r="K33" s="148">
        <f>K31/E31</f>
        <v>8.0536912751677847E-2</v>
      </c>
      <c r="L33" s="148">
        <f>L31/E31</f>
        <v>2.0134228187919462E-2</v>
      </c>
      <c r="M33" s="319">
        <f>M31/E31</f>
        <v>2.0134228187919462E-2</v>
      </c>
      <c r="N33" s="149">
        <f>N31/E31</f>
        <v>9.3959731543624164E-2</v>
      </c>
      <c r="P33" s="43"/>
    </row>
    <row r="34" spans="2:17" ht="19.2" customHeight="1" thickTop="1" x14ac:dyDescent="0.2">
      <c r="B34" s="44" t="s">
        <v>228</v>
      </c>
      <c r="C34" s="128" t="s">
        <v>229</v>
      </c>
      <c r="D34" s="59">
        <f>[1]表1!D32</f>
        <v>106</v>
      </c>
      <c r="E34" s="140">
        <f>'表33-1'!G25+'表33-1'!H25</f>
        <v>92</v>
      </c>
      <c r="F34" s="141">
        <v>65</v>
      </c>
      <c r="G34" s="141">
        <v>7</v>
      </c>
      <c r="H34" s="141">
        <v>3</v>
      </c>
      <c r="I34" s="141">
        <v>1</v>
      </c>
      <c r="J34" s="141">
        <v>1</v>
      </c>
      <c r="K34" s="141">
        <v>5</v>
      </c>
      <c r="L34" s="141">
        <v>2</v>
      </c>
      <c r="M34" s="141">
        <v>3</v>
      </c>
      <c r="N34" s="142">
        <v>12</v>
      </c>
      <c r="P34" s="8">
        <f>E34</f>
        <v>92</v>
      </c>
      <c r="Q34" s="35">
        <f>E34-P34</f>
        <v>0</v>
      </c>
    </row>
    <row r="35" spans="2:17" ht="19.2" customHeight="1" x14ac:dyDescent="0.2">
      <c r="B35" s="51"/>
      <c r="C35" s="131"/>
      <c r="D35" s="38"/>
      <c r="E35" s="150">
        <f>E34/D34</f>
        <v>0.86792452830188682</v>
      </c>
      <c r="F35" s="132">
        <f>F34/D34</f>
        <v>0.6132075471698113</v>
      </c>
      <c r="G35" s="132">
        <f>G34/D34</f>
        <v>6.6037735849056603E-2</v>
      </c>
      <c r="H35" s="132">
        <f>H34/D34</f>
        <v>2.8301886792452831E-2</v>
      </c>
      <c r="I35" s="132">
        <f>I34/D34</f>
        <v>9.433962264150943E-3</v>
      </c>
      <c r="J35" s="132">
        <f>J34/D34</f>
        <v>9.433962264150943E-3</v>
      </c>
      <c r="K35" s="132">
        <f>K34/D34</f>
        <v>4.716981132075472E-2</v>
      </c>
      <c r="L35" s="132">
        <f>L34/D34</f>
        <v>1.8867924528301886E-2</v>
      </c>
      <c r="M35" s="132">
        <f>M34/D34</f>
        <v>2.8301886792452831E-2</v>
      </c>
      <c r="N35" s="133">
        <f>N34/D34</f>
        <v>0.11320754716981132</v>
      </c>
      <c r="P35" s="43">
        <f>SUM(E35)</f>
        <v>0.86792452830188682</v>
      </c>
      <c r="Q35" s="35"/>
    </row>
    <row r="36" spans="2:17" ht="19.2" customHeight="1" x14ac:dyDescent="0.2">
      <c r="B36" s="51"/>
      <c r="C36" s="134"/>
      <c r="D36" s="143"/>
      <c r="E36" s="151"/>
      <c r="F36" s="137">
        <f>F34/E34</f>
        <v>0.70652173913043481</v>
      </c>
      <c r="G36" s="137">
        <f>G34/E34</f>
        <v>7.6086956521739135E-2</v>
      </c>
      <c r="H36" s="137">
        <f>H34/E34</f>
        <v>3.2608695652173912E-2</v>
      </c>
      <c r="I36" s="137">
        <f>I34/E34</f>
        <v>1.0869565217391304E-2</v>
      </c>
      <c r="J36" s="137">
        <f>J34/E34</f>
        <v>1.0869565217391304E-2</v>
      </c>
      <c r="K36" s="137">
        <f>K34/E34</f>
        <v>5.434782608695652E-2</v>
      </c>
      <c r="L36" s="137">
        <f>L34/E34</f>
        <v>2.1739130434782608E-2</v>
      </c>
      <c r="M36" s="137">
        <f>M34/E34</f>
        <v>3.2608695652173912E-2</v>
      </c>
      <c r="N36" s="138">
        <f>N34/E34</f>
        <v>0.13043478260869565</v>
      </c>
      <c r="P36" s="43"/>
    </row>
    <row r="37" spans="2:17" ht="19.2" customHeight="1" x14ac:dyDescent="0.2">
      <c r="B37" s="51"/>
      <c r="C37" s="139" t="s">
        <v>230</v>
      </c>
      <c r="D37" s="59">
        <f>[1]表1!D35</f>
        <v>171</v>
      </c>
      <c r="E37" s="140">
        <f>'表33-1'!G27+'表33-1'!H27</f>
        <v>142</v>
      </c>
      <c r="F37" s="141">
        <v>120</v>
      </c>
      <c r="G37" s="141">
        <v>13</v>
      </c>
      <c r="H37" s="141">
        <v>7</v>
      </c>
      <c r="I37" s="141">
        <v>1</v>
      </c>
      <c r="J37" s="141">
        <v>7</v>
      </c>
      <c r="K37" s="141">
        <v>8</v>
      </c>
      <c r="L37" s="141">
        <v>2</v>
      </c>
      <c r="M37" s="141">
        <v>1</v>
      </c>
      <c r="N37" s="142">
        <v>8</v>
      </c>
      <c r="P37" s="8">
        <f>E37</f>
        <v>142</v>
      </c>
      <c r="Q37" s="35">
        <f>E37-P37</f>
        <v>0</v>
      </c>
    </row>
    <row r="38" spans="2:17" ht="19.2" customHeight="1" x14ac:dyDescent="0.2">
      <c r="B38" s="51"/>
      <c r="C38" s="131"/>
      <c r="D38" s="38"/>
      <c r="E38" s="150">
        <f>E37/D37</f>
        <v>0.83040935672514615</v>
      </c>
      <c r="F38" s="132">
        <f>F37/D37</f>
        <v>0.70175438596491224</v>
      </c>
      <c r="G38" s="132">
        <f>G37/D37</f>
        <v>7.6023391812865493E-2</v>
      </c>
      <c r="H38" s="132">
        <f>H37/D37</f>
        <v>4.0935672514619881E-2</v>
      </c>
      <c r="I38" s="132">
        <f>I37/D37</f>
        <v>5.8479532163742687E-3</v>
      </c>
      <c r="J38" s="132">
        <f>J37/D37</f>
        <v>4.0935672514619881E-2</v>
      </c>
      <c r="K38" s="132">
        <f>K37/D37</f>
        <v>4.6783625730994149E-2</v>
      </c>
      <c r="L38" s="132">
        <f>L37/D37</f>
        <v>1.1695906432748537E-2</v>
      </c>
      <c r="M38" s="132">
        <f>M37/D37</f>
        <v>5.8479532163742687E-3</v>
      </c>
      <c r="N38" s="133">
        <f>N37/D37</f>
        <v>4.6783625730994149E-2</v>
      </c>
      <c r="P38" s="43">
        <f>SUM(E38)</f>
        <v>0.83040935672514615</v>
      </c>
      <c r="Q38" s="35"/>
    </row>
    <row r="39" spans="2:17" ht="19.2" customHeight="1" x14ac:dyDescent="0.2">
      <c r="B39" s="51"/>
      <c r="C39" s="134"/>
      <c r="D39" s="143"/>
      <c r="E39" s="151"/>
      <c r="F39" s="137">
        <f>F37/E37</f>
        <v>0.84507042253521125</v>
      </c>
      <c r="G39" s="137">
        <f>G37/E37</f>
        <v>9.154929577464789E-2</v>
      </c>
      <c r="H39" s="137">
        <f>H37/E37</f>
        <v>4.9295774647887321E-2</v>
      </c>
      <c r="I39" s="137">
        <f>I37/E37</f>
        <v>7.0422535211267607E-3</v>
      </c>
      <c r="J39" s="137">
        <f>J37/E37</f>
        <v>4.9295774647887321E-2</v>
      </c>
      <c r="K39" s="137">
        <f>K37/E37</f>
        <v>5.6338028169014086E-2</v>
      </c>
      <c r="L39" s="137">
        <f>L37/E37</f>
        <v>1.4084507042253521E-2</v>
      </c>
      <c r="M39" s="137">
        <f>M37/E37</f>
        <v>7.0422535211267607E-3</v>
      </c>
      <c r="N39" s="138">
        <f>N37/E37</f>
        <v>5.6338028169014086E-2</v>
      </c>
      <c r="P39" s="43"/>
    </row>
    <row r="40" spans="2:17" ht="19.2" customHeight="1" x14ac:dyDescent="0.2">
      <c r="B40" s="51"/>
      <c r="C40" s="139" t="s">
        <v>231</v>
      </c>
      <c r="D40" s="59">
        <f>[1]表1!D38</f>
        <v>49</v>
      </c>
      <c r="E40" s="140">
        <f>'表33-1'!G29+'表33-1'!H29</f>
        <v>32</v>
      </c>
      <c r="F40" s="115">
        <v>29</v>
      </c>
      <c r="G40" s="115">
        <v>0</v>
      </c>
      <c r="H40" s="115">
        <v>1</v>
      </c>
      <c r="I40" s="115">
        <v>0</v>
      </c>
      <c r="J40" s="115">
        <v>0</v>
      </c>
      <c r="K40" s="115">
        <v>1</v>
      </c>
      <c r="L40" s="115">
        <v>1</v>
      </c>
      <c r="M40" s="115">
        <v>1</v>
      </c>
      <c r="N40" s="116">
        <v>2</v>
      </c>
      <c r="P40" s="8">
        <f>E40</f>
        <v>32</v>
      </c>
      <c r="Q40" s="35">
        <f>E40-P40</f>
        <v>0</v>
      </c>
    </row>
    <row r="41" spans="2:17" ht="19.2" customHeight="1" x14ac:dyDescent="0.2">
      <c r="B41" s="51"/>
      <c r="C41" s="131"/>
      <c r="D41" s="38"/>
      <c r="E41" s="150">
        <f>E40/D40</f>
        <v>0.65306122448979587</v>
      </c>
      <c r="F41" s="132">
        <f>F40/D40</f>
        <v>0.59183673469387754</v>
      </c>
      <c r="G41" s="132">
        <f>G40/D40</f>
        <v>0</v>
      </c>
      <c r="H41" s="132">
        <f>H40/D40</f>
        <v>2.0408163265306121E-2</v>
      </c>
      <c r="I41" s="132">
        <f>I40/D40</f>
        <v>0</v>
      </c>
      <c r="J41" s="132">
        <f>J40/D40</f>
        <v>0</v>
      </c>
      <c r="K41" s="132">
        <f>K40/D40</f>
        <v>2.0408163265306121E-2</v>
      </c>
      <c r="L41" s="132">
        <f>L40/D40</f>
        <v>2.0408163265306121E-2</v>
      </c>
      <c r="M41" s="132">
        <f>M40/D40</f>
        <v>2.0408163265306121E-2</v>
      </c>
      <c r="N41" s="133">
        <f>N40/D40</f>
        <v>4.0816326530612242E-2</v>
      </c>
      <c r="P41" s="43">
        <f>SUM(E41)</f>
        <v>0.65306122448979587</v>
      </c>
      <c r="Q41" s="35"/>
    </row>
    <row r="42" spans="2:17" ht="19.2" customHeight="1" x14ac:dyDescent="0.2">
      <c r="B42" s="51"/>
      <c r="C42" s="134"/>
      <c r="D42" s="143"/>
      <c r="E42" s="151"/>
      <c r="F42" s="137">
        <f>F40/E40</f>
        <v>0.90625</v>
      </c>
      <c r="G42" s="137">
        <f>G40/E40</f>
        <v>0</v>
      </c>
      <c r="H42" s="137">
        <f>H40/E40</f>
        <v>3.125E-2</v>
      </c>
      <c r="I42" s="137">
        <f>I40/E40</f>
        <v>0</v>
      </c>
      <c r="J42" s="137">
        <f>J40/E40</f>
        <v>0</v>
      </c>
      <c r="K42" s="137">
        <f>K40/E40</f>
        <v>3.125E-2</v>
      </c>
      <c r="L42" s="137">
        <f>L40/E40</f>
        <v>3.125E-2</v>
      </c>
      <c r="M42" s="137">
        <f>M40/E40</f>
        <v>3.125E-2</v>
      </c>
      <c r="N42" s="138">
        <f>N40/E40</f>
        <v>6.25E-2</v>
      </c>
      <c r="P42" s="43"/>
    </row>
    <row r="43" spans="2:17" ht="19.2" customHeight="1" x14ac:dyDescent="0.2">
      <c r="B43" s="51"/>
      <c r="C43" s="139" t="s">
        <v>232</v>
      </c>
      <c r="D43" s="59">
        <f>[1]表1!D41</f>
        <v>38</v>
      </c>
      <c r="E43" s="140">
        <f>'表33-1'!G31+'表33-1'!H31</f>
        <v>33</v>
      </c>
      <c r="F43" s="115">
        <v>25</v>
      </c>
      <c r="G43" s="115">
        <v>2</v>
      </c>
      <c r="H43" s="115">
        <v>2</v>
      </c>
      <c r="I43" s="115">
        <v>2</v>
      </c>
      <c r="J43" s="115">
        <v>3</v>
      </c>
      <c r="K43" s="115">
        <v>2</v>
      </c>
      <c r="L43" s="115">
        <v>1</v>
      </c>
      <c r="M43" s="115">
        <v>0</v>
      </c>
      <c r="N43" s="116">
        <v>4</v>
      </c>
      <c r="P43" s="8">
        <f>E43</f>
        <v>33</v>
      </c>
      <c r="Q43" s="35">
        <f>E43-P43</f>
        <v>0</v>
      </c>
    </row>
    <row r="44" spans="2:17" ht="19.2" customHeight="1" x14ac:dyDescent="0.2">
      <c r="B44" s="51"/>
      <c r="C44" s="131"/>
      <c r="D44" s="38"/>
      <c r="E44" s="150">
        <f>E43/D43</f>
        <v>0.86842105263157898</v>
      </c>
      <c r="F44" s="132">
        <f>F43/D43</f>
        <v>0.65789473684210531</v>
      </c>
      <c r="G44" s="132">
        <f>G43/D43</f>
        <v>5.2631578947368418E-2</v>
      </c>
      <c r="H44" s="132">
        <f>H43/D43</f>
        <v>5.2631578947368418E-2</v>
      </c>
      <c r="I44" s="132">
        <f>I43/D43</f>
        <v>5.2631578947368418E-2</v>
      </c>
      <c r="J44" s="132">
        <f>J43/D43</f>
        <v>7.8947368421052627E-2</v>
      </c>
      <c r="K44" s="132">
        <f>K43/D43</f>
        <v>5.2631578947368418E-2</v>
      </c>
      <c r="L44" s="132">
        <f>L43/D43</f>
        <v>2.6315789473684209E-2</v>
      </c>
      <c r="M44" s="132">
        <f>M43/D43</f>
        <v>0</v>
      </c>
      <c r="N44" s="133">
        <f>N43/D43</f>
        <v>0.10526315789473684</v>
      </c>
      <c r="P44" s="43">
        <f>SUM(E44)</f>
        <v>0.86842105263157898</v>
      </c>
      <c r="Q44" s="35"/>
    </row>
    <row r="45" spans="2:17" ht="19.2" customHeight="1" x14ac:dyDescent="0.2">
      <c r="B45" s="51"/>
      <c r="C45" s="134"/>
      <c r="D45" s="143"/>
      <c r="E45" s="151"/>
      <c r="F45" s="137">
        <f>F43/E43</f>
        <v>0.75757575757575757</v>
      </c>
      <c r="G45" s="137">
        <f>G43/E43</f>
        <v>6.0606060606060608E-2</v>
      </c>
      <c r="H45" s="137">
        <f>H43/E43</f>
        <v>6.0606060606060608E-2</v>
      </c>
      <c r="I45" s="137">
        <f>I43/E43</f>
        <v>6.0606060606060608E-2</v>
      </c>
      <c r="J45" s="137">
        <f>J43/E43</f>
        <v>9.0909090909090912E-2</v>
      </c>
      <c r="K45" s="137">
        <f>K43/E43</f>
        <v>6.0606060606060608E-2</v>
      </c>
      <c r="L45" s="137">
        <f>L43/E43</f>
        <v>3.0303030303030304E-2</v>
      </c>
      <c r="M45" s="137">
        <f>M43/E43</f>
        <v>0</v>
      </c>
      <c r="N45" s="138">
        <f>N43/E43</f>
        <v>0.12121212121212122</v>
      </c>
      <c r="P45" s="43"/>
    </row>
    <row r="46" spans="2:17" ht="19.2" customHeight="1" x14ac:dyDescent="0.2">
      <c r="B46" s="51"/>
      <c r="C46" s="139" t="s">
        <v>233</v>
      </c>
      <c r="D46" s="59">
        <f>[1]表1!D44</f>
        <v>33</v>
      </c>
      <c r="E46" s="140">
        <f>'表33-1'!G33+'表33-1'!H33</f>
        <v>23</v>
      </c>
      <c r="F46" s="115">
        <v>20</v>
      </c>
      <c r="G46" s="115">
        <v>4</v>
      </c>
      <c r="H46" s="115">
        <v>4</v>
      </c>
      <c r="I46" s="115">
        <v>0</v>
      </c>
      <c r="J46" s="115">
        <v>3</v>
      </c>
      <c r="K46" s="115">
        <v>8</v>
      </c>
      <c r="L46" s="115">
        <v>1</v>
      </c>
      <c r="M46" s="115">
        <v>1</v>
      </c>
      <c r="N46" s="116">
        <v>2</v>
      </c>
      <c r="P46" s="8">
        <f>E46</f>
        <v>23</v>
      </c>
      <c r="Q46" s="35">
        <f>E46-P46</f>
        <v>0</v>
      </c>
    </row>
    <row r="47" spans="2:17" ht="19.2" customHeight="1" x14ac:dyDescent="0.2">
      <c r="B47" s="51"/>
      <c r="C47" s="131"/>
      <c r="D47" s="38"/>
      <c r="E47" s="150">
        <f>E46/D46</f>
        <v>0.69696969696969702</v>
      </c>
      <c r="F47" s="132">
        <f>F46/D46</f>
        <v>0.60606060606060608</v>
      </c>
      <c r="G47" s="132">
        <f>G46/D46</f>
        <v>0.12121212121212122</v>
      </c>
      <c r="H47" s="132">
        <f>H46/D46</f>
        <v>0.12121212121212122</v>
      </c>
      <c r="I47" s="132">
        <f>I46/D46</f>
        <v>0</v>
      </c>
      <c r="J47" s="132">
        <f>J46/D46</f>
        <v>9.0909090909090912E-2</v>
      </c>
      <c r="K47" s="132">
        <f>K46/D46</f>
        <v>0.24242424242424243</v>
      </c>
      <c r="L47" s="132">
        <f>L46/D46</f>
        <v>3.0303030303030304E-2</v>
      </c>
      <c r="M47" s="132">
        <f>M46/D46</f>
        <v>3.0303030303030304E-2</v>
      </c>
      <c r="N47" s="133">
        <f>N46/D46</f>
        <v>6.0606060606060608E-2</v>
      </c>
      <c r="P47" s="43">
        <f>SUM(E47)</f>
        <v>0.69696969696969702</v>
      </c>
      <c r="Q47" s="35"/>
    </row>
    <row r="48" spans="2:17" ht="19.2" customHeight="1" x14ac:dyDescent="0.2">
      <c r="B48" s="51"/>
      <c r="C48" s="134"/>
      <c r="D48" s="143"/>
      <c r="E48" s="151"/>
      <c r="F48" s="137">
        <f>F46/E46</f>
        <v>0.86956521739130432</v>
      </c>
      <c r="G48" s="137">
        <f>G46/E46</f>
        <v>0.17391304347826086</v>
      </c>
      <c r="H48" s="137">
        <f>H46/E46</f>
        <v>0.17391304347826086</v>
      </c>
      <c r="I48" s="137">
        <f>I46/E46</f>
        <v>0</v>
      </c>
      <c r="J48" s="137">
        <f>J46/E46</f>
        <v>0.13043478260869565</v>
      </c>
      <c r="K48" s="137">
        <f>K46/E46</f>
        <v>0.34782608695652173</v>
      </c>
      <c r="L48" s="137">
        <f>L46/E46</f>
        <v>4.3478260869565216E-2</v>
      </c>
      <c r="M48" s="137">
        <f>M46/E46</f>
        <v>4.3478260869565216E-2</v>
      </c>
      <c r="N48" s="138">
        <f>N46/E46</f>
        <v>8.6956521739130432E-2</v>
      </c>
      <c r="P48" s="43"/>
    </row>
    <row r="49" spans="2:17" ht="19.2" customHeight="1" x14ac:dyDescent="0.2">
      <c r="B49" s="51"/>
      <c r="C49" s="139" t="s">
        <v>234</v>
      </c>
      <c r="D49" s="59">
        <f>[1]表1!D47</f>
        <v>30</v>
      </c>
      <c r="E49" s="140">
        <f>'表33-1'!G35+'表33-1'!H35</f>
        <v>15</v>
      </c>
      <c r="F49" s="115">
        <v>13</v>
      </c>
      <c r="G49" s="115">
        <v>1</v>
      </c>
      <c r="H49" s="115">
        <v>2</v>
      </c>
      <c r="I49" s="115">
        <v>0</v>
      </c>
      <c r="J49" s="115">
        <v>1</v>
      </c>
      <c r="K49" s="115">
        <v>3</v>
      </c>
      <c r="L49" s="115">
        <v>0</v>
      </c>
      <c r="M49" s="115">
        <v>1</v>
      </c>
      <c r="N49" s="116">
        <v>1</v>
      </c>
      <c r="P49" s="8">
        <f>E49</f>
        <v>15</v>
      </c>
      <c r="Q49" s="35">
        <f>E49-P49</f>
        <v>0</v>
      </c>
    </row>
    <row r="50" spans="2:17" ht="19.2" customHeight="1" x14ac:dyDescent="0.2">
      <c r="B50" s="51"/>
      <c r="C50" s="131"/>
      <c r="D50" s="38"/>
      <c r="E50" s="150">
        <f>E49/D49</f>
        <v>0.5</v>
      </c>
      <c r="F50" s="132">
        <f>F49/D49</f>
        <v>0.43333333333333335</v>
      </c>
      <c r="G50" s="132">
        <f>G49/D49</f>
        <v>3.3333333333333333E-2</v>
      </c>
      <c r="H50" s="132">
        <f>H49/D49</f>
        <v>6.6666666666666666E-2</v>
      </c>
      <c r="I50" s="132">
        <f>I49/D49</f>
        <v>0</v>
      </c>
      <c r="J50" s="132">
        <f>J49/D49</f>
        <v>3.3333333333333333E-2</v>
      </c>
      <c r="K50" s="132">
        <f>K49/D49</f>
        <v>0.1</v>
      </c>
      <c r="L50" s="132">
        <f>L49/D49</f>
        <v>0</v>
      </c>
      <c r="M50" s="132">
        <f>M49/D49</f>
        <v>3.3333333333333333E-2</v>
      </c>
      <c r="N50" s="133">
        <v>0</v>
      </c>
      <c r="P50" s="43">
        <f>SUM(E50)</f>
        <v>0.5</v>
      </c>
      <c r="Q50" s="35"/>
    </row>
    <row r="51" spans="2:17" ht="19.2" customHeight="1" thickBot="1" x14ac:dyDescent="0.25">
      <c r="B51" s="51"/>
      <c r="C51" s="145"/>
      <c r="D51" s="146"/>
      <c r="E51" s="152"/>
      <c r="F51" s="319">
        <f>F49/E49</f>
        <v>0.8666666666666667</v>
      </c>
      <c r="G51" s="319">
        <f>G49/E49</f>
        <v>6.6666666666666666E-2</v>
      </c>
      <c r="H51" s="319">
        <f>H49/E49</f>
        <v>0.13333333333333333</v>
      </c>
      <c r="I51" s="319">
        <f>I49/E49</f>
        <v>0</v>
      </c>
      <c r="J51" s="319">
        <f>J49/E49</f>
        <v>6.6666666666666666E-2</v>
      </c>
      <c r="K51" s="319">
        <f>K49/E49</f>
        <v>0.2</v>
      </c>
      <c r="L51" s="319">
        <f>L49/E49</f>
        <v>0</v>
      </c>
      <c r="M51" s="319">
        <f>M49/E49</f>
        <v>6.6666666666666666E-2</v>
      </c>
      <c r="N51" s="149">
        <v>0</v>
      </c>
      <c r="P51" s="43"/>
    </row>
    <row r="52" spans="2:17" ht="19.2" customHeight="1" thickTop="1" x14ac:dyDescent="0.2">
      <c r="B52" s="51"/>
      <c r="C52" s="153" t="s">
        <v>235</v>
      </c>
      <c r="D52" s="154">
        <f t="shared" ref="D52:N52" si="1">D37+D40+D43+D46</f>
        <v>291</v>
      </c>
      <c r="E52" s="140">
        <f t="shared" si="1"/>
        <v>230</v>
      </c>
      <c r="F52" s="141">
        <f t="shared" si="1"/>
        <v>194</v>
      </c>
      <c r="G52" s="141">
        <f t="shared" si="1"/>
        <v>19</v>
      </c>
      <c r="H52" s="141">
        <f t="shared" si="1"/>
        <v>14</v>
      </c>
      <c r="I52" s="141">
        <f t="shared" si="1"/>
        <v>3</v>
      </c>
      <c r="J52" s="141">
        <f t="shared" si="1"/>
        <v>13</v>
      </c>
      <c r="K52" s="141">
        <f t="shared" si="1"/>
        <v>19</v>
      </c>
      <c r="L52" s="141">
        <f t="shared" si="1"/>
        <v>5</v>
      </c>
      <c r="M52" s="141">
        <f t="shared" si="1"/>
        <v>3</v>
      </c>
      <c r="N52" s="142">
        <f t="shared" si="1"/>
        <v>16</v>
      </c>
      <c r="P52" s="8">
        <f>E52</f>
        <v>230</v>
      </c>
      <c r="Q52" s="35">
        <f>E52-P52</f>
        <v>0</v>
      </c>
    </row>
    <row r="53" spans="2:17" ht="19.2" customHeight="1" x14ac:dyDescent="0.2">
      <c r="B53" s="51"/>
      <c r="C53" s="155" t="s">
        <v>236</v>
      </c>
      <c r="D53" s="156"/>
      <c r="E53" s="150">
        <f>E52/D52</f>
        <v>0.7903780068728522</v>
      </c>
      <c r="F53" s="132">
        <f>F52/D52</f>
        <v>0.66666666666666663</v>
      </c>
      <c r="G53" s="132">
        <f>G52/D52</f>
        <v>6.5292096219931275E-2</v>
      </c>
      <c r="H53" s="132">
        <f>H52/D52</f>
        <v>4.8109965635738834E-2</v>
      </c>
      <c r="I53" s="132">
        <f>I52/D52</f>
        <v>1.0309278350515464E-2</v>
      </c>
      <c r="J53" s="132">
        <f>J52/D52</f>
        <v>4.4673539518900345E-2</v>
      </c>
      <c r="K53" s="132">
        <f>K52/D52</f>
        <v>6.5292096219931275E-2</v>
      </c>
      <c r="L53" s="132">
        <f>L52/D52</f>
        <v>1.7182130584192441E-2</v>
      </c>
      <c r="M53" s="132">
        <f>M52/D52</f>
        <v>1.0309278350515464E-2</v>
      </c>
      <c r="N53" s="133">
        <f>N52/D52</f>
        <v>5.4982817869415807E-2</v>
      </c>
      <c r="P53" s="43">
        <f>SUM(E53)</f>
        <v>0.7903780068728522</v>
      </c>
      <c r="Q53" s="35"/>
    </row>
    <row r="54" spans="2:17" ht="19.2" customHeight="1" x14ac:dyDescent="0.2">
      <c r="B54" s="51"/>
      <c r="C54" s="157"/>
      <c r="D54" s="158"/>
      <c r="E54" s="151"/>
      <c r="F54" s="137">
        <f>F52/E52</f>
        <v>0.84347826086956523</v>
      </c>
      <c r="G54" s="137">
        <f>G52/E52</f>
        <v>8.2608695652173908E-2</v>
      </c>
      <c r="H54" s="137">
        <f>H52/E52</f>
        <v>6.0869565217391307E-2</v>
      </c>
      <c r="I54" s="137">
        <f>I52/E52</f>
        <v>1.3043478260869565E-2</v>
      </c>
      <c r="J54" s="137">
        <f>J52/E52</f>
        <v>5.6521739130434782E-2</v>
      </c>
      <c r="K54" s="137">
        <f>K52/E52</f>
        <v>8.2608695652173908E-2</v>
      </c>
      <c r="L54" s="137">
        <f>L52/E52</f>
        <v>2.1739130434782608E-2</v>
      </c>
      <c r="M54" s="137">
        <f>M52/E52</f>
        <v>1.3043478260869565E-2</v>
      </c>
      <c r="N54" s="138">
        <f>N52/E52</f>
        <v>6.9565217391304349E-2</v>
      </c>
      <c r="P54" s="43"/>
    </row>
    <row r="55" spans="2:17" ht="19.2" customHeight="1" x14ac:dyDescent="0.2">
      <c r="B55" s="51"/>
      <c r="C55" s="159" t="s">
        <v>235</v>
      </c>
      <c r="D55" s="160">
        <f>SUM(D40:D49)</f>
        <v>150</v>
      </c>
      <c r="E55" s="114">
        <f t="shared" ref="E55:N55" si="2">E40+E43+E46+E49</f>
        <v>103</v>
      </c>
      <c r="F55" s="115">
        <f t="shared" si="2"/>
        <v>87</v>
      </c>
      <c r="G55" s="115">
        <f t="shared" si="2"/>
        <v>7</v>
      </c>
      <c r="H55" s="115">
        <f t="shared" si="2"/>
        <v>9</v>
      </c>
      <c r="I55" s="115">
        <f t="shared" si="2"/>
        <v>2</v>
      </c>
      <c r="J55" s="115">
        <f t="shared" si="2"/>
        <v>7</v>
      </c>
      <c r="K55" s="115">
        <f t="shared" si="2"/>
        <v>14</v>
      </c>
      <c r="L55" s="115">
        <f t="shared" si="2"/>
        <v>3</v>
      </c>
      <c r="M55" s="115">
        <f t="shared" si="2"/>
        <v>3</v>
      </c>
      <c r="N55" s="116">
        <f t="shared" si="2"/>
        <v>9</v>
      </c>
      <c r="P55" s="8">
        <f>E55</f>
        <v>103</v>
      </c>
      <c r="Q55" s="35">
        <f>E55-P55</f>
        <v>0</v>
      </c>
    </row>
    <row r="56" spans="2:17" ht="19.2" customHeight="1" x14ac:dyDescent="0.2">
      <c r="B56" s="51"/>
      <c r="C56" s="155" t="s">
        <v>237</v>
      </c>
      <c r="D56" s="161"/>
      <c r="E56" s="150">
        <f>E55/D55</f>
        <v>0.68666666666666665</v>
      </c>
      <c r="F56" s="132">
        <f>F55/D55</f>
        <v>0.57999999999999996</v>
      </c>
      <c r="G56" s="132">
        <f>G55/D55</f>
        <v>4.6666666666666669E-2</v>
      </c>
      <c r="H56" s="132">
        <f>H55/D55</f>
        <v>0.06</v>
      </c>
      <c r="I56" s="132">
        <f>I55/D55</f>
        <v>1.3333333333333334E-2</v>
      </c>
      <c r="J56" s="132">
        <f>J55/D55</f>
        <v>4.6666666666666669E-2</v>
      </c>
      <c r="K56" s="132">
        <f>K55/D55</f>
        <v>9.3333333333333338E-2</v>
      </c>
      <c r="L56" s="132">
        <f>L55/D55</f>
        <v>0.02</v>
      </c>
      <c r="M56" s="132">
        <f>M55/D55</f>
        <v>0.02</v>
      </c>
      <c r="N56" s="133">
        <f>N55/D55</f>
        <v>0.06</v>
      </c>
      <c r="P56" s="43">
        <f>SUM(E56)</f>
        <v>0.68666666666666665</v>
      </c>
      <c r="Q56" s="35"/>
    </row>
    <row r="57" spans="2:17" ht="19.2" customHeight="1" thickBot="1" x14ac:dyDescent="0.25">
      <c r="B57" s="83"/>
      <c r="C57" s="157"/>
      <c r="D57" s="158"/>
      <c r="E57" s="162"/>
      <c r="F57" s="163">
        <f>F55/E55</f>
        <v>0.84466019417475724</v>
      </c>
      <c r="G57" s="163">
        <f>G55/E55</f>
        <v>6.7961165048543687E-2</v>
      </c>
      <c r="H57" s="320">
        <f>H55/E55</f>
        <v>8.7378640776699032E-2</v>
      </c>
      <c r="I57" s="320">
        <f>I55/E55</f>
        <v>1.9417475728155338E-2</v>
      </c>
      <c r="J57" s="320">
        <f>J55/E55</f>
        <v>6.7961165048543687E-2</v>
      </c>
      <c r="K57" s="163">
        <f>K55/E55</f>
        <v>0.13592233009708737</v>
      </c>
      <c r="L57" s="163">
        <f>L55/E55</f>
        <v>2.9126213592233011E-2</v>
      </c>
      <c r="M57" s="320">
        <f>M55/E55</f>
        <v>2.9126213592233011E-2</v>
      </c>
      <c r="N57" s="164">
        <f>N55/E55</f>
        <v>8.7378640776699032E-2</v>
      </c>
      <c r="P57" s="43"/>
    </row>
    <row r="58" spans="2:17" ht="19.2" customHeight="1" x14ac:dyDescent="0.2">
      <c r="B58" s="194"/>
      <c r="C58" s="166" t="s">
        <v>350</v>
      </c>
      <c r="D58" s="166"/>
      <c r="E58" s="166"/>
      <c r="F58" s="166"/>
      <c r="G58" s="265"/>
      <c r="H58" s="265"/>
      <c r="I58" s="265"/>
      <c r="J58" s="265"/>
      <c r="K58" s="265"/>
      <c r="L58" s="265"/>
      <c r="M58" s="265"/>
      <c r="N58" s="265"/>
      <c r="P58" s="43"/>
    </row>
    <row r="59" spans="2:17" x14ac:dyDescent="0.2">
      <c r="B59" s="266"/>
      <c r="C59" s="167"/>
      <c r="D59" s="267"/>
      <c r="E59" s="268"/>
      <c r="F59" s="269"/>
      <c r="G59" s="269"/>
      <c r="H59" s="269"/>
      <c r="I59" s="269"/>
      <c r="J59" s="269"/>
      <c r="K59" s="269"/>
      <c r="L59" s="269"/>
      <c r="M59" s="269"/>
    </row>
    <row r="60" spans="2:17" x14ac:dyDescent="0.2">
      <c r="B60" s="8" t="s">
        <v>238</v>
      </c>
      <c r="C60" s="167"/>
      <c r="D60" s="8">
        <f>D34+D37+D40+D43+D46+D49</f>
        <v>427</v>
      </c>
      <c r="E60" s="8">
        <f t="shared" ref="E60:N60" si="3">E34+E37+E40+E43+E46+E49</f>
        <v>337</v>
      </c>
      <c r="F60" s="8">
        <f t="shared" si="3"/>
        <v>272</v>
      </c>
      <c r="G60" s="8">
        <f>G34+G37+G40+G43+G46+G49</f>
        <v>27</v>
      </c>
      <c r="H60" s="8">
        <f>H34+H37+H40+H43+H46+H49</f>
        <v>19</v>
      </c>
      <c r="I60" s="8">
        <f>I34+I37+I40+I43+I46+I49</f>
        <v>4</v>
      </c>
      <c r="J60" s="8">
        <f>J34+J37+J40+J43+J46+J49</f>
        <v>15</v>
      </c>
      <c r="K60" s="8">
        <f t="shared" si="3"/>
        <v>27</v>
      </c>
      <c r="L60" s="8">
        <f t="shared" si="3"/>
        <v>7</v>
      </c>
      <c r="M60" s="8">
        <f t="shared" si="3"/>
        <v>7</v>
      </c>
      <c r="N60" s="8">
        <f t="shared" si="3"/>
        <v>29</v>
      </c>
    </row>
    <row r="61" spans="2:17" x14ac:dyDescent="0.2">
      <c r="B61" s="43" t="s">
        <v>239</v>
      </c>
      <c r="E61" s="91">
        <f>E60/D60</f>
        <v>0.78922716627634659</v>
      </c>
      <c r="F61" s="91">
        <f>F60/D60</f>
        <v>0.63700234192037475</v>
      </c>
      <c r="G61" s="91">
        <f>G60/D60</f>
        <v>6.323185011709602E-2</v>
      </c>
      <c r="H61" s="91">
        <f>H60/D60</f>
        <v>4.449648711943794E-2</v>
      </c>
      <c r="I61" s="265">
        <f>I60/D60</f>
        <v>9.3676814988290398E-3</v>
      </c>
      <c r="J61" s="265">
        <f>J60/D60</f>
        <v>3.5128805620608897E-2</v>
      </c>
      <c r="K61" s="91">
        <f>K60/D60</f>
        <v>6.323185011709602E-2</v>
      </c>
      <c r="L61" s="91">
        <f>L60/D60</f>
        <v>1.6393442622950821E-2</v>
      </c>
      <c r="M61" s="265">
        <f>M60/D60</f>
        <v>1.6393442622950821E-2</v>
      </c>
      <c r="N61" s="91">
        <f>N60/D60</f>
        <v>6.7915690866510545E-2</v>
      </c>
    </row>
    <row r="62" spans="2:17" x14ac:dyDescent="0.2">
      <c r="B62" s="43" t="s">
        <v>300</v>
      </c>
      <c r="E62" s="91"/>
      <c r="F62" s="91">
        <f>F60/E60</f>
        <v>0.80712166172106825</v>
      </c>
      <c r="G62" s="91">
        <f>G60/E60</f>
        <v>8.0118694362017809E-2</v>
      </c>
      <c r="H62" s="91">
        <f>H60/E60</f>
        <v>5.637982195845697E-2</v>
      </c>
      <c r="I62" s="91">
        <f>I60/E60</f>
        <v>1.1869436201780416E-2</v>
      </c>
      <c r="J62" s="91">
        <f>J60/E60</f>
        <v>4.4510385756676561E-2</v>
      </c>
      <c r="K62" s="91">
        <f>K60/E60</f>
        <v>8.0118694362017809E-2</v>
      </c>
      <c r="L62" s="91">
        <f>L60/E60</f>
        <v>2.0771513353115726E-2</v>
      </c>
      <c r="M62" s="265">
        <f>M60/E60</f>
        <v>2.0771513353115726E-2</v>
      </c>
      <c r="N62" s="91">
        <f>N60/E60</f>
        <v>8.6053412462908013E-2</v>
      </c>
    </row>
    <row r="63" spans="2:17" ht="9.75" customHeight="1" x14ac:dyDescent="0.2">
      <c r="E63" s="91"/>
      <c r="F63" s="91"/>
      <c r="G63" s="91"/>
      <c r="H63" s="91"/>
      <c r="I63" s="91"/>
      <c r="J63" s="91"/>
      <c r="K63" s="91"/>
      <c r="L63" s="91"/>
      <c r="M63" s="91"/>
      <c r="N63" s="91"/>
    </row>
    <row r="64" spans="2:17" x14ac:dyDescent="0.2">
      <c r="B64" s="8" t="s">
        <v>241</v>
      </c>
      <c r="D64" s="92">
        <f>D52+D34+D49</f>
        <v>427</v>
      </c>
      <c r="E64" s="92">
        <f>E52+E34+E49</f>
        <v>337</v>
      </c>
      <c r="F64" s="92">
        <f t="shared" ref="F64:N64" si="4">F52+F34+F49</f>
        <v>272</v>
      </c>
      <c r="G64" s="92">
        <f>G52+G34+G49</f>
        <v>27</v>
      </c>
      <c r="H64" s="92">
        <f>H52+H34+H49</f>
        <v>19</v>
      </c>
      <c r="I64" s="92">
        <f>I52+I34+I49</f>
        <v>4</v>
      </c>
      <c r="J64" s="92">
        <f>J52+J34+J49</f>
        <v>15</v>
      </c>
      <c r="K64" s="92">
        <f t="shared" si="4"/>
        <v>27</v>
      </c>
      <c r="L64" s="92">
        <f t="shared" si="4"/>
        <v>7</v>
      </c>
      <c r="M64" s="92">
        <f t="shared" si="4"/>
        <v>7</v>
      </c>
      <c r="N64" s="92">
        <f t="shared" si="4"/>
        <v>29</v>
      </c>
    </row>
    <row r="65" spans="2:14" x14ac:dyDescent="0.2">
      <c r="B65" s="8"/>
      <c r="C65" s="168"/>
      <c r="D65" s="93">
        <f>D55+D34+D37</f>
        <v>427</v>
      </c>
      <c r="E65" s="93">
        <f>E55+E34+E37</f>
        <v>337</v>
      </c>
      <c r="F65" s="93">
        <f t="shared" ref="F65:N65" si="5">F55+F34+F37</f>
        <v>272</v>
      </c>
      <c r="G65" s="93">
        <f>G55+G34+G37</f>
        <v>27</v>
      </c>
      <c r="H65" s="93">
        <f>H55+H34+H37</f>
        <v>19</v>
      </c>
      <c r="I65" s="93">
        <f>I55+I34+I37</f>
        <v>4</v>
      </c>
      <c r="J65" s="93">
        <f>J55+J34+J37</f>
        <v>15</v>
      </c>
      <c r="K65" s="93">
        <f t="shared" si="5"/>
        <v>27</v>
      </c>
      <c r="L65" s="93">
        <f t="shared" si="5"/>
        <v>7</v>
      </c>
      <c r="M65" s="93">
        <f t="shared" si="5"/>
        <v>7</v>
      </c>
      <c r="N65" s="93">
        <f t="shared" si="5"/>
        <v>29</v>
      </c>
    </row>
    <row r="66" spans="2:14" ht="13.5" customHeight="1" x14ac:dyDescent="0.2">
      <c r="B66" s="8"/>
      <c r="C66" s="168"/>
    </row>
    <row r="67" spans="2:14" ht="13.5" customHeight="1" x14ac:dyDescent="0.2">
      <c r="B67" s="35" t="s">
        <v>209</v>
      </c>
      <c r="C67" s="168"/>
      <c r="D67" s="35">
        <f t="shared" ref="D67:N69" si="6">D13-D60</f>
        <v>0</v>
      </c>
      <c r="E67" s="35">
        <f t="shared" si="6"/>
        <v>0</v>
      </c>
      <c r="F67" s="35">
        <f t="shared" si="6"/>
        <v>0</v>
      </c>
      <c r="G67" s="35">
        <f>G13-G60</f>
        <v>0</v>
      </c>
      <c r="H67" s="35">
        <f t="shared" si="6"/>
        <v>0</v>
      </c>
      <c r="I67" s="35">
        <f t="shared" si="6"/>
        <v>0</v>
      </c>
      <c r="J67" s="35">
        <f>J13-J60</f>
        <v>0</v>
      </c>
      <c r="K67" s="35">
        <f t="shared" si="6"/>
        <v>0</v>
      </c>
      <c r="L67" s="35">
        <f t="shared" si="6"/>
        <v>0</v>
      </c>
      <c r="M67" s="35">
        <f t="shared" si="6"/>
        <v>0</v>
      </c>
      <c r="N67" s="35">
        <f t="shared" si="6"/>
        <v>0</v>
      </c>
    </row>
    <row r="68" spans="2:14" ht="11.25" customHeight="1" x14ac:dyDescent="0.2">
      <c r="C68" s="168"/>
      <c r="D68" s="35"/>
      <c r="E68" s="35">
        <f t="shared" si="6"/>
        <v>0</v>
      </c>
      <c r="F68" s="35">
        <f t="shared" si="6"/>
        <v>0</v>
      </c>
      <c r="G68" s="35">
        <f t="shared" si="6"/>
        <v>0</v>
      </c>
      <c r="H68" s="35">
        <f t="shared" si="6"/>
        <v>0</v>
      </c>
      <c r="I68" s="35">
        <f t="shared" si="6"/>
        <v>0</v>
      </c>
      <c r="J68" s="35">
        <f>J14-J61</f>
        <v>0</v>
      </c>
      <c r="K68" s="35">
        <f t="shared" si="6"/>
        <v>0</v>
      </c>
      <c r="L68" s="35">
        <f t="shared" si="6"/>
        <v>0</v>
      </c>
      <c r="M68" s="35">
        <f t="shared" si="6"/>
        <v>0</v>
      </c>
      <c r="N68" s="35">
        <f t="shared" si="6"/>
        <v>0</v>
      </c>
    </row>
    <row r="69" spans="2:14" x14ac:dyDescent="0.2">
      <c r="C69" s="168"/>
      <c r="D69" s="35"/>
      <c r="E69" s="35"/>
      <c r="F69" s="35">
        <f t="shared" si="6"/>
        <v>0</v>
      </c>
      <c r="G69" s="35">
        <f t="shared" si="6"/>
        <v>0</v>
      </c>
      <c r="H69" s="35">
        <f t="shared" si="6"/>
        <v>0</v>
      </c>
      <c r="I69" s="35">
        <f t="shared" si="6"/>
        <v>0</v>
      </c>
      <c r="J69" s="35">
        <f>J15-J62</f>
        <v>0</v>
      </c>
      <c r="K69" s="35">
        <f t="shared" si="6"/>
        <v>0</v>
      </c>
      <c r="L69" s="35">
        <f t="shared" si="6"/>
        <v>0</v>
      </c>
      <c r="M69" s="35">
        <f t="shared" si="6"/>
        <v>0</v>
      </c>
      <c r="N69" s="35">
        <f t="shared" si="6"/>
        <v>0</v>
      </c>
    </row>
    <row r="70" spans="2:14" x14ac:dyDescent="0.2">
      <c r="C70" s="168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2:14" x14ac:dyDescent="0.2">
      <c r="C71" s="168"/>
      <c r="D71" s="35">
        <f>D64-D60</f>
        <v>0</v>
      </c>
      <c r="E71" s="35">
        <f t="shared" ref="E71:N71" si="7">E64-E60</f>
        <v>0</v>
      </c>
      <c r="F71" s="35">
        <f t="shared" si="7"/>
        <v>0</v>
      </c>
      <c r="G71" s="35">
        <f>G64-G60</f>
        <v>0</v>
      </c>
      <c r="H71" s="35">
        <f>H64-H60</f>
        <v>0</v>
      </c>
      <c r="I71" s="35">
        <f>I64-I60</f>
        <v>0</v>
      </c>
      <c r="J71" s="35">
        <f>J64-J60</f>
        <v>0</v>
      </c>
      <c r="K71" s="35">
        <f t="shared" si="7"/>
        <v>0</v>
      </c>
      <c r="L71" s="35">
        <f t="shared" si="7"/>
        <v>0</v>
      </c>
      <c r="M71" s="35">
        <f t="shared" si="7"/>
        <v>0</v>
      </c>
      <c r="N71" s="35">
        <f t="shared" si="7"/>
        <v>0</v>
      </c>
    </row>
    <row r="72" spans="2:14" x14ac:dyDescent="0.2">
      <c r="C72" s="168"/>
      <c r="D72" s="35">
        <f>D65-D60</f>
        <v>0</v>
      </c>
      <c r="E72" s="35">
        <f t="shared" ref="E72:N72" si="8">E65-E60</f>
        <v>0</v>
      </c>
      <c r="F72" s="35">
        <f t="shared" si="8"/>
        <v>0</v>
      </c>
      <c r="G72" s="35">
        <f>G65-G60</f>
        <v>0</v>
      </c>
      <c r="H72" s="35">
        <f>H65-H60</f>
        <v>0</v>
      </c>
      <c r="I72" s="35">
        <f>I65-I60</f>
        <v>0</v>
      </c>
      <c r="J72" s="35">
        <f>J65-J60</f>
        <v>0</v>
      </c>
      <c r="K72" s="35">
        <f t="shared" si="8"/>
        <v>0</v>
      </c>
      <c r="L72" s="35">
        <f t="shared" si="8"/>
        <v>0</v>
      </c>
      <c r="M72" s="35">
        <f t="shared" si="8"/>
        <v>0</v>
      </c>
      <c r="N72" s="35">
        <f t="shared" si="8"/>
        <v>0</v>
      </c>
    </row>
    <row r="73" spans="2:14" x14ac:dyDescent="0.2">
      <c r="C73" s="168"/>
      <c r="D73" s="168"/>
      <c r="F73" s="43"/>
      <c r="H73" s="43"/>
      <c r="L73" s="43"/>
    </row>
    <row r="74" spans="2:14" x14ac:dyDescent="0.2">
      <c r="C74" s="168"/>
      <c r="D74" s="168"/>
    </row>
    <row r="75" spans="2:14" x14ac:dyDescent="0.2">
      <c r="C75" s="168"/>
      <c r="D75" s="168"/>
    </row>
    <row r="76" spans="2:14" x14ac:dyDescent="0.2">
      <c r="C76" s="168"/>
      <c r="D76" s="168"/>
    </row>
    <row r="77" spans="2:14" x14ac:dyDescent="0.2">
      <c r="C77" s="168"/>
      <c r="D77" s="168"/>
    </row>
    <row r="78" spans="2:14" x14ac:dyDescent="0.2">
      <c r="C78" s="168"/>
      <c r="D78" s="168"/>
    </row>
    <row r="79" spans="2:14" x14ac:dyDescent="0.2">
      <c r="C79" s="168"/>
      <c r="D79" s="168"/>
    </row>
    <row r="80" spans="2:14" x14ac:dyDescent="0.2">
      <c r="C80" s="168"/>
      <c r="D80" s="168"/>
    </row>
    <row r="81" spans="1:4" x14ac:dyDescent="0.2">
      <c r="C81" s="168"/>
      <c r="D81" s="168"/>
    </row>
    <row r="82" spans="1:4" x14ac:dyDescent="0.2">
      <c r="C82" s="168"/>
      <c r="D82" s="168"/>
    </row>
    <row r="83" spans="1:4" x14ac:dyDescent="0.2">
      <c r="C83" s="168"/>
      <c r="D83" s="168"/>
    </row>
    <row r="84" spans="1:4" x14ac:dyDescent="0.2">
      <c r="C84" s="168"/>
      <c r="D84" s="168"/>
    </row>
    <row r="85" spans="1:4" x14ac:dyDescent="0.2">
      <c r="C85" s="168"/>
      <c r="D85" s="168"/>
    </row>
    <row r="86" spans="1:4" x14ac:dyDescent="0.2">
      <c r="C86" s="168"/>
      <c r="D86" s="168"/>
    </row>
    <row r="87" spans="1:4" x14ac:dyDescent="0.2">
      <c r="C87" s="168"/>
      <c r="D87" s="168"/>
    </row>
    <row r="88" spans="1:4" x14ac:dyDescent="0.2">
      <c r="C88" s="168"/>
      <c r="D88" s="168"/>
    </row>
    <row r="89" spans="1:4" x14ac:dyDescent="0.2">
      <c r="C89" s="168"/>
      <c r="D89" s="168"/>
    </row>
    <row r="90" spans="1:4" x14ac:dyDescent="0.2">
      <c r="C90" s="168"/>
      <c r="D90" s="168"/>
    </row>
    <row r="91" spans="1:4" x14ac:dyDescent="0.2">
      <c r="C91" s="168"/>
      <c r="D91" s="168"/>
    </row>
    <row r="92" spans="1:4" x14ac:dyDescent="0.2">
      <c r="C92" s="168"/>
      <c r="D92" s="168"/>
    </row>
    <row r="93" spans="1:4" x14ac:dyDescent="0.2">
      <c r="C93" s="168"/>
      <c r="D93" s="168"/>
    </row>
    <row r="94" spans="1:4" x14ac:dyDescent="0.2">
      <c r="C94" s="168"/>
      <c r="D94" s="168"/>
    </row>
    <row r="95" spans="1:4" x14ac:dyDescent="0.2">
      <c r="C95" s="168"/>
      <c r="D95" s="168"/>
    </row>
    <row r="96" spans="1:4" x14ac:dyDescent="0.2">
      <c r="A96" s="8"/>
      <c r="B96" s="8"/>
      <c r="C96" s="168"/>
      <c r="D96" s="168"/>
    </row>
    <row r="97" spans="1:4" x14ac:dyDescent="0.2">
      <c r="A97" s="8" t="e">
        <f>SUM(#REF!)</f>
        <v>#REF!</v>
      </c>
      <c r="B97" s="8" t="e">
        <f>SUM(#REF!)</f>
        <v>#REF!</v>
      </c>
      <c r="C97" s="168"/>
      <c r="D97" s="168"/>
    </row>
  </sheetData>
  <mergeCells count="28">
    <mergeCell ref="C58:F58"/>
    <mergeCell ref="B34:B57"/>
    <mergeCell ref="C34:C36"/>
    <mergeCell ref="C37:C39"/>
    <mergeCell ref="C40:C42"/>
    <mergeCell ref="C43:C45"/>
    <mergeCell ref="C46:C48"/>
    <mergeCell ref="C49:C51"/>
    <mergeCell ref="B13:C15"/>
    <mergeCell ref="B16:B33"/>
    <mergeCell ref="C16:C18"/>
    <mergeCell ref="C19:C21"/>
    <mergeCell ref="C22:C24"/>
    <mergeCell ref="C25:C27"/>
    <mergeCell ref="C28:C30"/>
    <mergeCell ref="C31:C33"/>
    <mergeCell ref="I10:I12"/>
    <mergeCell ref="J10:J12"/>
    <mergeCell ref="K10:K12"/>
    <mergeCell ref="L10:L12"/>
    <mergeCell ref="M10:M12"/>
    <mergeCell ref="N10:N12"/>
    <mergeCell ref="B9:C12"/>
    <mergeCell ref="D9:D12"/>
    <mergeCell ref="E9:E12"/>
    <mergeCell ref="F10:F12"/>
    <mergeCell ref="G10:G12"/>
    <mergeCell ref="H10:H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13B03-BFC6-4694-BF7B-3AE32249E3D9}">
  <sheetPr>
    <tabColor rgb="FF00B0F0"/>
    <pageSetUpPr fitToPage="1"/>
  </sheetPr>
  <dimension ref="B2:V58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8" customWidth="1"/>
    <col min="2" max="2" width="3.109375" style="8" customWidth="1"/>
    <col min="3" max="3" width="15.6640625" style="8" customWidth="1"/>
    <col min="4" max="4" width="9.6640625" style="8" customWidth="1"/>
    <col min="5" max="15" width="14.109375" style="8" customWidth="1"/>
    <col min="16" max="16" width="17.88671875" style="8" customWidth="1"/>
    <col min="17" max="17" width="13.109375" style="8" customWidth="1"/>
    <col min="18" max="19" width="10.33203125" style="8" customWidth="1"/>
    <col min="20" max="20" width="9.6640625" style="8" customWidth="1"/>
    <col min="21" max="21" width="10" style="8" customWidth="1"/>
    <col min="22" max="22" width="7.6640625" style="8" customWidth="1"/>
    <col min="23" max="16384" width="9" style="8"/>
  </cols>
  <sheetData>
    <row r="2" spans="2:22" ht="14.4" x14ac:dyDescent="0.2">
      <c r="B2" s="170" t="s">
        <v>351</v>
      </c>
    </row>
    <row r="3" spans="2:22" ht="14.4" x14ac:dyDescent="0.2">
      <c r="B3" s="170"/>
    </row>
    <row r="4" spans="2:22" ht="14.4" x14ac:dyDescent="0.2">
      <c r="B4" s="170"/>
      <c r="G4" s="171"/>
      <c r="H4" s="171"/>
      <c r="I4" s="171"/>
      <c r="J4" s="171"/>
      <c r="K4" s="171"/>
      <c r="L4" s="171"/>
      <c r="M4" s="171" t="s">
        <v>178</v>
      </c>
      <c r="N4" s="171"/>
      <c r="O4" s="171"/>
    </row>
    <row r="5" spans="2:22" ht="14.4" x14ac:dyDescent="0.2">
      <c r="B5" s="170"/>
      <c r="G5" s="171"/>
      <c r="H5" s="171"/>
      <c r="I5" s="171"/>
      <c r="J5" s="171"/>
      <c r="K5" s="171"/>
      <c r="L5" s="171"/>
      <c r="M5" s="171" t="s">
        <v>179</v>
      </c>
      <c r="N5" s="171"/>
      <c r="O5" s="171"/>
    </row>
    <row r="6" spans="2:22" ht="14.4" x14ac:dyDescent="0.2">
      <c r="B6" s="170"/>
    </row>
    <row r="7" spans="2:22" ht="13.8" thickBot="1" x14ac:dyDescent="0.25">
      <c r="B7" s="172"/>
      <c r="C7" s="172"/>
      <c r="D7" s="172"/>
      <c r="E7" s="8" t="s">
        <v>243</v>
      </c>
      <c r="O7" s="10" t="s">
        <v>180</v>
      </c>
      <c r="P7" s="10"/>
    </row>
    <row r="8" spans="2:22" ht="13.2" customHeight="1" x14ac:dyDescent="0.2">
      <c r="B8" s="17"/>
      <c r="C8" s="18"/>
      <c r="D8" s="58" t="s">
        <v>244</v>
      </c>
      <c r="E8" s="14" t="s">
        <v>352</v>
      </c>
      <c r="F8" s="15" t="s">
        <v>353</v>
      </c>
      <c r="G8" s="15" t="s">
        <v>354</v>
      </c>
      <c r="H8" s="15" t="s">
        <v>355</v>
      </c>
      <c r="I8" s="15" t="s">
        <v>356</v>
      </c>
      <c r="J8" s="15" t="s">
        <v>357</v>
      </c>
      <c r="K8" s="15" t="s">
        <v>358</v>
      </c>
      <c r="L8" s="15" t="s">
        <v>359</v>
      </c>
      <c r="M8" s="15" t="s">
        <v>360</v>
      </c>
      <c r="N8" s="15" t="s">
        <v>225</v>
      </c>
      <c r="O8" s="16" t="s">
        <v>361</v>
      </c>
      <c r="P8" s="173" t="s">
        <v>185</v>
      </c>
    </row>
    <row r="9" spans="2:22" x14ac:dyDescent="0.2">
      <c r="B9" s="17"/>
      <c r="C9" s="18"/>
      <c r="D9" s="52"/>
      <c r="E9" s="174"/>
      <c r="F9" s="175"/>
      <c r="G9" s="131"/>
      <c r="H9" s="131"/>
      <c r="I9" s="131"/>
      <c r="J9" s="131"/>
      <c r="K9" s="131"/>
      <c r="L9" s="131"/>
      <c r="M9" s="131"/>
      <c r="N9" s="131"/>
      <c r="O9" s="19"/>
      <c r="P9" s="176"/>
    </row>
    <row r="10" spans="2:22" ht="41.25" customHeight="1" x14ac:dyDescent="0.2">
      <c r="B10" s="22"/>
      <c r="C10" s="23"/>
      <c r="D10" s="108"/>
      <c r="E10" s="177"/>
      <c r="F10" s="178"/>
      <c r="G10" s="134"/>
      <c r="H10" s="134"/>
      <c r="I10" s="134"/>
      <c r="J10" s="134"/>
      <c r="K10" s="134"/>
      <c r="L10" s="134"/>
      <c r="M10" s="134"/>
      <c r="N10" s="134"/>
      <c r="O10" s="24"/>
      <c r="P10" s="179"/>
      <c r="Q10" s="8" t="s">
        <v>252</v>
      </c>
      <c r="R10" s="27" t="s">
        <v>187</v>
      </c>
      <c r="S10" s="27"/>
    </row>
    <row r="11" spans="2:22" ht="21" customHeight="1" x14ac:dyDescent="0.2">
      <c r="B11" s="180" t="s">
        <v>253</v>
      </c>
      <c r="C11" s="181"/>
      <c r="D11" s="30">
        <f t="shared" ref="D11:P11" si="0">D13+D15+D17+D19+D21+D23</f>
        <v>260</v>
      </c>
      <c r="E11" s="31">
        <f t="shared" si="0"/>
        <v>34</v>
      </c>
      <c r="F11" s="32">
        <f t="shared" si="0"/>
        <v>23</v>
      </c>
      <c r="G11" s="32">
        <f t="shared" si="0"/>
        <v>101</v>
      </c>
      <c r="H11" s="32">
        <f t="shared" si="0"/>
        <v>4</v>
      </c>
      <c r="I11" s="32">
        <f t="shared" si="0"/>
        <v>39</v>
      </c>
      <c r="J11" s="32">
        <f t="shared" si="0"/>
        <v>69</v>
      </c>
      <c r="K11" s="32">
        <f t="shared" si="0"/>
        <v>24</v>
      </c>
      <c r="L11" s="32">
        <f t="shared" si="0"/>
        <v>21</v>
      </c>
      <c r="M11" s="32">
        <f t="shared" si="0"/>
        <v>35</v>
      </c>
      <c r="N11" s="32">
        <f t="shared" si="0"/>
        <v>17</v>
      </c>
      <c r="O11" s="34">
        <f t="shared" si="0"/>
        <v>9</v>
      </c>
      <c r="P11" s="182">
        <f t="shared" si="0"/>
        <v>167</v>
      </c>
      <c r="Q11" s="8">
        <f>SUM(Q13:Q23)</f>
        <v>427</v>
      </c>
      <c r="R11" s="169"/>
      <c r="S11" s="169"/>
      <c r="T11" s="169"/>
      <c r="U11" s="169"/>
      <c r="V11" s="169"/>
    </row>
    <row r="12" spans="2:22" ht="21" customHeight="1" thickBot="1" x14ac:dyDescent="0.25">
      <c r="B12" s="183"/>
      <c r="C12" s="184"/>
      <c r="D12" s="38"/>
      <c r="E12" s="39">
        <f>E11/$D11</f>
        <v>0.13076923076923078</v>
      </c>
      <c r="F12" s="40">
        <f t="shared" ref="F12:P12" si="1">F11/$D11</f>
        <v>8.8461538461538466E-2</v>
      </c>
      <c r="G12" s="40">
        <f t="shared" si="1"/>
        <v>0.38846153846153847</v>
      </c>
      <c r="H12" s="40">
        <f t="shared" si="1"/>
        <v>1.5384615384615385E-2</v>
      </c>
      <c r="I12" s="40">
        <f t="shared" si="1"/>
        <v>0.15</v>
      </c>
      <c r="J12" s="40">
        <f t="shared" si="1"/>
        <v>0.26538461538461539</v>
      </c>
      <c r="K12" s="40">
        <f t="shared" si="1"/>
        <v>9.2307692307692313E-2</v>
      </c>
      <c r="L12" s="40">
        <f t="shared" si="1"/>
        <v>8.0769230769230774E-2</v>
      </c>
      <c r="M12" s="40">
        <f t="shared" si="1"/>
        <v>0.13461538461538461</v>
      </c>
      <c r="N12" s="40">
        <f t="shared" si="1"/>
        <v>6.5384615384615388E-2</v>
      </c>
      <c r="O12" s="42">
        <f t="shared" si="1"/>
        <v>3.4615384615384617E-2</v>
      </c>
      <c r="P12" s="185">
        <f t="shared" si="1"/>
        <v>0.64230769230769236</v>
      </c>
      <c r="R12" s="117"/>
      <c r="S12" s="117"/>
      <c r="T12" s="117"/>
      <c r="U12" s="117"/>
      <c r="V12" s="117"/>
    </row>
    <row r="13" spans="2:22" ht="21" customHeight="1" thickTop="1" x14ac:dyDescent="0.2">
      <c r="B13" s="44" t="s">
        <v>254</v>
      </c>
      <c r="C13" s="128" t="s">
        <v>255</v>
      </c>
      <c r="D13" s="46">
        <f>Q13-P13</f>
        <v>25</v>
      </c>
      <c r="E13" s="47">
        <v>7</v>
      </c>
      <c r="F13" s="48">
        <v>1</v>
      </c>
      <c r="G13" s="48">
        <v>7</v>
      </c>
      <c r="H13" s="48">
        <v>0</v>
      </c>
      <c r="I13" s="48">
        <v>0</v>
      </c>
      <c r="J13" s="48">
        <v>8</v>
      </c>
      <c r="K13" s="48">
        <v>3</v>
      </c>
      <c r="L13" s="48">
        <v>2</v>
      </c>
      <c r="M13" s="48">
        <v>3</v>
      </c>
      <c r="N13" s="48">
        <v>1</v>
      </c>
      <c r="O13" s="50">
        <v>2</v>
      </c>
      <c r="P13" s="186">
        <v>24</v>
      </c>
      <c r="Q13" s="8">
        <f>'[1]表5-1'!D14</f>
        <v>49</v>
      </c>
      <c r="R13" s="169"/>
      <c r="S13" s="169"/>
      <c r="T13" s="169"/>
      <c r="U13" s="169"/>
      <c r="V13" s="169"/>
    </row>
    <row r="14" spans="2:22" ht="21" customHeight="1" x14ac:dyDescent="0.2">
      <c r="B14" s="51"/>
      <c r="C14" s="134"/>
      <c r="D14" s="53"/>
      <c r="E14" s="54">
        <f>E13/$D13</f>
        <v>0.28000000000000003</v>
      </c>
      <c r="F14" s="55">
        <f t="shared" ref="F14:P14" si="2">F13/$D13</f>
        <v>0.04</v>
      </c>
      <c r="G14" s="55">
        <f t="shared" si="2"/>
        <v>0.28000000000000003</v>
      </c>
      <c r="H14" s="55">
        <f t="shared" si="2"/>
        <v>0</v>
      </c>
      <c r="I14" s="55">
        <f t="shared" si="2"/>
        <v>0</v>
      </c>
      <c r="J14" s="55">
        <f t="shared" si="2"/>
        <v>0.32</v>
      </c>
      <c r="K14" s="55">
        <f t="shared" si="2"/>
        <v>0.12</v>
      </c>
      <c r="L14" s="55">
        <f t="shared" si="2"/>
        <v>0.08</v>
      </c>
      <c r="M14" s="55">
        <f t="shared" si="2"/>
        <v>0.12</v>
      </c>
      <c r="N14" s="55">
        <f t="shared" si="2"/>
        <v>0.04</v>
      </c>
      <c r="O14" s="42">
        <f t="shared" si="2"/>
        <v>0.08</v>
      </c>
      <c r="P14" s="187">
        <f t="shared" si="2"/>
        <v>0.96</v>
      </c>
      <c r="R14" s="117"/>
      <c r="S14" s="117"/>
      <c r="T14" s="117"/>
      <c r="U14" s="117"/>
      <c r="V14" s="117"/>
    </row>
    <row r="15" spans="2:22" ht="21" customHeight="1" x14ac:dyDescent="0.2">
      <c r="B15" s="51"/>
      <c r="C15" s="139" t="s">
        <v>256</v>
      </c>
      <c r="D15" s="59">
        <f>Q15-P15</f>
        <v>51</v>
      </c>
      <c r="E15" s="31">
        <v>6</v>
      </c>
      <c r="F15" s="32">
        <v>9</v>
      </c>
      <c r="G15" s="32">
        <v>17</v>
      </c>
      <c r="H15" s="32">
        <v>0</v>
      </c>
      <c r="I15" s="32">
        <v>6</v>
      </c>
      <c r="J15" s="32">
        <v>9</v>
      </c>
      <c r="K15" s="32">
        <v>2</v>
      </c>
      <c r="L15" s="32">
        <v>4</v>
      </c>
      <c r="M15" s="32">
        <v>8</v>
      </c>
      <c r="N15" s="32">
        <v>3</v>
      </c>
      <c r="O15" s="34">
        <v>1</v>
      </c>
      <c r="P15" s="188">
        <v>36</v>
      </c>
      <c r="Q15" s="8">
        <f>'[1]表5-1'!D16</f>
        <v>87</v>
      </c>
      <c r="R15" s="169"/>
      <c r="S15" s="169"/>
      <c r="T15" s="169"/>
      <c r="U15" s="169"/>
      <c r="V15" s="169"/>
    </row>
    <row r="16" spans="2:22" ht="21" customHeight="1" x14ac:dyDescent="0.2">
      <c r="B16" s="51"/>
      <c r="C16" s="134"/>
      <c r="D16" s="60"/>
      <c r="E16" s="54">
        <f>E15/$D15</f>
        <v>0.11764705882352941</v>
      </c>
      <c r="F16" s="55">
        <f t="shared" ref="F16:J16" si="3">F15/$D15</f>
        <v>0.17647058823529413</v>
      </c>
      <c r="G16" s="55">
        <f t="shared" si="3"/>
        <v>0.33333333333333331</v>
      </c>
      <c r="H16" s="55">
        <f t="shared" si="3"/>
        <v>0</v>
      </c>
      <c r="I16" s="55">
        <f t="shared" si="3"/>
        <v>0.11764705882352941</v>
      </c>
      <c r="J16" s="55">
        <f t="shared" si="3"/>
        <v>0.17647058823529413</v>
      </c>
      <c r="K16" s="55">
        <f>K15/$D15</f>
        <v>3.9215686274509803E-2</v>
      </c>
      <c r="L16" s="55">
        <f t="shared" ref="L16:P16" si="4">L15/$D15</f>
        <v>7.8431372549019607E-2</v>
      </c>
      <c r="M16" s="55">
        <f t="shared" si="4"/>
        <v>0.15686274509803921</v>
      </c>
      <c r="N16" s="55">
        <f t="shared" si="4"/>
        <v>5.8823529411764705E-2</v>
      </c>
      <c r="O16" s="42">
        <f t="shared" si="4"/>
        <v>1.9607843137254902E-2</v>
      </c>
      <c r="P16" s="187">
        <f t="shared" si="4"/>
        <v>0.70588235294117652</v>
      </c>
      <c r="R16" s="117"/>
      <c r="S16" s="117"/>
      <c r="T16" s="117"/>
      <c r="U16" s="117"/>
      <c r="V16" s="117"/>
    </row>
    <row r="17" spans="2:22" ht="21" customHeight="1" x14ac:dyDescent="0.2">
      <c r="B17" s="51"/>
      <c r="C17" s="102" t="s">
        <v>257</v>
      </c>
      <c r="D17" s="59">
        <f>Q17-P17</f>
        <v>15</v>
      </c>
      <c r="E17" s="31">
        <v>2</v>
      </c>
      <c r="F17" s="32">
        <v>1</v>
      </c>
      <c r="G17" s="32">
        <v>5</v>
      </c>
      <c r="H17" s="32">
        <v>0</v>
      </c>
      <c r="I17" s="32">
        <v>3</v>
      </c>
      <c r="J17" s="32">
        <v>3</v>
      </c>
      <c r="K17" s="32">
        <v>3</v>
      </c>
      <c r="L17" s="32">
        <v>3</v>
      </c>
      <c r="M17" s="32">
        <v>1</v>
      </c>
      <c r="N17" s="32">
        <v>2</v>
      </c>
      <c r="O17" s="34">
        <v>1</v>
      </c>
      <c r="P17" s="188">
        <v>10</v>
      </c>
      <c r="Q17" s="8">
        <f>'[1]表5-1'!D18</f>
        <v>25</v>
      </c>
      <c r="R17" s="169"/>
      <c r="S17" s="169"/>
      <c r="T17" s="169"/>
      <c r="U17" s="169"/>
      <c r="V17" s="169"/>
    </row>
    <row r="18" spans="2:22" ht="21" customHeight="1" x14ac:dyDescent="0.2">
      <c r="B18" s="51"/>
      <c r="C18" s="110"/>
      <c r="D18" s="60"/>
      <c r="E18" s="54">
        <f>E17/$D17</f>
        <v>0.13333333333333333</v>
      </c>
      <c r="F18" s="55">
        <f t="shared" ref="F18:P18" si="5">F17/$D17</f>
        <v>6.6666666666666666E-2</v>
      </c>
      <c r="G18" s="55">
        <f t="shared" si="5"/>
        <v>0.33333333333333331</v>
      </c>
      <c r="H18" s="55">
        <f t="shared" si="5"/>
        <v>0</v>
      </c>
      <c r="I18" s="55">
        <f t="shared" si="5"/>
        <v>0.2</v>
      </c>
      <c r="J18" s="55">
        <f t="shared" si="5"/>
        <v>0.2</v>
      </c>
      <c r="K18" s="55">
        <f t="shared" si="5"/>
        <v>0.2</v>
      </c>
      <c r="L18" s="55">
        <f t="shared" si="5"/>
        <v>0.2</v>
      </c>
      <c r="M18" s="55">
        <f t="shared" si="5"/>
        <v>6.6666666666666666E-2</v>
      </c>
      <c r="N18" s="55">
        <f t="shared" si="5"/>
        <v>0.13333333333333333</v>
      </c>
      <c r="O18" s="42">
        <f t="shared" si="5"/>
        <v>6.6666666666666666E-2</v>
      </c>
      <c r="P18" s="187">
        <f t="shared" si="5"/>
        <v>0.66666666666666663</v>
      </c>
      <c r="R18" s="117"/>
      <c r="S18" s="117"/>
      <c r="T18" s="117"/>
      <c r="U18" s="117"/>
      <c r="V18" s="117"/>
    </row>
    <row r="19" spans="2:22" ht="21" customHeight="1" x14ac:dyDescent="0.2">
      <c r="B19" s="51"/>
      <c r="C19" s="139" t="s">
        <v>258</v>
      </c>
      <c r="D19" s="59">
        <f>Q19-P19</f>
        <v>50</v>
      </c>
      <c r="E19" s="31">
        <v>6</v>
      </c>
      <c r="F19" s="32">
        <v>5</v>
      </c>
      <c r="G19" s="32">
        <v>18</v>
      </c>
      <c r="H19" s="32">
        <v>1</v>
      </c>
      <c r="I19" s="32">
        <v>9</v>
      </c>
      <c r="J19" s="32">
        <v>18</v>
      </c>
      <c r="K19" s="32"/>
      <c r="L19" s="32">
        <v>2</v>
      </c>
      <c r="M19" s="32">
        <v>4</v>
      </c>
      <c r="N19" s="32">
        <v>3</v>
      </c>
      <c r="O19" s="34">
        <v>1</v>
      </c>
      <c r="P19" s="188">
        <v>32</v>
      </c>
      <c r="Q19" s="8">
        <f>'[1]表5-1'!D20</f>
        <v>82</v>
      </c>
      <c r="R19" s="169"/>
      <c r="S19" s="169"/>
      <c r="T19" s="169"/>
      <c r="U19" s="169"/>
      <c r="V19" s="169"/>
    </row>
    <row r="20" spans="2:22" ht="21" customHeight="1" x14ac:dyDescent="0.2">
      <c r="B20" s="51"/>
      <c r="C20" s="134"/>
      <c r="D20" s="60"/>
      <c r="E20" s="54">
        <f>E19/$D19</f>
        <v>0.12</v>
      </c>
      <c r="F20" s="55">
        <f t="shared" ref="F20:P20" si="6">F19/$D19</f>
        <v>0.1</v>
      </c>
      <c r="G20" s="55">
        <f t="shared" si="6"/>
        <v>0.36</v>
      </c>
      <c r="H20" s="55">
        <f t="shared" si="6"/>
        <v>0.02</v>
      </c>
      <c r="I20" s="55">
        <f t="shared" si="6"/>
        <v>0.18</v>
      </c>
      <c r="J20" s="55">
        <f t="shared" si="6"/>
        <v>0.36</v>
      </c>
      <c r="K20" s="55">
        <f t="shared" si="6"/>
        <v>0</v>
      </c>
      <c r="L20" s="55">
        <f t="shared" si="6"/>
        <v>0.04</v>
      </c>
      <c r="M20" s="55">
        <f t="shared" si="6"/>
        <v>0.08</v>
      </c>
      <c r="N20" s="55">
        <f t="shared" si="6"/>
        <v>0.06</v>
      </c>
      <c r="O20" s="42">
        <f t="shared" si="6"/>
        <v>0.02</v>
      </c>
      <c r="P20" s="187">
        <f t="shared" si="6"/>
        <v>0.64</v>
      </c>
      <c r="R20" s="117"/>
      <c r="S20" s="117"/>
      <c r="T20" s="117"/>
      <c r="U20" s="117"/>
      <c r="V20" s="117"/>
    </row>
    <row r="21" spans="2:22" ht="21" customHeight="1" x14ac:dyDescent="0.2">
      <c r="B21" s="51"/>
      <c r="C21" s="139" t="s">
        <v>259</v>
      </c>
      <c r="D21" s="59">
        <f>Q21-P21</f>
        <v>7</v>
      </c>
      <c r="E21" s="31">
        <v>2</v>
      </c>
      <c r="F21" s="32">
        <v>0</v>
      </c>
      <c r="G21" s="32">
        <v>2</v>
      </c>
      <c r="H21" s="32">
        <v>0</v>
      </c>
      <c r="I21" s="32">
        <v>1</v>
      </c>
      <c r="J21" s="32">
        <v>3</v>
      </c>
      <c r="K21" s="32">
        <v>0</v>
      </c>
      <c r="L21" s="32">
        <v>0</v>
      </c>
      <c r="M21" s="32">
        <v>2</v>
      </c>
      <c r="N21" s="32">
        <v>1</v>
      </c>
      <c r="O21" s="34">
        <v>0</v>
      </c>
      <c r="P21" s="188">
        <v>1</v>
      </c>
      <c r="Q21" s="8">
        <f>'[1]表5-1'!D22</f>
        <v>8</v>
      </c>
      <c r="R21" s="169"/>
      <c r="S21" s="169"/>
      <c r="T21" s="169"/>
      <c r="U21" s="169"/>
      <c r="V21" s="169"/>
    </row>
    <row r="22" spans="2:22" ht="21" customHeight="1" x14ac:dyDescent="0.2">
      <c r="B22" s="51"/>
      <c r="C22" s="134"/>
      <c r="D22" s="60"/>
      <c r="E22" s="54">
        <f>E21/$D21</f>
        <v>0.2857142857142857</v>
      </c>
      <c r="F22" s="55">
        <f t="shared" ref="F22:P22" si="7">F21/$D21</f>
        <v>0</v>
      </c>
      <c r="G22" s="55">
        <f t="shared" si="7"/>
        <v>0.2857142857142857</v>
      </c>
      <c r="H22" s="55">
        <f t="shared" si="7"/>
        <v>0</v>
      </c>
      <c r="I22" s="55">
        <f t="shared" si="7"/>
        <v>0.14285714285714285</v>
      </c>
      <c r="J22" s="55">
        <f t="shared" si="7"/>
        <v>0.42857142857142855</v>
      </c>
      <c r="K22" s="55">
        <f t="shared" si="7"/>
        <v>0</v>
      </c>
      <c r="L22" s="55">
        <f t="shared" si="7"/>
        <v>0</v>
      </c>
      <c r="M22" s="55">
        <f t="shared" si="7"/>
        <v>0.2857142857142857</v>
      </c>
      <c r="N22" s="55">
        <f t="shared" si="7"/>
        <v>0.14285714285714285</v>
      </c>
      <c r="O22" s="57">
        <f t="shared" si="7"/>
        <v>0</v>
      </c>
      <c r="P22" s="187">
        <f t="shared" si="7"/>
        <v>0.14285714285714285</v>
      </c>
      <c r="R22" s="117"/>
      <c r="S22" s="117"/>
      <c r="T22" s="117"/>
      <c r="U22" s="117"/>
      <c r="V22" s="117"/>
    </row>
    <row r="23" spans="2:22" ht="21" customHeight="1" x14ac:dyDescent="0.2">
      <c r="B23" s="51"/>
      <c r="C23" s="139" t="s">
        <v>260</v>
      </c>
      <c r="D23" s="59">
        <f>Q23-P23</f>
        <v>112</v>
      </c>
      <c r="E23" s="61">
        <v>11</v>
      </c>
      <c r="F23" s="62">
        <v>7</v>
      </c>
      <c r="G23" s="62">
        <v>52</v>
      </c>
      <c r="H23" s="62">
        <v>3</v>
      </c>
      <c r="I23" s="62">
        <v>20</v>
      </c>
      <c r="J23" s="62">
        <v>28</v>
      </c>
      <c r="K23" s="62">
        <v>16</v>
      </c>
      <c r="L23" s="62">
        <v>10</v>
      </c>
      <c r="M23" s="62">
        <v>17</v>
      </c>
      <c r="N23" s="62">
        <v>7</v>
      </c>
      <c r="O23" s="64">
        <v>4</v>
      </c>
      <c r="P23" s="188">
        <v>64</v>
      </c>
      <c r="Q23" s="8">
        <f>'[1]表5-1'!D24</f>
        <v>176</v>
      </c>
      <c r="R23" s="169"/>
      <c r="S23" s="169"/>
      <c r="T23" s="169"/>
      <c r="U23" s="169"/>
      <c r="V23" s="169"/>
    </row>
    <row r="24" spans="2:22" ht="21" customHeight="1" thickBot="1" x14ac:dyDescent="0.25">
      <c r="B24" s="144"/>
      <c r="C24" s="145"/>
      <c r="D24" s="53"/>
      <c r="E24" s="65">
        <f>E23/$D23</f>
        <v>9.8214285714285712E-2</v>
      </c>
      <c r="F24" s="66">
        <f t="shared" ref="F24:P24" si="8">F23/$D23</f>
        <v>6.25E-2</v>
      </c>
      <c r="G24" s="66">
        <f t="shared" si="8"/>
        <v>0.4642857142857143</v>
      </c>
      <c r="H24" s="66">
        <f t="shared" si="8"/>
        <v>2.6785714285714284E-2</v>
      </c>
      <c r="I24" s="66">
        <f t="shared" si="8"/>
        <v>0.17857142857142858</v>
      </c>
      <c r="J24" s="66">
        <f t="shared" si="8"/>
        <v>0.25</v>
      </c>
      <c r="K24" s="66">
        <f t="shared" si="8"/>
        <v>0.14285714285714285</v>
      </c>
      <c r="L24" s="66">
        <f t="shared" si="8"/>
        <v>8.9285714285714288E-2</v>
      </c>
      <c r="M24" s="66">
        <f t="shared" si="8"/>
        <v>0.15178571428571427</v>
      </c>
      <c r="N24" s="66">
        <f t="shared" si="8"/>
        <v>6.25E-2</v>
      </c>
      <c r="O24" s="42">
        <f t="shared" si="8"/>
        <v>3.5714285714285712E-2</v>
      </c>
      <c r="P24" s="189">
        <f t="shared" si="8"/>
        <v>0.5714285714285714</v>
      </c>
      <c r="R24" s="117"/>
      <c r="S24" s="117"/>
      <c r="T24" s="117"/>
      <c r="U24" s="117"/>
      <c r="V24" s="117"/>
    </row>
    <row r="25" spans="2:22" ht="21" customHeight="1" thickTop="1" x14ac:dyDescent="0.2">
      <c r="B25" s="44" t="s">
        <v>261</v>
      </c>
      <c r="C25" s="128" t="s">
        <v>262</v>
      </c>
      <c r="D25" s="46">
        <f>Q25-P25</f>
        <v>61</v>
      </c>
      <c r="E25" s="47">
        <v>6</v>
      </c>
      <c r="F25" s="48">
        <v>3</v>
      </c>
      <c r="G25" s="48">
        <v>20</v>
      </c>
      <c r="H25" s="48"/>
      <c r="I25" s="48">
        <v>8</v>
      </c>
      <c r="J25" s="48">
        <v>20</v>
      </c>
      <c r="K25" s="48">
        <v>6</v>
      </c>
      <c r="L25" s="48">
        <v>6</v>
      </c>
      <c r="M25" s="48">
        <v>4</v>
      </c>
      <c r="N25" s="48">
        <v>6</v>
      </c>
      <c r="O25" s="50">
        <v>2</v>
      </c>
      <c r="P25" s="188">
        <v>45</v>
      </c>
      <c r="Q25" s="8">
        <f>'[1]表5-1'!D26</f>
        <v>106</v>
      </c>
      <c r="R25" s="169"/>
      <c r="S25" s="169"/>
      <c r="T25" s="169"/>
      <c r="U25" s="169"/>
      <c r="V25" s="169"/>
    </row>
    <row r="26" spans="2:22" ht="21" customHeight="1" x14ac:dyDescent="0.2">
      <c r="B26" s="51"/>
      <c r="C26" s="134"/>
      <c r="D26" s="60"/>
      <c r="E26" s="54">
        <f>E25/$D25</f>
        <v>9.8360655737704916E-2</v>
      </c>
      <c r="F26" s="55">
        <f t="shared" ref="F26:P26" si="9">F25/$D25</f>
        <v>4.9180327868852458E-2</v>
      </c>
      <c r="G26" s="55">
        <f t="shared" si="9"/>
        <v>0.32786885245901637</v>
      </c>
      <c r="H26" s="55">
        <f t="shared" si="9"/>
        <v>0</v>
      </c>
      <c r="I26" s="55">
        <f t="shared" si="9"/>
        <v>0.13114754098360656</v>
      </c>
      <c r="J26" s="55">
        <f t="shared" si="9"/>
        <v>0.32786885245901637</v>
      </c>
      <c r="K26" s="55">
        <f t="shared" si="9"/>
        <v>9.8360655737704916E-2</v>
      </c>
      <c r="L26" s="55">
        <f t="shared" si="9"/>
        <v>9.8360655737704916E-2</v>
      </c>
      <c r="M26" s="55">
        <f t="shared" si="9"/>
        <v>6.5573770491803282E-2</v>
      </c>
      <c r="N26" s="55">
        <f t="shared" si="9"/>
        <v>9.8360655737704916E-2</v>
      </c>
      <c r="O26" s="57">
        <f t="shared" si="9"/>
        <v>3.2786885245901641E-2</v>
      </c>
      <c r="P26" s="187">
        <f t="shared" si="9"/>
        <v>0.73770491803278693</v>
      </c>
      <c r="R26" s="117"/>
      <c r="S26" s="117"/>
      <c r="T26" s="117"/>
      <c r="U26" s="117"/>
      <c r="V26" s="117"/>
    </row>
    <row r="27" spans="2:22" ht="21" customHeight="1" x14ac:dyDescent="0.2">
      <c r="B27" s="51"/>
      <c r="C27" s="139" t="s">
        <v>263</v>
      </c>
      <c r="D27" s="71">
        <f>Q27-P27</f>
        <v>109</v>
      </c>
      <c r="E27" s="61">
        <v>15</v>
      </c>
      <c r="F27" s="62">
        <v>7</v>
      </c>
      <c r="G27" s="62">
        <v>51</v>
      </c>
      <c r="H27" s="62">
        <v>2</v>
      </c>
      <c r="I27" s="62">
        <v>18</v>
      </c>
      <c r="J27" s="62">
        <v>31</v>
      </c>
      <c r="K27" s="62">
        <v>7</v>
      </c>
      <c r="L27" s="62">
        <v>8</v>
      </c>
      <c r="M27" s="62">
        <v>12</v>
      </c>
      <c r="N27" s="62">
        <v>7</v>
      </c>
      <c r="O27" s="64">
        <v>6</v>
      </c>
      <c r="P27" s="188">
        <v>62</v>
      </c>
      <c r="Q27" s="8">
        <f>'[1]表5-1'!D28</f>
        <v>171</v>
      </c>
      <c r="R27" s="169"/>
      <c r="S27" s="169"/>
      <c r="T27" s="169"/>
      <c r="U27" s="169"/>
      <c r="V27" s="169"/>
    </row>
    <row r="28" spans="2:22" ht="21" customHeight="1" x14ac:dyDescent="0.2">
      <c r="B28" s="51"/>
      <c r="C28" s="134"/>
      <c r="D28" s="60"/>
      <c r="E28" s="54">
        <f>E27/$D27</f>
        <v>0.13761467889908258</v>
      </c>
      <c r="F28" s="55">
        <f t="shared" ref="F28:P28" si="10">F27/$D27</f>
        <v>6.4220183486238536E-2</v>
      </c>
      <c r="G28" s="55">
        <f t="shared" si="10"/>
        <v>0.46788990825688076</v>
      </c>
      <c r="H28" s="55">
        <f t="shared" si="10"/>
        <v>1.834862385321101E-2</v>
      </c>
      <c r="I28" s="55">
        <f t="shared" si="10"/>
        <v>0.16513761467889909</v>
      </c>
      <c r="J28" s="55">
        <f t="shared" si="10"/>
        <v>0.28440366972477066</v>
      </c>
      <c r="K28" s="55">
        <f t="shared" si="10"/>
        <v>6.4220183486238536E-2</v>
      </c>
      <c r="L28" s="55">
        <f t="shared" si="10"/>
        <v>7.3394495412844041E-2</v>
      </c>
      <c r="M28" s="55">
        <f t="shared" si="10"/>
        <v>0.11009174311926606</v>
      </c>
      <c r="N28" s="55">
        <f t="shared" si="10"/>
        <v>6.4220183486238536E-2</v>
      </c>
      <c r="O28" s="57">
        <f t="shared" si="10"/>
        <v>5.5045871559633031E-2</v>
      </c>
      <c r="P28" s="187">
        <f t="shared" si="10"/>
        <v>0.56880733944954132</v>
      </c>
      <c r="R28" s="117"/>
      <c r="S28" s="117"/>
      <c r="T28" s="117"/>
      <c r="U28" s="117"/>
      <c r="V28" s="117"/>
    </row>
    <row r="29" spans="2:22" ht="21" customHeight="1" x14ac:dyDescent="0.2">
      <c r="B29" s="51"/>
      <c r="C29" s="139" t="s">
        <v>264</v>
      </c>
      <c r="D29" s="71">
        <f>Q29-P29</f>
        <v>24</v>
      </c>
      <c r="E29" s="61">
        <v>3</v>
      </c>
      <c r="F29" s="62">
        <v>4</v>
      </c>
      <c r="G29" s="62">
        <v>8</v>
      </c>
      <c r="H29" s="62"/>
      <c r="I29" s="62">
        <v>4</v>
      </c>
      <c r="J29" s="62">
        <v>4</v>
      </c>
      <c r="K29" s="62">
        <v>3</v>
      </c>
      <c r="L29" s="62">
        <v>3</v>
      </c>
      <c r="M29" s="62">
        <v>6</v>
      </c>
      <c r="N29" s="62">
        <v>1</v>
      </c>
      <c r="O29" s="64">
        <v>1</v>
      </c>
      <c r="P29" s="188">
        <v>25</v>
      </c>
      <c r="Q29" s="8">
        <f>'[1]表5-1'!D30</f>
        <v>49</v>
      </c>
      <c r="R29" s="169"/>
      <c r="S29" s="169"/>
      <c r="T29" s="169"/>
      <c r="U29" s="169"/>
      <c r="V29" s="169"/>
    </row>
    <row r="30" spans="2:22" ht="21" customHeight="1" x14ac:dyDescent="0.2">
      <c r="B30" s="51"/>
      <c r="C30" s="190"/>
      <c r="D30" s="60"/>
      <c r="E30" s="54">
        <f>E29/$D29</f>
        <v>0.125</v>
      </c>
      <c r="F30" s="55">
        <f t="shared" ref="F30:P30" si="11">F29/$D29</f>
        <v>0.16666666666666666</v>
      </c>
      <c r="G30" s="55">
        <f t="shared" si="11"/>
        <v>0.33333333333333331</v>
      </c>
      <c r="H30" s="55">
        <f t="shared" si="11"/>
        <v>0</v>
      </c>
      <c r="I30" s="55">
        <f t="shared" si="11"/>
        <v>0.16666666666666666</v>
      </c>
      <c r="J30" s="55">
        <f t="shared" si="11"/>
        <v>0.16666666666666666</v>
      </c>
      <c r="K30" s="55">
        <f t="shared" si="11"/>
        <v>0.125</v>
      </c>
      <c r="L30" s="55">
        <f t="shared" si="11"/>
        <v>0.125</v>
      </c>
      <c r="M30" s="55">
        <f t="shared" si="11"/>
        <v>0.25</v>
      </c>
      <c r="N30" s="55">
        <f t="shared" si="11"/>
        <v>4.1666666666666664E-2</v>
      </c>
      <c r="O30" s="57">
        <f t="shared" si="11"/>
        <v>4.1666666666666664E-2</v>
      </c>
      <c r="P30" s="187">
        <f t="shared" si="11"/>
        <v>1.0416666666666667</v>
      </c>
      <c r="R30" s="117"/>
      <c r="S30" s="117"/>
      <c r="T30" s="117"/>
      <c r="U30" s="117"/>
      <c r="V30" s="117"/>
    </row>
    <row r="31" spans="2:22" ht="21" customHeight="1" x14ac:dyDescent="0.2">
      <c r="B31" s="51"/>
      <c r="C31" s="139" t="s">
        <v>265</v>
      </c>
      <c r="D31" s="71">
        <f>Q31-P31</f>
        <v>25</v>
      </c>
      <c r="E31" s="61">
        <v>4</v>
      </c>
      <c r="F31" s="62">
        <v>6</v>
      </c>
      <c r="G31" s="62">
        <v>8</v>
      </c>
      <c r="H31" s="62">
        <v>1</v>
      </c>
      <c r="I31" s="62">
        <v>3</v>
      </c>
      <c r="J31" s="62">
        <v>7</v>
      </c>
      <c r="K31" s="62">
        <v>2</v>
      </c>
      <c r="L31" s="62">
        <v>2</v>
      </c>
      <c r="M31" s="62">
        <v>3</v>
      </c>
      <c r="N31" s="62">
        <v>1</v>
      </c>
      <c r="O31" s="64">
        <v>0</v>
      </c>
      <c r="P31" s="188">
        <v>13</v>
      </c>
      <c r="Q31" s="8">
        <f>'[1]表5-1'!D32</f>
        <v>38</v>
      </c>
      <c r="R31" s="169"/>
      <c r="S31" s="169"/>
      <c r="T31" s="169"/>
      <c r="U31" s="169"/>
      <c r="V31" s="169"/>
    </row>
    <row r="32" spans="2:22" ht="21" customHeight="1" x14ac:dyDescent="0.2">
      <c r="B32" s="51"/>
      <c r="C32" s="190"/>
      <c r="D32" s="60"/>
      <c r="E32" s="54">
        <f>E31/$D31</f>
        <v>0.16</v>
      </c>
      <c r="F32" s="55">
        <f t="shared" ref="F32:P32" si="12">F31/$D31</f>
        <v>0.24</v>
      </c>
      <c r="G32" s="55">
        <f t="shared" si="12"/>
        <v>0.32</v>
      </c>
      <c r="H32" s="55">
        <f t="shared" si="12"/>
        <v>0.04</v>
      </c>
      <c r="I32" s="55">
        <f t="shared" si="12"/>
        <v>0.12</v>
      </c>
      <c r="J32" s="55">
        <f t="shared" si="12"/>
        <v>0.28000000000000003</v>
      </c>
      <c r="K32" s="55">
        <f t="shared" si="12"/>
        <v>0.08</v>
      </c>
      <c r="L32" s="55">
        <f t="shared" si="12"/>
        <v>0.08</v>
      </c>
      <c r="M32" s="55">
        <f t="shared" si="12"/>
        <v>0.12</v>
      </c>
      <c r="N32" s="55">
        <f t="shared" si="12"/>
        <v>0.04</v>
      </c>
      <c r="O32" s="57">
        <f t="shared" si="12"/>
        <v>0</v>
      </c>
      <c r="P32" s="187">
        <f t="shared" si="12"/>
        <v>0.52</v>
      </c>
      <c r="R32" s="117"/>
      <c r="S32" s="117"/>
      <c r="T32" s="117"/>
      <c r="U32" s="117"/>
      <c r="V32" s="117"/>
    </row>
    <row r="33" spans="2:22" ht="21" customHeight="1" x14ac:dyDescent="0.2">
      <c r="B33" s="51"/>
      <c r="C33" s="139" t="s">
        <v>201</v>
      </c>
      <c r="D33" s="71">
        <f>Q33-P33</f>
        <v>24</v>
      </c>
      <c r="E33" s="61">
        <v>2</v>
      </c>
      <c r="F33" s="62">
        <v>1</v>
      </c>
      <c r="G33" s="62">
        <v>11</v>
      </c>
      <c r="H33" s="62">
        <v>1</v>
      </c>
      <c r="I33" s="62">
        <v>5</v>
      </c>
      <c r="J33" s="62">
        <v>5</v>
      </c>
      <c r="K33" s="62">
        <v>2</v>
      </c>
      <c r="L33" s="62">
        <v>1</v>
      </c>
      <c r="M33" s="62">
        <v>4</v>
      </c>
      <c r="N33" s="62">
        <v>1</v>
      </c>
      <c r="O33" s="64">
        <v>0</v>
      </c>
      <c r="P33" s="188">
        <v>9</v>
      </c>
      <c r="Q33" s="8">
        <f>'[1]表5-1'!D34</f>
        <v>33</v>
      </c>
      <c r="R33" s="169"/>
      <c r="S33" s="169"/>
      <c r="T33" s="169"/>
      <c r="U33" s="169"/>
      <c r="V33" s="169"/>
    </row>
    <row r="34" spans="2:22" ht="21" customHeight="1" x14ac:dyDescent="0.2">
      <c r="B34" s="51"/>
      <c r="C34" s="190"/>
      <c r="D34" s="60"/>
      <c r="E34" s="54">
        <f>E33/$D33</f>
        <v>8.3333333333333329E-2</v>
      </c>
      <c r="F34" s="55">
        <f t="shared" ref="F34:P34" si="13">F33/$D33</f>
        <v>4.1666666666666664E-2</v>
      </c>
      <c r="G34" s="55">
        <f t="shared" si="13"/>
        <v>0.45833333333333331</v>
      </c>
      <c r="H34" s="55">
        <f t="shared" si="13"/>
        <v>4.1666666666666664E-2</v>
      </c>
      <c r="I34" s="55">
        <f t="shared" si="13"/>
        <v>0.20833333333333334</v>
      </c>
      <c r="J34" s="55">
        <f t="shared" si="13"/>
        <v>0.20833333333333334</v>
      </c>
      <c r="K34" s="55">
        <f t="shared" si="13"/>
        <v>8.3333333333333329E-2</v>
      </c>
      <c r="L34" s="55">
        <f t="shared" si="13"/>
        <v>4.1666666666666664E-2</v>
      </c>
      <c r="M34" s="55">
        <f t="shared" si="13"/>
        <v>0.16666666666666666</v>
      </c>
      <c r="N34" s="55">
        <f t="shared" si="13"/>
        <v>4.1666666666666664E-2</v>
      </c>
      <c r="O34" s="57">
        <f t="shared" si="13"/>
        <v>0</v>
      </c>
      <c r="P34" s="187">
        <f t="shared" si="13"/>
        <v>0.375</v>
      </c>
      <c r="R34" s="117"/>
      <c r="S34" s="117"/>
      <c r="T34" s="117"/>
      <c r="U34" s="117"/>
      <c r="V34" s="117"/>
    </row>
    <row r="35" spans="2:22" ht="21" customHeight="1" x14ac:dyDescent="0.2">
      <c r="B35" s="51"/>
      <c r="C35" s="139" t="s">
        <v>266</v>
      </c>
      <c r="D35" s="71">
        <f>Q35-P35</f>
        <v>17</v>
      </c>
      <c r="E35" s="61">
        <v>4</v>
      </c>
      <c r="F35" s="62">
        <v>2</v>
      </c>
      <c r="G35" s="62">
        <v>3</v>
      </c>
      <c r="H35" s="62">
        <v>0</v>
      </c>
      <c r="I35" s="62">
        <v>1</v>
      </c>
      <c r="J35" s="62">
        <v>2</v>
      </c>
      <c r="K35" s="62">
        <v>4</v>
      </c>
      <c r="L35" s="62">
        <v>1</v>
      </c>
      <c r="M35" s="62">
        <v>6</v>
      </c>
      <c r="N35" s="62">
        <v>1</v>
      </c>
      <c r="O35" s="64">
        <v>0</v>
      </c>
      <c r="P35" s="188">
        <v>13</v>
      </c>
      <c r="Q35" s="8">
        <f>'[1]表5-1'!D36</f>
        <v>30</v>
      </c>
      <c r="R35" s="169"/>
      <c r="S35" s="169"/>
      <c r="T35" s="169"/>
      <c r="U35" s="169"/>
      <c r="V35" s="169"/>
    </row>
    <row r="36" spans="2:22" ht="21" customHeight="1" thickBot="1" x14ac:dyDescent="0.25">
      <c r="B36" s="51"/>
      <c r="C36" s="191"/>
      <c r="D36" s="53"/>
      <c r="E36" s="74">
        <f>E35/$D35</f>
        <v>0.23529411764705882</v>
      </c>
      <c r="F36" s="75">
        <f t="shared" ref="F36:P36" si="14">F35/$D35</f>
        <v>0.11764705882352941</v>
      </c>
      <c r="G36" s="75">
        <f t="shared" si="14"/>
        <v>0.17647058823529413</v>
      </c>
      <c r="H36" s="75">
        <f t="shared" si="14"/>
        <v>0</v>
      </c>
      <c r="I36" s="75">
        <f t="shared" si="14"/>
        <v>5.8823529411764705E-2</v>
      </c>
      <c r="J36" s="75">
        <f t="shared" si="14"/>
        <v>0.11764705882352941</v>
      </c>
      <c r="K36" s="75">
        <f t="shared" si="14"/>
        <v>0.23529411764705882</v>
      </c>
      <c r="L36" s="75">
        <f t="shared" si="14"/>
        <v>5.8823529411764705E-2</v>
      </c>
      <c r="M36" s="75">
        <f t="shared" si="14"/>
        <v>0.35294117647058826</v>
      </c>
      <c r="N36" s="75">
        <f t="shared" si="14"/>
        <v>5.8823529411764705E-2</v>
      </c>
      <c r="O36" s="42">
        <f t="shared" si="14"/>
        <v>0</v>
      </c>
      <c r="P36" s="187">
        <f t="shared" si="14"/>
        <v>0.76470588235294112</v>
      </c>
      <c r="R36" s="117"/>
      <c r="S36" s="117"/>
      <c r="T36" s="117"/>
      <c r="U36" s="117"/>
      <c r="V36" s="117"/>
    </row>
    <row r="37" spans="2:22" ht="21" customHeight="1" thickTop="1" x14ac:dyDescent="0.2">
      <c r="B37" s="51"/>
      <c r="C37" s="192" t="s">
        <v>267</v>
      </c>
      <c r="D37" s="79">
        <f>D27+D29+D31+D33</f>
        <v>182</v>
      </c>
      <c r="E37" s="80">
        <f t="shared" ref="E37:P37" si="15">E27+E29+E31+E33</f>
        <v>24</v>
      </c>
      <c r="F37" s="48">
        <f t="shared" si="15"/>
        <v>18</v>
      </c>
      <c r="G37" s="48">
        <f t="shared" si="15"/>
        <v>78</v>
      </c>
      <c r="H37" s="48">
        <f t="shared" si="15"/>
        <v>4</v>
      </c>
      <c r="I37" s="48">
        <f t="shared" si="15"/>
        <v>30</v>
      </c>
      <c r="J37" s="48">
        <f t="shared" si="15"/>
        <v>47</v>
      </c>
      <c r="K37" s="48">
        <f t="shared" si="15"/>
        <v>14</v>
      </c>
      <c r="L37" s="48">
        <f t="shared" si="15"/>
        <v>14</v>
      </c>
      <c r="M37" s="48">
        <f t="shared" si="15"/>
        <v>25</v>
      </c>
      <c r="N37" s="48">
        <f t="shared" si="15"/>
        <v>10</v>
      </c>
      <c r="O37" s="50">
        <f t="shared" si="15"/>
        <v>7</v>
      </c>
      <c r="P37" s="186">
        <f t="shared" si="15"/>
        <v>109</v>
      </c>
      <c r="Q37" s="8">
        <f>'[1]表5-1'!D38</f>
        <v>291</v>
      </c>
      <c r="R37" s="169"/>
      <c r="S37" s="169"/>
      <c r="T37" s="169"/>
      <c r="U37" s="169"/>
      <c r="V37" s="169"/>
    </row>
    <row r="38" spans="2:22" ht="21" customHeight="1" x14ac:dyDescent="0.2">
      <c r="B38" s="51"/>
      <c r="C38" s="157" t="s">
        <v>204</v>
      </c>
      <c r="D38" s="60"/>
      <c r="E38" s="54">
        <f>E37/$D37</f>
        <v>0.13186813186813187</v>
      </c>
      <c r="F38" s="55">
        <f t="shared" ref="F38:O38" si="16">F37/$D37</f>
        <v>9.8901098901098897E-2</v>
      </c>
      <c r="G38" s="55">
        <f t="shared" si="16"/>
        <v>0.42857142857142855</v>
      </c>
      <c r="H38" s="55">
        <f t="shared" si="16"/>
        <v>2.197802197802198E-2</v>
      </c>
      <c r="I38" s="55">
        <f t="shared" si="16"/>
        <v>0.16483516483516483</v>
      </c>
      <c r="J38" s="55">
        <f t="shared" si="16"/>
        <v>0.25824175824175827</v>
      </c>
      <c r="K38" s="55">
        <f t="shared" si="16"/>
        <v>7.6923076923076927E-2</v>
      </c>
      <c r="L38" s="55">
        <f t="shared" si="16"/>
        <v>7.6923076923076927E-2</v>
      </c>
      <c r="M38" s="55">
        <f t="shared" si="16"/>
        <v>0.13736263736263737</v>
      </c>
      <c r="N38" s="55">
        <f t="shared" si="16"/>
        <v>5.4945054945054944E-2</v>
      </c>
      <c r="O38" s="57">
        <f t="shared" si="16"/>
        <v>3.8461538461538464E-2</v>
      </c>
      <c r="P38" s="187">
        <f>P37/$D37</f>
        <v>0.59890109890109888</v>
      </c>
      <c r="R38" s="117"/>
      <c r="S38" s="117"/>
      <c r="T38" s="117"/>
      <c r="U38" s="117"/>
      <c r="V38" s="117"/>
    </row>
    <row r="39" spans="2:22" ht="21" customHeight="1" x14ac:dyDescent="0.2">
      <c r="B39" s="51"/>
      <c r="C39" s="153" t="s">
        <v>267</v>
      </c>
      <c r="D39" s="82">
        <f>D29+D31+D33+D35</f>
        <v>90</v>
      </c>
      <c r="E39" s="61">
        <f t="shared" ref="E39:P39" si="17">E29+E31+E33+E35</f>
        <v>13</v>
      </c>
      <c r="F39" s="62">
        <f t="shared" si="17"/>
        <v>13</v>
      </c>
      <c r="G39" s="62">
        <f t="shared" si="17"/>
        <v>30</v>
      </c>
      <c r="H39" s="62">
        <f t="shared" si="17"/>
        <v>2</v>
      </c>
      <c r="I39" s="62">
        <f t="shared" si="17"/>
        <v>13</v>
      </c>
      <c r="J39" s="62">
        <f t="shared" si="17"/>
        <v>18</v>
      </c>
      <c r="K39" s="62">
        <f t="shared" si="17"/>
        <v>11</v>
      </c>
      <c r="L39" s="62">
        <f t="shared" si="17"/>
        <v>7</v>
      </c>
      <c r="M39" s="62">
        <f t="shared" si="17"/>
        <v>19</v>
      </c>
      <c r="N39" s="62">
        <f t="shared" si="17"/>
        <v>4</v>
      </c>
      <c r="O39" s="64">
        <f t="shared" si="17"/>
        <v>1</v>
      </c>
      <c r="P39" s="188">
        <f t="shared" si="17"/>
        <v>60</v>
      </c>
      <c r="Q39" s="8">
        <f>'[1]表5-1'!D40</f>
        <v>150</v>
      </c>
      <c r="R39" s="169"/>
      <c r="S39" s="169"/>
      <c r="T39" s="169"/>
      <c r="U39" s="169"/>
      <c r="V39" s="169"/>
    </row>
    <row r="40" spans="2:22" ht="21" customHeight="1" thickBot="1" x14ac:dyDescent="0.25">
      <c r="B40" s="83"/>
      <c r="C40" s="157" t="s">
        <v>268</v>
      </c>
      <c r="D40" s="60"/>
      <c r="E40" s="84">
        <f>E39/$D39</f>
        <v>0.14444444444444443</v>
      </c>
      <c r="F40" s="85">
        <f t="shared" ref="F40:P40" si="18">F39/$D39</f>
        <v>0.14444444444444443</v>
      </c>
      <c r="G40" s="85">
        <f t="shared" si="18"/>
        <v>0.33333333333333331</v>
      </c>
      <c r="H40" s="85">
        <f t="shared" si="18"/>
        <v>2.2222222222222223E-2</v>
      </c>
      <c r="I40" s="85">
        <f t="shared" si="18"/>
        <v>0.14444444444444443</v>
      </c>
      <c r="J40" s="85">
        <f t="shared" si="18"/>
        <v>0.2</v>
      </c>
      <c r="K40" s="85">
        <f t="shared" si="18"/>
        <v>0.12222222222222222</v>
      </c>
      <c r="L40" s="85">
        <f t="shared" si="18"/>
        <v>7.7777777777777779E-2</v>
      </c>
      <c r="M40" s="85">
        <f t="shared" si="18"/>
        <v>0.21111111111111111</v>
      </c>
      <c r="N40" s="85">
        <f t="shared" si="18"/>
        <v>4.4444444444444446E-2</v>
      </c>
      <c r="O40" s="87">
        <f t="shared" si="18"/>
        <v>1.1111111111111112E-2</v>
      </c>
      <c r="P40" s="193">
        <f t="shared" si="18"/>
        <v>0.66666666666666663</v>
      </c>
      <c r="R40" s="117"/>
      <c r="S40" s="117"/>
      <c r="T40" s="117"/>
      <c r="U40" s="117"/>
      <c r="V40" s="117"/>
    </row>
    <row r="41" spans="2:22" ht="21" customHeight="1" x14ac:dyDescent="0.2">
      <c r="B41" s="194"/>
      <c r="C41" s="195" t="s">
        <v>269</v>
      </c>
      <c r="D41" s="10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R41" s="117"/>
      <c r="S41" s="117"/>
      <c r="T41" s="117"/>
      <c r="U41" s="117"/>
      <c r="V41" s="117"/>
    </row>
    <row r="42" spans="2:22" ht="21" customHeight="1" x14ac:dyDescent="0.2">
      <c r="B42" s="194"/>
      <c r="C42" s="195" t="s">
        <v>270</v>
      </c>
      <c r="D42" s="10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R42" s="117"/>
      <c r="S42" s="117"/>
      <c r="T42" s="117"/>
      <c r="U42" s="117"/>
      <c r="V42" s="117"/>
    </row>
    <row r="43" spans="2:22" ht="21" customHeight="1" x14ac:dyDescent="0.2">
      <c r="B43" s="194"/>
      <c r="C43" s="195"/>
      <c r="D43" s="10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R43" s="117"/>
      <c r="S43" s="117"/>
      <c r="T43" s="117"/>
      <c r="U43" s="117"/>
      <c r="V43" s="117"/>
    </row>
    <row r="44" spans="2:22" x14ac:dyDescent="0.2"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2:22" s="43" customFormat="1" x14ac:dyDescent="0.2">
      <c r="B45" s="8" t="s">
        <v>271</v>
      </c>
      <c r="D45" s="8">
        <f>D25+D27+D31+D33+D35+D29</f>
        <v>260</v>
      </c>
      <c r="E45" s="8">
        <f t="shared" ref="E45:P45" si="19">E25+E27+E29+E31+E33+E35</f>
        <v>34</v>
      </c>
      <c r="F45" s="8">
        <f t="shared" si="19"/>
        <v>23</v>
      </c>
      <c r="G45" s="8">
        <f t="shared" si="19"/>
        <v>101</v>
      </c>
      <c r="H45" s="8">
        <f t="shared" si="19"/>
        <v>4</v>
      </c>
      <c r="I45" s="8">
        <f t="shared" si="19"/>
        <v>39</v>
      </c>
      <c r="J45" s="8">
        <f t="shared" si="19"/>
        <v>69</v>
      </c>
      <c r="K45" s="8">
        <f t="shared" si="19"/>
        <v>24</v>
      </c>
      <c r="L45" s="8">
        <f t="shared" si="19"/>
        <v>21</v>
      </c>
      <c r="M45" s="8">
        <f t="shared" si="19"/>
        <v>35</v>
      </c>
      <c r="N45" s="8">
        <f t="shared" si="19"/>
        <v>17</v>
      </c>
      <c r="O45" s="8">
        <f t="shared" si="19"/>
        <v>9</v>
      </c>
      <c r="P45" s="8">
        <f t="shared" si="19"/>
        <v>167</v>
      </c>
    </row>
    <row r="46" spans="2:22" s="43" customFormat="1" x14ac:dyDescent="0.2">
      <c r="B46" t="s">
        <v>272</v>
      </c>
      <c r="E46" s="91">
        <f>E45/D45</f>
        <v>0.13076923076923078</v>
      </c>
      <c r="F46" s="91">
        <f>F45/D45</f>
        <v>8.8461538461538466E-2</v>
      </c>
      <c r="G46" s="91">
        <f>G45/$D$45</f>
        <v>0.38846153846153847</v>
      </c>
      <c r="H46" s="91">
        <f t="shared" ref="H46:N46" si="20">H45/$D$45</f>
        <v>1.5384615384615385E-2</v>
      </c>
      <c r="I46" s="91">
        <f t="shared" si="20"/>
        <v>0.15</v>
      </c>
      <c r="J46" s="91">
        <f t="shared" si="20"/>
        <v>0.26538461538461539</v>
      </c>
      <c r="K46" s="91">
        <f t="shared" si="20"/>
        <v>9.2307692307692313E-2</v>
      </c>
      <c r="L46" s="91">
        <f t="shared" si="20"/>
        <v>8.0769230769230774E-2</v>
      </c>
      <c r="M46" s="91">
        <f t="shared" si="20"/>
        <v>0.13461538461538461</v>
      </c>
      <c r="N46" s="91">
        <f t="shared" si="20"/>
        <v>6.5384615384615388E-2</v>
      </c>
      <c r="O46" s="91">
        <f>O45/D45</f>
        <v>3.4615384615384617E-2</v>
      </c>
      <c r="P46" s="91">
        <f>P45/D45</f>
        <v>0.64230769230769236</v>
      </c>
    </row>
    <row r="47" spans="2:22" x14ac:dyDescent="0.2">
      <c r="B47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</row>
    <row r="48" spans="2:22" x14ac:dyDescent="0.2">
      <c r="B48" t="s">
        <v>208</v>
      </c>
      <c r="D48" s="8">
        <f>D37+D35+D25</f>
        <v>260</v>
      </c>
      <c r="E48" s="92">
        <f t="shared" ref="E48:P48" si="21">E37+E25+E35</f>
        <v>34</v>
      </c>
      <c r="F48" s="92">
        <f t="shared" si="21"/>
        <v>23</v>
      </c>
      <c r="G48" s="92">
        <f t="shared" si="21"/>
        <v>101</v>
      </c>
      <c r="H48" s="92">
        <f t="shared" si="21"/>
        <v>4</v>
      </c>
      <c r="I48" s="92">
        <f t="shared" si="21"/>
        <v>39</v>
      </c>
      <c r="J48" s="92">
        <f t="shared" si="21"/>
        <v>69</v>
      </c>
      <c r="K48" s="92">
        <f t="shared" si="21"/>
        <v>24</v>
      </c>
      <c r="L48" s="92">
        <f t="shared" si="21"/>
        <v>21</v>
      </c>
      <c r="M48" s="92">
        <f t="shared" si="21"/>
        <v>35</v>
      </c>
      <c r="N48" s="92">
        <f t="shared" si="21"/>
        <v>17</v>
      </c>
      <c r="O48" s="92">
        <f t="shared" si="21"/>
        <v>9</v>
      </c>
      <c r="P48" s="92">
        <f t="shared" si="21"/>
        <v>167</v>
      </c>
    </row>
    <row r="49" spans="2:16" ht="14.25" customHeight="1" x14ac:dyDescent="0.2">
      <c r="B49"/>
      <c r="D49" s="8">
        <f>D39+D25+D27</f>
        <v>260</v>
      </c>
      <c r="E49" s="93">
        <f t="shared" ref="E49:P49" si="22">E39+E25+E27</f>
        <v>34</v>
      </c>
      <c r="F49" s="93">
        <f t="shared" si="22"/>
        <v>23</v>
      </c>
      <c r="G49" s="93">
        <f t="shared" si="22"/>
        <v>101</v>
      </c>
      <c r="H49" s="93">
        <f t="shared" si="22"/>
        <v>4</v>
      </c>
      <c r="I49" s="93">
        <f t="shared" si="22"/>
        <v>39</v>
      </c>
      <c r="J49" s="93">
        <f t="shared" si="22"/>
        <v>69</v>
      </c>
      <c r="K49" s="93">
        <f t="shared" si="22"/>
        <v>24</v>
      </c>
      <c r="L49" s="93">
        <f t="shared" si="22"/>
        <v>21</v>
      </c>
      <c r="M49" s="93">
        <f t="shared" si="22"/>
        <v>35</v>
      </c>
      <c r="N49" s="93">
        <f t="shared" si="22"/>
        <v>17</v>
      </c>
      <c r="O49" s="93">
        <f t="shared" si="22"/>
        <v>9</v>
      </c>
      <c r="P49" s="93">
        <f t="shared" si="22"/>
        <v>167</v>
      </c>
    </row>
    <row r="50" spans="2:16" x14ac:dyDescent="0.2">
      <c r="B50"/>
    </row>
    <row r="51" spans="2:16" ht="13.5" customHeight="1" x14ac:dyDescent="0.2">
      <c r="B51" s="94" t="s">
        <v>209</v>
      </c>
      <c r="D51" s="169">
        <f>D11-D45</f>
        <v>0</v>
      </c>
      <c r="E51" s="35">
        <f t="shared" ref="E51:N52" si="23">E45-E11</f>
        <v>0</v>
      </c>
      <c r="F51" s="35">
        <f t="shared" si="23"/>
        <v>0</v>
      </c>
      <c r="G51" s="35">
        <f t="shared" si="23"/>
        <v>0</v>
      </c>
      <c r="H51" s="35">
        <f t="shared" si="23"/>
        <v>0</v>
      </c>
      <c r="I51" s="35">
        <f t="shared" si="23"/>
        <v>0</v>
      </c>
      <c r="J51" s="35">
        <f t="shared" si="23"/>
        <v>0</v>
      </c>
      <c r="K51" s="35">
        <f t="shared" si="23"/>
        <v>0</v>
      </c>
      <c r="L51" s="35">
        <f t="shared" si="23"/>
        <v>0</v>
      </c>
      <c r="M51" s="35">
        <f t="shared" si="23"/>
        <v>0</v>
      </c>
      <c r="N51" s="35">
        <f t="shared" si="23"/>
        <v>0</v>
      </c>
      <c r="O51" s="35">
        <f>O45-O11</f>
        <v>0</v>
      </c>
      <c r="P51" s="35">
        <f>P45-P11</f>
        <v>0</v>
      </c>
    </row>
    <row r="52" spans="2:16" x14ac:dyDescent="0.2">
      <c r="D52" s="169"/>
      <c r="E52" s="35">
        <f t="shared" si="23"/>
        <v>0</v>
      </c>
      <c r="F52" s="35">
        <f t="shared" si="23"/>
        <v>0</v>
      </c>
      <c r="G52" s="35">
        <f t="shared" si="23"/>
        <v>0</v>
      </c>
      <c r="H52" s="35">
        <f t="shared" si="23"/>
        <v>0</v>
      </c>
      <c r="I52" s="35">
        <f t="shared" si="23"/>
        <v>0</v>
      </c>
      <c r="J52" s="35">
        <f t="shared" si="23"/>
        <v>0</v>
      </c>
      <c r="K52" s="35">
        <f t="shared" si="23"/>
        <v>0</v>
      </c>
      <c r="L52" s="35">
        <f t="shared" si="23"/>
        <v>0</v>
      </c>
      <c r="M52" s="35">
        <f t="shared" si="23"/>
        <v>0</v>
      </c>
      <c r="N52" s="35">
        <f t="shared" si="23"/>
        <v>0</v>
      </c>
      <c r="O52" s="35">
        <f>O46-O12</f>
        <v>0</v>
      </c>
      <c r="P52" s="35">
        <f>P46-P12</f>
        <v>0</v>
      </c>
    </row>
    <row r="53" spans="2:16" x14ac:dyDescent="0.2">
      <c r="D53" s="169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2:16" x14ac:dyDescent="0.2">
      <c r="D54" s="169">
        <f>D48-D45</f>
        <v>0</v>
      </c>
      <c r="E54" s="35">
        <f t="shared" ref="E54:P54" si="24">E48-E45</f>
        <v>0</v>
      </c>
      <c r="F54" s="35">
        <f t="shared" si="24"/>
        <v>0</v>
      </c>
      <c r="G54" s="35">
        <f t="shared" si="24"/>
        <v>0</v>
      </c>
      <c r="H54" s="35">
        <f t="shared" si="24"/>
        <v>0</v>
      </c>
      <c r="I54" s="35">
        <f t="shared" si="24"/>
        <v>0</v>
      </c>
      <c r="J54" s="35">
        <f t="shared" si="24"/>
        <v>0</v>
      </c>
      <c r="K54" s="35">
        <f t="shared" si="24"/>
        <v>0</v>
      </c>
      <c r="L54" s="35">
        <f t="shared" si="24"/>
        <v>0</v>
      </c>
      <c r="M54" s="35">
        <f t="shared" si="24"/>
        <v>0</v>
      </c>
      <c r="N54" s="35">
        <f t="shared" si="24"/>
        <v>0</v>
      </c>
      <c r="O54" s="35">
        <f t="shared" si="24"/>
        <v>0</v>
      </c>
      <c r="P54" s="35">
        <f t="shared" si="24"/>
        <v>0</v>
      </c>
    </row>
    <row r="55" spans="2:16" ht="13.5" customHeight="1" x14ac:dyDescent="0.2">
      <c r="D55" s="169">
        <f>D49-D45</f>
        <v>0</v>
      </c>
      <c r="E55" s="35">
        <f t="shared" ref="E55:P55" si="25">E49-E45</f>
        <v>0</v>
      </c>
      <c r="F55" s="35">
        <f t="shared" si="25"/>
        <v>0</v>
      </c>
      <c r="G55" s="35">
        <f t="shared" si="25"/>
        <v>0</v>
      </c>
      <c r="H55" s="35">
        <f t="shared" si="25"/>
        <v>0</v>
      </c>
      <c r="I55" s="35">
        <f t="shared" si="25"/>
        <v>0</v>
      </c>
      <c r="J55" s="35">
        <f t="shared" si="25"/>
        <v>0</v>
      </c>
      <c r="K55" s="35">
        <f t="shared" si="25"/>
        <v>0</v>
      </c>
      <c r="L55" s="35">
        <f t="shared" si="25"/>
        <v>0</v>
      </c>
      <c r="M55" s="35">
        <f t="shared" si="25"/>
        <v>0</v>
      </c>
      <c r="N55" s="35">
        <f t="shared" si="25"/>
        <v>0</v>
      </c>
      <c r="O55" s="35">
        <f t="shared" si="25"/>
        <v>0</v>
      </c>
      <c r="P55" s="35">
        <f t="shared" si="25"/>
        <v>0</v>
      </c>
    </row>
    <row r="58" spans="2:16" ht="13.5" customHeight="1" x14ac:dyDescent="0.2"/>
  </sheetData>
  <mergeCells count="28">
    <mergeCell ref="B25:B40"/>
    <mergeCell ref="C25:C26"/>
    <mergeCell ref="C27:C28"/>
    <mergeCell ref="C29:C30"/>
    <mergeCell ref="C31:C32"/>
    <mergeCell ref="C33:C34"/>
    <mergeCell ref="C35:C36"/>
    <mergeCell ref="P8:P10"/>
    <mergeCell ref="B11:C12"/>
    <mergeCell ref="B13:B24"/>
    <mergeCell ref="C13:C14"/>
    <mergeCell ref="C15:C16"/>
    <mergeCell ref="C17:C18"/>
    <mergeCell ref="C19:C20"/>
    <mergeCell ref="C21:C22"/>
    <mergeCell ref="C23:C24"/>
    <mergeCell ref="J8:J10"/>
    <mergeCell ref="K8:K10"/>
    <mergeCell ref="L8:L10"/>
    <mergeCell ref="M8:M10"/>
    <mergeCell ref="N8:N10"/>
    <mergeCell ref="O8:O10"/>
    <mergeCell ref="D8:D10"/>
    <mergeCell ref="E8:E10"/>
    <mergeCell ref="F8:F10"/>
    <mergeCell ref="G8:G10"/>
    <mergeCell ref="H8:H10"/>
    <mergeCell ref="I8:I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2CD1-74C7-4853-B5AD-A9C69CFD7DA0}">
  <sheetPr>
    <tabColor rgb="FF00B0F0"/>
    <pageSetUpPr fitToPage="1"/>
  </sheetPr>
  <dimension ref="B2:L52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8"/>
    <col min="2" max="2" width="4.33203125" style="8" customWidth="1"/>
    <col min="3" max="3" width="16.6640625" style="8" customWidth="1"/>
    <col min="4" max="4" width="17.88671875" style="8" customWidth="1"/>
    <col min="5" max="6" width="19" style="8" customWidth="1"/>
    <col min="7" max="7" width="17.88671875" style="8" customWidth="1"/>
    <col min="8" max="9" width="8.33203125" style="8" customWidth="1"/>
    <col min="10" max="10" width="8.88671875" style="8" customWidth="1"/>
    <col min="11" max="12" width="8.33203125" style="8" customWidth="1"/>
    <col min="13" max="16384" width="9" style="8"/>
  </cols>
  <sheetData>
    <row r="2" spans="2:11" x14ac:dyDescent="0.2">
      <c r="B2" s="8" t="s">
        <v>362</v>
      </c>
    </row>
    <row r="4" spans="2:11" x14ac:dyDescent="0.2">
      <c r="F4" s="171" t="s">
        <v>178</v>
      </c>
    </row>
    <row r="5" spans="2:11" x14ac:dyDescent="0.2">
      <c r="F5" s="171" t="s">
        <v>179</v>
      </c>
    </row>
    <row r="6" spans="2:11" ht="10.5" customHeight="1" x14ac:dyDescent="0.2"/>
    <row r="7" spans="2:11" ht="13.8" thickBot="1" x14ac:dyDescent="0.25">
      <c r="E7" s="8" t="s">
        <v>243</v>
      </c>
      <c r="G7" s="10" t="s">
        <v>180</v>
      </c>
      <c r="K7" s="10"/>
    </row>
    <row r="8" spans="2:11" ht="7.5" customHeight="1" x14ac:dyDescent="0.2">
      <c r="B8" s="11"/>
      <c r="C8" s="12"/>
      <c r="D8" s="13" t="s">
        <v>181</v>
      </c>
      <c r="E8" s="14" t="s">
        <v>363</v>
      </c>
      <c r="F8" s="15" t="s">
        <v>364</v>
      </c>
      <c r="G8" s="16" t="s">
        <v>185</v>
      </c>
    </row>
    <row r="9" spans="2:11" ht="7.5" customHeight="1" x14ac:dyDescent="0.2">
      <c r="B9" s="17"/>
      <c r="C9" s="18"/>
      <c r="D9" s="19"/>
      <c r="E9" s="20"/>
      <c r="F9" s="21"/>
      <c r="G9" s="19"/>
    </row>
    <row r="10" spans="2:11" ht="66.75" customHeight="1" x14ac:dyDescent="0.2">
      <c r="B10" s="22"/>
      <c r="C10" s="23"/>
      <c r="D10" s="24"/>
      <c r="E10" s="25"/>
      <c r="F10" s="26"/>
      <c r="G10" s="24"/>
      <c r="I10" s="8" t="s">
        <v>186</v>
      </c>
      <c r="J10" s="27" t="s">
        <v>187</v>
      </c>
    </row>
    <row r="11" spans="2:11" ht="20.100000000000001" customHeight="1" x14ac:dyDescent="0.2">
      <c r="B11" s="28" t="s">
        <v>188</v>
      </c>
      <c r="C11" s="29"/>
      <c r="D11" s="30">
        <f>D13+D15+D17+D19+D21+D23</f>
        <v>427</v>
      </c>
      <c r="E11" s="31">
        <f>E13+E15+E17+E19+E21+E23</f>
        <v>52</v>
      </c>
      <c r="F11" s="32">
        <f>F13+F15+F17+F19+F21+F23</f>
        <v>357</v>
      </c>
      <c r="G11" s="34">
        <f>G13+G15+G17+G19+G21+G23</f>
        <v>18</v>
      </c>
      <c r="I11" s="8">
        <f t="shared" ref="I11:I39" si="0">SUM(E11:G11)</f>
        <v>427</v>
      </c>
      <c r="J11" s="35">
        <f>I11-D11</f>
        <v>0</v>
      </c>
    </row>
    <row r="12" spans="2:11" ht="20.100000000000001" customHeight="1" thickBot="1" x14ac:dyDescent="0.25">
      <c r="B12" s="36"/>
      <c r="C12" s="37"/>
      <c r="D12" s="38"/>
      <c r="E12" s="39">
        <f>E11/D11</f>
        <v>0.12177985948477751</v>
      </c>
      <c r="F12" s="40">
        <f>F11/D11</f>
        <v>0.83606557377049184</v>
      </c>
      <c r="G12" s="42">
        <f>G11/D11</f>
        <v>4.2154566744730677E-2</v>
      </c>
      <c r="H12" s="43"/>
      <c r="I12" s="43">
        <f t="shared" si="0"/>
        <v>1</v>
      </c>
      <c r="J12" s="35">
        <f>1-I12</f>
        <v>0</v>
      </c>
    </row>
    <row r="13" spans="2:11" ht="20.100000000000001" customHeight="1" thickTop="1" x14ac:dyDescent="0.2">
      <c r="B13" s="44" t="s">
        <v>189</v>
      </c>
      <c r="C13" s="45" t="s">
        <v>190</v>
      </c>
      <c r="D13" s="46">
        <f>'[1]表5-1'!D14</f>
        <v>49</v>
      </c>
      <c r="E13" s="47">
        <v>5</v>
      </c>
      <c r="F13" s="48">
        <v>41</v>
      </c>
      <c r="G13" s="50">
        <v>3</v>
      </c>
      <c r="I13" s="8">
        <f t="shared" si="0"/>
        <v>49</v>
      </c>
      <c r="J13" s="35">
        <f>I13-D13</f>
        <v>0</v>
      </c>
    </row>
    <row r="14" spans="2:11" ht="20.100000000000001" customHeight="1" x14ac:dyDescent="0.2">
      <c r="B14" s="51"/>
      <c r="C14" s="52"/>
      <c r="D14" s="53"/>
      <c r="E14" s="54">
        <f>E13/D13</f>
        <v>0.10204081632653061</v>
      </c>
      <c r="F14" s="55">
        <f>F13/D13</f>
        <v>0.83673469387755106</v>
      </c>
      <c r="G14" s="57">
        <f>G13/D13</f>
        <v>6.1224489795918366E-2</v>
      </c>
      <c r="I14" s="43">
        <f t="shared" si="0"/>
        <v>1</v>
      </c>
      <c r="J14" s="35">
        <f>1-I14</f>
        <v>0</v>
      </c>
    </row>
    <row r="15" spans="2:11" ht="20.100000000000001" customHeight="1" x14ac:dyDescent="0.2">
      <c r="B15" s="51"/>
      <c r="C15" s="58" t="s">
        <v>191</v>
      </c>
      <c r="D15" s="59">
        <f>'[1]表5-1'!D16</f>
        <v>87</v>
      </c>
      <c r="E15" s="31">
        <v>21</v>
      </c>
      <c r="F15" s="32">
        <v>64</v>
      </c>
      <c r="G15" s="34">
        <v>2</v>
      </c>
      <c r="I15" s="8">
        <f t="shared" si="0"/>
        <v>87</v>
      </c>
      <c r="J15" s="35">
        <f>I15-D15</f>
        <v>0</v>
      </c>
    </row>
    <row r="16" spans="2:11" ht="20.100000000000001" customHeight="1" x14ac:dyDescent="0.2">
      <c r="B16" s="51"/>
      <c r="C16" s="52"/>
      <c r="D16" s="60"/>
      <c r="E16" s="54">
        <f>E15/D15</f>
        <v>0.2413793103448276</v>
      </c>
      <c r="F16" s="55">
        <f>F15/D15</f>
        <v>0.73563218390804597</v>
      </c>
      <c r="G16" s="57">
        <f>G15/D15</f>
        <v>2.2988505747126436E-2</v>
      </c>
      <c r="I16" s="43">
        <f t="shared" si="0"/>
        <v>1</v>
      </c>
      <c r="J16" s="35">
        <f>1-I16</f>
        <v>0</v>
      </c>
    </row>
    <row r="17" spans="2:10" ht="20.100000000000001" customHeight="1" x14ac:dyDescent="0.2">
      <c r="B17" s="51"/>
      <c r="C17" s="58" t="s">
        <v>192</v>
      </c>
      <c r="D17" s="59">
        <f>'[1]表5-1'!D18</f>
        <v>25</v>
      </c>
      <c r="E17" s="31">
        <v>3</v>
      </c>
      <c r="F17" s="32">
        <v>22</v>
      </c>
      <c r="G17" s="34">
        <v>0</v>
      </c>
      <c r="I17" s="8">
        <f t="shared" si="0"/>
        <v>25</v>
      </c>
      <c r="J17" s="35">
        <f>I17-D17</f>
        <v>0</v>
      </c>
    </row>
    <row r="18" spans="2:10" ht="20.100000000000001" customHeight="1" x14ac:dyDescent="0.2">
      <c r="B18" s="51"/>
      <c r="C18" s="52"/>
      <c r="D18" s="60"/>
      <c r="E18" s="54">
        <f>E17/D17</f>
        <v>0.12</v>
      </c>
      <c r="F18" s="55">
        <f>F17/D17</f>
        <v>0.88</v>
      </c>
      <c r="G18" s="57">
        <f>G17/D17</f>
        <v>0</v>
      </c>
      <c r="I18" s="43">
        <f t="shared" si="0"/>
        <v>1</v>
      </c>
      <c r="J18" s="35">
        <f>1-I18</f>
        <v>0</v>
      </c>
    </row>
    <row r="19" spans="2:10" ht="20.100000000000001" customHeight="1" x14ac:dyDescent="0.2">
      <c r="B19" s="51"/>
      <c r="C19" s="58" t="s">
        <v>193</v>
      </c>
      <c r="D19" s="59">
        <f>'[1]表5-1'!D20</f>
        <v>82</v>
      </c>
      <c r="E19" s="31">
        <v>7</v>
      </c>
      <c r="F19" s="32">
        <v>71</v>
      </c>
      <c r="G19" s="34">
        <v>4</v>
      </c>
      <c r="I19" s="8">
        <f t="shared" si="0"/>
        <v>82</v>
      </c>
      <c r="J19" s="35">
        <f>I19-D19</f>
        <v>0</v>
      </c>
    </row>
    <row r="20" spans="2:10" ht="20.100000000000001" customHeight="1" x14ac:dyDescent="0.2">
      <c r="B20" s="51"/>
      <c r="C20" s="52"/>
      <c r="D20" s="60"/>
      <c r="E20" s="54">
        <f>E19/D19</f>
        <v>8.5365853658536592E-2</v>
      </c>
      <c r="F20" s="55">
        <f>F19/D19</f>
        <v>0.86585365853658536</v>
      </c>
      <c r="G20" s="57">
        <f>G19/D19</f>
        <v>4.878048780487805E-2</v>
      </c>
      <c r="I20" s="43">
        <f t="shared" si="0"/>
        <v>1</v>
      </c>
      <c r="J20" s="35">
        <f>1-I20</f>
        <v>0</v>
      </c>
    </row>
    <row r="21" spans="2:10" ht="20.100000000000001" customHeight="1" x14ac:dyDescent="0.2">
      <c r="B21" s="51"/>
      <c r="C21" s="58" t="s">
        <v>194</v>
      </c>
      <c r="D21" s="59">
        <f>'[1]表5-1'!D22</f>
        <v>8</v>
      </c>
      <c r="E21" s="31">
        <v>0</v>
      </c>
      <c r="F21" s="32">
        <v>8</v>
      </c>
      <c r="G21" s="34">
        <v>0</v>
      </c>
      <c r="I21" s="8">
        <f t="shared" si="0"/>
        <v>8</v>
      </c>
      <c r="J21" s="35">
        <f>I21-D21</f>
        <v>0</v>
      </c>
    </row>
    <row r="22" spans="2:10" ht="20.100000000000001" customHeight="1" x14ac:dyDescent="0.2">
      <c r="B22" s="51"/>
      <c r="C22" s="52"/>
      <c r="D22" s="60"/>
      <c r="E22" s="54">
        <f>E21/D21</f>
        <v>0</v>
      </c>
      <c r="F22" s="55">
        <f>F21/D21</f>
        <v>1</v>
      </c>
      <c r="G22" s="57">
        <f>G21/D21</f>
        <v>0</v>
      </c>
      <c r="I22" s="43">
        <f t="shared" si="0"/>
        <v>1</v>
      </c>
      <c r="J22" s="35">
        <f>1-I22</f>
        <v>0</v>
      </c>
    </row>
    <row r="23" spans="2:10" ht="20.100000000000001" customHeight="1" x14ac:dyDescent="0.2">
      <c r="B23" s="51"/>
      <c r="C23" s="58" t="s">
        <v>195</v>
      </c>
      <c r="D23" s="59">
        <f>'[1]表5-1'!D24</f>
        <v>176</v>
      </c>
      <c r="E23" s="61">
        <v>16</v>
      </c>
      <c r="F23" s="62">
        <v>151</v>
      </c>
      <c r="G23" s="34">
        <v>9</v>
      </c>
      <c r="I23" s="8">
        <f t="shared" si="0"/>
        <v>176</v>
      </c>
      <c r="J23" s="35">
        <f>I23-D23</f>
        <v>0</v>
      </c>
    </row>
    <row r="24" spans="2:10" ht="20.100000000000001" customHeight="1" thickBot="1" x14ac:dyDescent="0.25">
      <c r="B24" s="51"/>
      <c r="C24" s="52"/>
      <c r="D24" s="53"/>
      <c r="E24" s="65">
        <f>E23/D23</f>
        <v>9.0909090909090912E-2</v>
      </c>
      <c r="F24" s="66">
        <f>F23/D23</f>
        <v>0.85795454545454541</v>
      </c>
      <c r="G24" s="77">
        <f>G23/D23</f>
        <v>5.113636363636364E-2</v>
      </c>
      <c r="I24" s="43">
        <f t="shared" si="0"/>
        <v>1</v>
      </c>
      <c r="J24" s="35">
        <f>1-I24</f>
        <v>0</v>
      </c>
    </row>
    <row r="25" spans="2:10" ht="20.100000000000001" customHeight="1" thickTop="1" x14ac:dyDescent="0.2">
      <c r="B25" s="44" t="s">
        <v>196</v>
      </c>
      <c r="C25" s="69" t="s">
        <v>197</v>
      </c>
      <c r="D25" s="46">
        <f>'[1]表5-1'!D26</f>
        <v>106</v>
      </c>
      <c r="E25" s="47">
        <v>2</v>
      </c>
      <c r="F25" s="48">
        <v>93</v>
      </c>
      <c r="G25" s="64">
        <v>11</v>
      </c>
      <c r="I25" s="8">
        <f t="shared" si="0"/>
        <v>106</v>
      </c>
      <c r="J25" s="35">
        <f>I25-D25</f>
        <v>0</v>
      </c>
    </row>
    <row r="26" spans="2:10" ht="20.100000000000001" customHeight="1" x14ac:dyDescent="0.2">
      <c r="B26" s="51"/>
      <c r="C26" s="70"/>
      <c r="D26" s="60"/>
      <c r="E26" s="54">
        <f>E25/D25</f>
        <v>1.8867924528301886E-2</v>
      </c>
      <c r="F26" s="55">
        <f>F25/D25</f>
        <v>0.87735849056603776</v>
      </c>
      <c r="G26" s="57">
        <f>G25/D25</f>
        <v>0.10377358490566038</v>
      </c>
      <c r="I26" s="43">
        <f t="shared" si="0"/>
        <v>1</v>
      </c>
      <c r="J26" s="35">
        <f>1-I26</f>
        <v>0</v>
      </c>
    </row>
    <row r="27" spans="2:10" ht="20.100000000000001" customHeight="1" x14ac:dyDescent="0.2">
      <c r="B27" s="51"/>
      <c r="C27" s="70" t="s">
        <v>198</v>
      </c>
      <c r="D27" s="71">
        <f>'[1]表5-1'!D28</f>
        <v>171</v>
      </c>
      <c r="E27" s="61">
        <v>11</v>
      </c>
      <c r="F27" s="62">
        <v>159</v>
      </c>
      <c r="G27" s="34">
        <v>1</v>
      </c>
      <c r="I27" s="8">
        <f t="shared" si="0"/>
        <v>171</v>
      </c>
      <c r="J27" s="35">
        <f>I27-D27</f>
        <v>0</v>
      </c>
    </row>
    <row r="28" spans="2:10" ht="20.100000000000001" customHeight="1" x14ac:dyDescent="0.2">
      <c r="B28" s="51"/>
      <c r="C28" s="72"/>
      <c r="D28" s="60"/>
      <c r="E28" s="54">
        <f>E27/D27</f>
        <v>6.4327485380116955E-2</v>
      </c>
      <c r="F28" s="55">
        <f>F27/D27</f>
        <v>0.92982456140350878</v>
      </c>
      <c r="G28" s="57">
        <f>G27/D27</f>
        <v>5.8479532163742687E-3</v>
      </c>
      <c r="I28" s="43">
        <f t="shared" si="0"/>
        <v>1</v>
      </c>
      <c r="J28" s="35">
        <f>1-I28</f>
        <v>0</v>
      </c>
    </row>
    <row r="29" spans="2:10" ht="20.100000000000001" customHeight="1" x14ac:dyDescent="0.2">
      <c r="B29" s="51"/>
      <c r="C29" s="70" t="s">
        <v>199</v>
      </c>
      <c r="D29" s="53">
        <f>'[1]表5-1'!D30</f>
        <v>49</v>
      </c>
      <c r="E29" s="61">
        <v>7</v>
      </c>
      <c r="F29" s="62">
        <v>39</v>
      </c>
      <c r="G29" s="34">
        <v>3</v>
      </c>
      <c r="I29" s="8">
        <f t="shared" si="0"/>
        <v>49</v>
      </c>
      <c r="J29" s="35">
        <f>I29-D29</f>
        <v>0</v>
      </c>
    </row>
    <row r="30" spans="2:10" ht="20.100000000000001" customHeight="1" x14ac:dyDescent="0.2">
      <c r="B30" s="51"/>
      <c r="C30" s="72"/>
      <c r="D30" s="60"/>
      <c r="E30" s="54">
        <f>E29/D29</f>
        <v>0.14285714285714285</v>
      </c>
      <c r="F30" s="55">
        <f>F29/D29</f>
        <v>0.79591836734693877</v>
      </c>
      <c r="G30" s="57">
        <f>G29/D29</f>
        <v>6.1224489795918366E-2</v>
      </c>
      <c r="I30" s="43">
        <f t="shared" si="0"/>
        <v>0.99999999999999989</v>
      </c>
      <c r="J30" s="35">
        <f>1-I30</f>
        <v>0</v>
      </c>
    </row>
    <row r="31" spans="2:10" ht="20.100000000000001" customHeight="1" x14ac:dyDescent="0.2">
      <c r="B31" s="51"/>
      <c r="C31" s="70" t="s">
        <v>200</v>
      </c>
      <c r="D31" s="53">
        <f>'[1]表5-1'!D32</f>
        <v>38</v>
      </c>
      <c r="E31" s="61">
        <v>11</v>
      </c>
      <c r="F31" s="62">
        <v>26</v>
      </c>
      <c r="G31" s="34">
        <v>1</v>
      </c>
      <c r="I31" s="8">
        <f t="shared" si="0"/>
        <v>38</v>
      </c>
      <c r="J31" s="35">
        <f>I31-D31</f>
        <v>0</v>
      </c>
    </row>
    <row r="32" spans="2:10" ht="20.100000000000001" customHeight="1" x14ac:dyDescent="0.2">
      <c r="B32" s="51"/>
      <c r="C32" s="72"/>
      <c r="D32" s="60"/>
      <c r="E32" s="54">
        <f>E31/D31</f>
        <v>0.28947368421052633</v>
      </c>
      <c r="F32" s="55">
        <f>F31/D31</f>
        <v>0.68421052631578949</v>
      </c>
      <c r="G32" s="57">
        <f>G31/D31</f>
        <v>2.6315789473684209E-2</v>
      </c>
      <c r="I32" s="43">
        <f t="shared" si="0"/>
        <v>1</v>
      </c>
      <c r="J32" s="35">
        <f>1-I32</f>
        <v>0</v>
      </c>
    </row>
    <row r="33" spans="2:12" ht="20.100000000000001" customHeight="1" x14ac:dyDescent="0.2">
      <c r="B33" s="51"/>
      <c r="C33" s="70" t="s">
        <v>201</v>
      </c>
      <c r="D33" s="53">
        <f>'[1]表5-1'!D34</f>
        <v>33</v>
      </c>
      <c r="E33" s="61">
        <v>11</v>
      </c>
      <c r="F33" s="62">
        <v>21</v>
      </c>
      <c r="G33" s="34">
        <v>1</v>
      </c>
      <c r="I33" s="8">
        <f t="shared" si="0"/>
        <v>33</v>
      </c>
      <c r="J33" s="35">
        <f>I33-D33</f>
        <v>0</v>
      </c>
    </row>
    <row r="34" spans="2:12" ht="20.100000000000001" customHeight="1" x14ac:dyDescent="0.2">
      <c r="B34" s="51"/>
      <c r="C34" s="72"/>
      <c r="D34" s="60"/>
      <c r="E34" s="54">
        <f>E33/D33</f>
        <v>0.33333333333333331</v>
      </c>
      <c r="F34" s="55">
        <f>F33/D33</f>
        <v>0.63636363636363635</v>
      </c>
      <c r="G34" s="57">
        <f>G33/D33</f>
        <v>3.0303030303030304E-2</v>
      </c>
      <c r="I34" s="43">
        <f t="shared" si="0"/>
        <v>1</v>
      </c>
      <c r="J34" s="35">
        <f>1-I34</f>
        <v>0</v>
      </c>
    </row>
    <row r="35" spans="2:12" ht="20.100000000000001" customHeight="1" x14ac:dyDescent="0.2">
      <c r="B35" s="51"/>
      <c r="C35" s="70" t="s">
        <v>202</v>
      </c>
      <c r="D35" s="71">
        <f>'[1]表5-1'!D36</f>
        <v>30</v>
      </c>
      <c r="E35" s="61">
        <v>10</v>
      </c>
      <c r="F35" s="62">
        <v>19</v>
      </c>
      <c r="G35" s="34">
        <v>1</v>
      </c>
      <c r="I35" s="8">
        <f t="shared" si="0"/>
        <v>30</v>
      </c>
      <c r="J35" s="35">
        <f>I35-D35</f>
        <v>0</v>
      </c>
    </row>
    <row r="36" spans="2:12" ht="20.100000000000001" customHeight="1" thickBot="1" x14ac:dyDescent="0.25">
      <c r="B36" s="51"/>
      <c r="C36" s="73"/>
      <c r="D36" s="53"/>
      <c r="E36" s="74">
        <f>E35/D35</f>
        <v>0.33333333333333331</v>
      </c>
      <c r="F36" s="75">
        <f>F35/D35</f>
        <v>0.6333333333333333</v>
      </c>
      <c r="G36" s="77">
        <f>G35/D35</f>
        <v>3.3333333333333333E-2</v>
      </c>
      <c r="I36" s="43">
        <f t="shared" si="0"/>
        <v>0.99999999999999989</v>
      </c>
      <c r="J36" s="35">
        <f>1-I36</f>
        <v>0</v>
      </c>
    </row>
    <row r="37" spans="2:12" ht="20.100000000000001" customHeight="1" thickTop="1" x14ac:dyDescent="0.2">
      <c r="B37" s="51"/>
      <c r="C37" s="78" t="s">
        <v>203</v>
      </c>
      <c r="D37" s="79">
        <f>D27+D29+D31+D33</f>
        <v>291</v>
      </c>
      <c r="E37" s="80">
        <f>E27+E29+E31+E33</f>
        <v>40</v>
      </c>
      <c r="F37" s="48">
        <f>F27+F29+F31+F33</f>
        <v>245</v>
      </c>
      <c r="G37" s="50">
        <f>G27+G29+G31+G33</f>
        <v>6</v>
      </c>
      <c r="I37" s="8">
        <f t="shared" si="0"/>
        <v>291</v>
      </c>
      <c r="J37" s="35">
        <f>I37-D37</f>
        <v>0</v>
      </c>
    </row>
    <row r="38" spans="2:12" ht="20.100000000000001" customHeight="1" x14ac:dyDescent="0.2">
      <c r="B38" s="51"/>
      <c r="C38" s="81" t="s">
        <v>204</v>
      </c>
      <c r="D38" s="60"/>
      <c r="E38" s="54">
        <f>E37/D37</f>
        <v>0.13745704467353953</v>
      </c>
      <c r="F38" s="55">
        <f>F37/D37</f>
        <v>0.84192439862542956</v>
      </c>
      <c r="G38" s="57">
        <f>G37/D37</f>
        <v>2.0618556701030927E-2</v>
      </c>
      <c r="I38" s="43">
        <f t="shared" si="0"/>
        <v>1</v>
      </c>
      <c r="J38" s="35">
        <f>1-I38</f>
        <v>0</v>
      </c>
    </row>
    <row r="39" spans="2:12" ht="20.100000000000001" customHeight="1" x14ac:dyDescent="0.2">
      <c r="B39" s="51"/>
      <c r="C39" s="78" t="s">
        <v>203</v>
      </c>
      <c r="D39" s="82">
        <f>D29+D31+D33+D35</f>
        <v>150</v>
      </c>
      <c r="E39" s="61">
        <f>E29+E31+E33+E35</f>
        <v>39</v>
      </c>
      <c r="F39" s="62">
        <f>F29+F31+F33+F35</f>
        <v>105</v>
      </c>
      <c r="G39" s="64">
        <f>G29+G31+G33+G35</f>
        <v>6</v>
      </c>
      <c r="I39" s="8">
        <f t="shared" si="0"/>
        <v>150</v>
      </c>
      <c r="J39" s="35">
        <f>I39-D39</f>
        <v>0</v>
      </c>
    </row>
    <row r="40" spans="2:12" ht="20.100000000000001" customHeight="1" thickBot="1" x14ac:dyDescent="0.25">
      <c r="B40" s="83"/>
      <c r="C40" s="81" t="s">
        <v>205</v>
      </c>
      <c r="D40" s="60"/>
      <c r="E40" s="84">
        <f>E39/D39</f>
        <v>0.26</v>
      </c>
      <c r="F40" s="85">
        <f>F39/D39</f>
        <v>0.7</v>
      </c>
      <c r="G40" s="87">
        <f>G39/D39</f>
        <v>0.04</v>
      </c>
      <c r="I40" s="43">
        <f>SUM(E40:G40)</f>
        <v>1</v>
      </c>
      <c r="J40" s="35">
        <f>1-I40</f>
        <v>0</v>
      </c>
    </row>
    <row r="41" spans="2:12" ht="19.5" customHeight="1" x14ac:dyDescent="0.2">
      <c r="C41" s="88"/>
      <c r="D41" s="89"/>
      <c r="E41" s="90"/>
      <c r="F41" s="90"/>
      <c r="G41" s="90"/>
    </row>
    <row r="42" spans="2:12" x14ac:dyDescent="0.2">
      <c r="B42" s="8" t="s">
        <v>206</v>
      </c>
      <c r="D42" s="8">
        <f>D25+D27+D29+D31+D33+D35</f>
        <v>427</v>
      </c>
      <c r="E42" s="8">
        <f>E25+E27+E29+E31+E33+E35</f>
        <v>52</v>
      </c>
      <c r="F42" s="8">
        <f>F25+F27+F29+F31+F33+F35</f>
        <v>357</v>
      </c>
      <c r="G42" s="8">
        <f>G25+G27+G29+G31+G33+G35</f>
        <v>18</v>
      </c>
    </row>
    <row r="43" spans="2:12" x14ac:dyDescent="0.2">
      <c r="B43" t="s">
        <v>207</v>
      </c>
      <c r="E43" s="91">
        <f>E42/D42</f>
        <v>0.12177985948477751</v>
      </c>
      <c r="F43" s="91">
        <f>F42/D42</f>
        <v>0.83606557377049184</v>
      </c>
      <c r="G43" s="91">
        <f>G42/D42</f>
        <v>4.2154566744730677E-2</v>
      </c>
      <c r="H43" s="91"/>
      <c r="I43" s="91"/>
      <c r="J43" s="91"/>
      <c r="K43" s="91"/>
      <c r="L43" s="91"/>
    </row>
    <row r="44" spans="2:12" x14ac:dyDescent="0.2">
      <c r="B44"/>
      <c r="E44" s="91"/>
      <c r="F44" s="91"/>
      <c r="G44" s="91"/>
      <c r="H44" s="91"/>
      <c r="I44" s="91"/>
      <c r="J44" s="91"/>
      <c r="K44" s="91"/>
      <c r="L44" s="91"/>
    </row>
    <row r="45" spans="2:12" x14ac:dyDescent="0.2">
      <c r="B45" t="s">
        <v>208</v>
      </c>
      <c r="D45" s="92">
        <f>D37+D25+D35</f>
        <v>427</v>
      </c>
      <c r="E45" s="92">
        <f>E37+E25+E35</f>
        <v>52</v>
      </c>
      <c r="F45" s="92">
        <f>F37+F25+F35</f>
        <v>357</v>
      </c>
      <c r="G45" s="92">
        <f>G37+G25+G35</f>
        <v>18</v>
      </c>
    </row>
    <row r="46" spans="2:12" x14ac:dyDescent="0.2">
      <c r="B46"/>
      <c r="D46" s="93">
        <f>D39+D25+D27</f>
        <v>427</v>
      </c>
      <c r="E46" s="93">
        <f>E39+E25+E27</f>
        <v>52</v>
      </c>
      <c r="F46" s="93">
        <f>F39+F25+F27</f>
        <v>357</v>
      </c>
      <c r="G46" s="93">
        <f>G39+G25+G27</f>
        <v>18</v>
      </c>
    </row>
    <row r="47" spans="2:12" x14ac:dyDescent="0.2">
      <c r="B47"/>
    </row>
    <row r="48" spans="2:12" x14ac:dyDescent="0.2">
      <c r="B48" s="94" t="s">
        <v>209</v>
      </c>
      <c r="D48" s="35">
        <f>D42-D11</f>
        <v>0</v>
      </c>
      <c r="E48" s="35">
        <f t="shared" ref="E48:F49" si="1">E42-E11</f>
        <v>0</v>
      </c>
      <c r="F48" s="35">
        <f t="shared" si="1"/>
        <v>0</v>
      </c>
      <c r="G48" s="35">
        <f>G42-G11</f>
        <v>0</v>
      </c>
      <c r="H48" s="92"/>
      <c r="I48" s="92"/>
      <c r="J48" s="92"/>
      <c r="K48" s="92"/>
      <c r="L48" s="92"/>
    </row>
    <row r="49" spans="4:12" x14ac:dyDescent="0.2">
      <c r="D49" s="35"/>
      <c r="E49" s="35">
        <f t="shared" si="1"/>
        <v>0</v>
      </c>
      <c r="F49" s="35">
        <f t="shared" si="1"/>
        <v>0</v>
      </c>
      <c r="G49" s="35">
        <f>G43-G12</f>
        <v>0</v>
      </c>
      <c r="H49" s="93"/>
      <c r="I49" s="93"/>
      <c r="J49" s="93"/>
      <c r="K49" s="93"/>
      <c r="L49" s="93"/>
    </row>
    <row r="50" spans="4:12" x14ac:dyDescent="0.2">
      <c r="D50" s="35"/>
      <c r="E50" s="35"/>
      <c r="F50" s="35"/>
      <c r="G50" s="35"/>
    </row>
    <row r="51" spans="4:12" x14ac:dyDescent="0.2">
      <c r="D51" s="35">
        <f>D45-D42</f>
        <v>0</v>
      </c>
      <c r="E51" s="35">
        <f>E45-E42</f>
        <v>0</v>
      </c>
      <c r="F51" s="35">
        <f>F45-F42</f>
        <v>0</v>
      </c>
      <c r="G51" s="35">
        <f>G45-G42</f>
        <v>0</v>
      </c>
    </row>
    <row r="52" spans="4:12" x14ac:dyDescent="0.2">
      <c r="D52" s="35">
        <f>D46-D42</f>
        <v>0</v>
      </c>
      <c r="E52" s="35">
        <f>E46-E42</f>
        <v>0</v>
      </c>
      <c r="F52" s="35">
        <f>F46-F42</f>
        <v>0</v>
      </c>
      <c r="G52" s="35">
        <f>G46-G42</f>
        <v>0</v>
      </c>
    </row>
  </sheetData>
  <mergeCells count="19"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4D37-A2A9-4315-8BF1-DAD9FF03F3EB}">
  <sheetPr>
    <tabColor rgb="FF00B0F0"/>
    <pageSetUpPr fitToPage="1"/>
  </sheetPr>
  <dimension ref="B2:L52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8"/>
    <col min="2" max="2" width="4.33203125" style="8" customWidth="1"/>
    <col min="3" max="3" width="16.6640625" style="8" customWidth="1"/>
    <col min="4" max="4" width="17.88671875" style="8" customWidth="1"/>
    <col min="5" max="6" width="19" style="8" customWidth="1"/>
    <col min="7" max="7" width="17.88671875" style="8" customWidth="1"/>
    <col min="8" max="9" width="8.33203125" style="8" customWidth="1"/>
    <col min="10" max="10" width="8.88671875" style="8" customWidth="1"/>
    <col min="11" max="12" width="8.33203125" style="8" customWidth="1"/>
    <col min="13" max="16384" width="9" style="8"/>
  </cols>
  <sheetData>
    <row r="2" spans="2:11" x14ac:dyDescent="0.2">
      <c r="B2" s="8" t="s">
        <v>365</v>
      </c>
    </row>
    <row r="4" spans="2:11" x14ac:dyDescent="0.2">
      <c r="F4" s="171" t="s">
        <v>178</v>
      </c>
    </row>
    <row r="5" spans="2:11" x14ac:dyDescent="0.2">
      <c r="F5" s="171" t="s">
        <v>179</v>
      </c>
    </row>
    <row r="6" spans="2:11" ht="10.5" customHeight="1" x14ac:dyDescent="0.2"/>
    <row r="7" spans="2:11" ht="13.8" thickBot="1" x14ac:dyDescent="0.25">
      <c r="E7" s="8" t="s">
        <v>243</v>
      </c>
      <c r="G7" s="10" t="s">
        <v>180</v>
      </c>
      <c r="K7" s="10"/>
    </row>
    <row r="8" spans="2:11" ht="7.5" customHeight="1" x14ac:dyDescent="0.2">
      <c r="B8" s="11"/>
      <c r="C8" s="12"/>
      <c r="D8" s="13" t="s">
        <v>181</v>
      </c>
      <c r="E8" s="14" t="s">
        <v>366</v>
      </c>
      <c r="F8" s="15" t="s">
        <v>367</v>
      </c>
      <c r="G8" s="16" t="s">
        <v>185</v>
      </c>
    </row>
    <row r="9" spans="2:11" ht="7.5" customHeight="1" x14ac:dyDescent="0.2">
      <c r="B9" s="17"/>
      <c r="C9" s="18"/>
      <c r="D9" s="19"/>
      <c r="E9" s="20"/>
      <c r="F9" s="21"/>
      <c r="G9" s="19"/>
    </row>
    <row r="10" spans="2:11" ht="66.75" customHeight="1" x14ac:dyDescent="0.2">
      <c r="B10" s="22"/>
      <c r="C10" s="23"/>
      <c r="D10" s="24"/>
      <c r="E10" s="25"/>
      <c r="F10" s="26"/>
      <c r="G10" s="24"/>
      <c r="I10" s="8" t="s">
        <v>186</v>
      </c>
      <c r="J10" s="27" t="s">
        <v>187</v>
      </c>
    </row>
    <row r="11" spans="2:11" ht="20.100000000000001" customHeight="1" x14ac:dyDescent="0.2">
      <c r="B11" s="28" t="s">
        <v>188</v>
      </c>
      <c r="C11" s="29"/>
      <c r="D11" s="30">
        <f>D13+D15+D17+D19+D21+D23</f>
        <v>427</v>
      </c>
      <c r="E11" s="31">
        <f>E13+E15+E17+E19+E21+E23</f>
        <v>120</v>
      </c>
      <c r="F11" s="32">
        <f>F13+F15+F17+F19+F21+F23</f>
        <v>292</v>
      </c>
      <c r="G11" s="34">
        <f>G13+G15+G17+G19+G21+G23</f>
        <v>15</v>
      </c>
      <c r="I11" s="8">
        <f t="shared" ref="I11:I40" si="0">SUM(E11:G11)</f>
        <v>427</v>
      </c>
      <c r="J11" s="35">
        <f>I11-D11</f>
        <v>0</v>
      </c>
    </row>
    <row r="12" spans="2:11" ht="20.100000000000001" customHeight="1" thickBot="1" x14ac:dyDescent="0.25">
      <c r="B12" s="36"/>
      <c r="C12" s="37"/>
      <c r="D12" s="38"/>
      <c r="E12" s="39">
        <f>E11/D11</f>
        <v>0.28103044496487117</v>
      </c>
      <c r="F12" s="40">
        <f>F11/D11</f>
        <v>0.68384074941451989</v>
      </c>
      <c r="G12" s="42">
        <f>G11/D11</f>
        <v>3.5128805620608897E-2</v>
      </c>
      <c r="H12" s="43"/>
      <c r="I12" s="43">
        <f t="shared" si="0"/>
        <v>1</v>
      </c>
      <c r="J12" s="35">
        <f>1-I12</f>
        <v>0</v>
      </c>
    </row>
    <row r="13" spans="2:11" ht="20.100000000000001" customHeight="1" thickTop="1" x14ac:dyDescent="0.2">
      <c r="B13" s="44" t="s">
        <v>189</v>
      </c>
      <c r="C13" s="45" t="s">
        <v>190</v>
      </c>
      <c r="D13" s="46">
        <f>'[1]表5-1'!D14</f>
        <v>49</v>
      </c>
      <c r="E13" s="47">
        <v>15</v>
      </c>
      <c r="F13" s="48">
        <v>30</v>
      </c>
      <c r="G13" s="50">
        <v>4</v>
      </c>
      <c r="I13" s="8">
        <f t="shared" si="0"/>
        <v>49</v>
      </c>
      <c r="J13" s="35">
        <f>I13-D13</f>
        <v>0</v>
      </c>
    </row>
    <row r="14" spans="2:11" ht="20.100000000000001" customHeight="1" x14ac:dyDescent="0.2">
      <c r="B14" s="51"/>
      <c r="C14" s="52"/>
      <c r="D14" s="53"/>
      <c r="E14" s="54">
        <f>E13/D13</f>
        <v>0.30612244897959184</v>
      </c>
      <c r="F14" s="55">
        <f>F13/D13</f>
        <v>0.61224489795918369</v>
      </c>
      <c r="G14" s="57">
        <f>G13/D13</f>
        <v>8.1632653061224483E-2</v>
      </c>
      <c r="I14" s="43">
        <f t="shared" si="0"/>
        <v>1</v>
      </c>
      <c r="J14" s="35">
        <f>1-I14</f>
        <v>0</v>
      </c>
    </row>
    <row r="15" spans="2:11" ht="20.100000000000001" customHeight="1" x14ac:dyDescent="0.2">
      <c r="B15" s="51"/>
      <c r="C15" s="58" t="s">
        <v>191</v>
      </c>
      <c r="D15" s="59">
        <f>'[1]表5-1'!D16</f>
        <v>87</v>
      </c>
      <c r="E15" s="31">
        <v>31</v>
      </c>
      <c r="F15" s="32">
        <v>55</v>
      </c>
      <c r="G15" s="34">
        <v>1</v>
      </c>
      <c r="I15" s="8">
        <f t="shared" si="0"/>
        <v>87</v>
      </c>
      <c r="J15" s="35">
        <f>I15-D15</f>
        <v>0</v>
      </c>
    </row>
    <row r="16" spans="2:11" ht="20.100000000000001" customHeight="1" x14ac:dyDescent="0.2">
      <c r="B16" s="51"/>
      <c r="C16" s="52"/>
      <c r="D16" s="60"/>
      <c r="E16" s="54">
        <f>E15/D15</f>
        <v>0.35632183908045978</v>
      </c>
      <c r="F16" s="55">
        <f>F15/D15</f>
        <v>0.63218390804597702</v>
      </c>
      <c r="G16" s="57">
        <f>G15/D15</f>
        <v>1.1494252873563218E-2</v>
      </c>
      <c r="I16" s="43">
        <f t="shared" si="0"/>
        <v>1</v>
      </c>
      <c r="J16" s="35">
        <f>1-I16</f>
        <v>0</v>
      </c>
    </row>
    <row r="17" spans="2:10" ht="20.100000000000001" customHeight="1" x14ac:dyDescent="0.2">
      <c r="B17" s="51"/>
      <c r="C17" s="58" t="s">
        <v>192</v>
      </c>
      <c r="D17" s="59">
        <f>'[1]表5-1'!D18</f>
        <v>25</v>
      </c>
      <c r="E17" s="31">
        <v>11</v>
      </c>
      <c r="F17" s="32">
        <v>14</v>
      </c>
      <c r="G17" s="34">
        <v>0</v>
      </c>
      <c r="I17" s="8">
        <f t="shared" si="0"/>
        <v>25</v>
      </c>
      <c r="J17" s="35">
        <f>I17-D17</f>
        <v>0</v>
      </c>
    </row>
    <row r="18" spans="2:10" ht="20.100000000000001" customHeight="1" x14ac:dyDescent="0.2">
      <c r="B18" s="51"/>
      <c r="C18" s="52"/>
      <c r="D18" s="60"/>
      <c r="E18" s="54">
        <f>E17/D17</f>
        <v>0.44</v>
      </c>
      <c r="F18" s="55">
        <f>F17/D17</f>
        <v>0.56000000000000005</v>
      </c>
      <c r="G18" s="57">
        <f>G17/D17</f>
        <v>0</v>
      </c>
      <c r="I18" s="43">
        <f t="shared" si="0"/>
        <v>1</v>
      </c>
      <c r="J18" s="35">
        <f>1-I18</f>
        <v>0</v>
      </c>
    </row>
    <row r="19" spans="2:10" ht="20.100000000000001" customHeight="1" x14ac:dyDescent="0.2">
      <c r="B19" s="51"/>
      <c r="C19" s="58" t="s">
        <v>193</v>
      </c>
      <c r="D19" s="59">
        <f>'[1]表5-1'!D20</f>
        <v>82</v>
      </c>
      <c r="E19" s="31">
        <v>12</v>
      </c>
      <c r="F19" s="32">
        <v>68</v>
      </c>
      <c r="G19" s="34">
        <v>2</v>
      </c>
      <c r="I19" s="8">
        <f t="shared" si="0"/>
        <v>82</v>
      </c>
      <c r="J19" s="35">
        <f>I19-D19</f>
        <v>0</v>
      </c>
    </row>
    <row r="20" spans="2:10" ht="20.100000000000001" customHeight="1" x14ac:dyDescent="0.2">
      <c r="B20" s="51"/>
      <c r="C20" s="52"/>
      <c r="D20" s="60"/>
      <c r="E20" s="54">
        <f>E19/D19</f>
        <v>0.14634146341463414</v>
      </c>
      <c r="F20" s="55">
        <f>F19/D19</f>
        <v>0.82926829268292679</v>
      </c>
      <c r="G20" s="57">
        <f>G19/D19</f>
        <v>2.4390243902439025E-2</v>
      </c>
      <c r="I20" s="43">
        <f t="shared" si="0"/>
        <v>1</v>
      </c>
      <c r="J20" s="35">
        <f>1-I20</f>
        <v>0</v>
      </c>
    </row>
    <row r="21" spans="2:10" ht="20.100000000000001" customHeight="1" x14ac:dyDescent="0.2">
      <c r="B21" s="51"/>
      <c r="C21" s="58" t="s">
        <v>194</v>
      </c>
      <c r="D21" s="59">
        <f>'[1]表5-1'!D22</f>
        <v>8</v>
      </c>
      <c r="E21" s="31">
        <v>0</v>
      </c>
      <c r="F21" s="32">
        <v>8</v>
      </c>
      <c r="G21" s="34">
        <v>0</v>
      </c>
      <c r="I21" s="8">
        <f t="shared" si="0"/>
        <v>8</v>
      </c>
      <c r="J21" s="35">
        <f>I21-D21</f>
        <v>0</v>
      </c>
    </row>
    <row r="22" spans="2:10" ht="20.100000000000001" customHeight="1" x14ac:dyDescent="0.2">
      <c r="B22" s="51"/>
      <c r="C22" s="52"/>
      <c r="D22" s="60"/>
      <c r="E22" s="54">
        <f>E21/D21</f>
        <v>0</v>
      </c>
      <c r="F22" s="55">
        <f>F21/D21</f>
        <v>1</v>
      </c>
      <c r="G22" s="57">
        <f>G21/D21</f>
        <v>0</v>
      </c>
      <c r="I22" s="43">
        <f t="shared" si="0"/>
        <v>1</v>
      </c>
      <c r="J22" s="35">
        <f>1-I22</f>
        <v>0</v>
      </c>
    </row>
    <row r="23" spans="2:10" ht="20.100000000000001" customHeight="1" x14ac:dyDescent="0.2">
      <c r="B23" s="51"/>
      <c r="C23" s="58" t="s">
        <v>195</v>
      </c>
      <c r="D23" s="59">
        <f>'[1]表5-1'!D24</f>
        <v>176</v>
      </c>
      <c r="E23" s="61">
        <v>51</v>
      </c>
      <c r="F23" s="62">
        <v>117</v>
      </c>
      <c r="G23" s="34">
        <v>8</v>
      </c>
      <c r="I23" s="8">
        <f t="shared" si="0"/>
        <v>176</v>
      </c>
      <c r="J23" s="35">
        <f>I23-D23</f>
        <v>0</v>
      </c>
    </row>
    <row r="24" spans="2:10" ht="20.100000000000001" customHeight="1" thickBot="1" x14ac:dyDescent="0.25">
      <c r="B24" s="51"/>
      <c r="C24" s="52"/>
      <c r="D24" s="53"/>
      <c r="E24" s="65">
        <f>E23/D23</f>
        <v>0.28977272727272729</v>
      </c>
      <c r="F24" s="66">
        <f>F23/D23</f>
        <v>0.66477272727272729</v>
      </c>
      <c r="G24" s="77">
        <f>G23/D23</f>
        <v>4.5454545454545456E-2</v>
      </c>
      <c r="I24" s="43">
        <f t="shared" si="0"/>
        <v>1</v>
      </c>
      <c r="J24" s="35">
        <f>1-I24</f>
        <v>0</v>
      </c>
    </row>
    <row r="25" spans="2:10" ht="20.100000000000001" customHeight="1" thickTop="1" x14ac:dyDescent="0.2">
      <c r="B25" s="44" t="s">
        <v>196</v>
      </c>
      <c r="C25" s="69" t="s">
        <v>197</v>
      </c>
      <c r="D25" s="46">
        <f>'[1]表5-1'!D26</f>
        <v>106</v>
      </c>
      <c r="E25" s="47">
        <v>9</v>
      </c>
      <c r="F25" s="48">
        <v>89</v>
      </c>
      <c r="G25" s="64">
        <v>8</v>
      </c>
      <c r="I25" s="8">
        <f t="shared" si="0"/>
        <v>106</v>
      </c>
      <c r="J25" s="35">
        <f>I25-D25</f>
        <v>0</v>
      </c>
    </row>
    <row r="26" spans="2:10" ht="20.100000000000001" customHeight="1" x14ac:dyDescent="0.2">
      <c r="B26" s="51"/>
      <c r="C26" s="70"/>
      <c r="D26" s="60"/>
      <c r="E26" s="54">
        <f>E25/D25</f>
        <v>8.4905660377358486E-2</v>
      </c>
      <c r="F26" s="55">
        <f>F25/D25</f>
        <v>0.839622641509434</v>
      </c>
      <c r="G26" s="57">
        <f>G25/D25</f>
        <v>7.5471698113207544E-2</v>
      </c>
      <c r="I26" s="43">
        <f t="shared" si="0"/>
        <v>1</v>
      </c>
      <c r="J26" s="35">
        <f>1-I26</f>
        <v>0</v>
      </c>
    </row>
    <row r="27" spans="2:10" ht="20.100000000000001" customHeight="1" x14ac:dyDescent="0.2">
      <c r="B27" s="51"/>
      <c r="C27" s="70" t="s">
        <v>198</v>
      </c>
      <c r="D27" s="71">
        <f>'[1]表5-1'!D28</f>
        <v>171</v>
      </c>
      <c r="E27" s="61">
        <v>37</v>
      </c>
      <c r="F27" s="62">
        <v>130</v>
      </c>
      <c r="G27" s="34">
        <v>4</v>
      </c>
      <c r="I27" s="8">
        <f t="shared" si="0"/>
        <v>171</v>
      </c>
      <c r="J27" s="35">
        <f>I27-D27</f>
        <v>0</v>
      </c>
    </row>
    <row r="28" spans="2:10" ht="20.100000000000001" customHeight="1" x14ac:dyDescent="0.2">
      <c r="B28" s="51"/>
      <c r="C28" s="72"/>
      <c r="D28" s="60"/>
      <c r="E28" s="54">
        <f>E27/D27</f>
        <v>0.21637426900584794</v>
      </c>
      <c r="F28" s="55">
        <f>F27/D27</f>
        <v>0.76023391812865493</v>
      </c>
      <c r="G28" s="57">
        <f>G27/D27</f>
        <v>2.3391812865497075E-2</v>
      </c>
      <c r="I28" s="43">
        <f t="shared" si="0"/>
        <v>1</v>
      </c>
      <c r="J28" s="35">
        <f>1-I28</f>
        <v>0</v>
      </c>
    </row>
    <row r="29" spans="2:10" ht="20.100000000000001" customHeight="1" x14ac:dyDescent="0.2">
      <c r="B29" s="51"/>
      <c r="C29" s="70" t="s">
        <v>199</v>
      </c>
      <c r="D29" s="53">
        <f>'[1]表5-1'!D30</f>
        <v>49</v>
      </c>
      <c r="E29" s="61">
        <v>15</v>
      </c>
      <c r="F29" s="62">
        <v>31</v>
      </c>
      <c r="G29" s="34">
        <v>3</v>
      </c>
      <c r="I29" s="8">
        <f t="shared" si="0"/>
        <v>49</v>
      </c>
      <c r="J29" s="35">
        <f>I29-D29</f>
        <v>0</v>
      </c>
    </row>
    <row r="30" spans="2:10" ht="20.100000000000001" customHeight="1" x14ac:dyDescent="0.2">
      <c r="B30" s="51"/>
      <c r="C30" s="72"/>
      <c r="D30" s="60"/>
      <c r="E30" s="54">
        <f>E29/D29</f>
        <v>0.30612244897959184</v>
      </c>
      <c r="F30" s="55">
        <f>F29/D29</f>
        <v>0.63265306122448983</v>
      </c>
      <c r="G30" s="57">
        <f>G29/D29</f>
        <v>6.1224489795918366E-2</v>
      </c>
      <c r="I30" s="43">
        <f t="shared" si="0"/>
        <v>1</v>
      </c>
      <c r="J30" s="35">
        <f>1-I30</f>
        <v>0</v>
      </c>
    </row>
    <row r="31" spans="2:10" ht="20.100000000000001" customHeight="1" x14ac:dyDescent="0.2">
      <c r="B31" s="51"/>
      <c r="C31" s="70" t="s">
        <v>200</v>
      </c>
      <c r="D31" s="53">
        <f>'[1]表5-1'!D32</f>
        <v>38</v>
      </c>
      <c r="E31" s="61">
        <v>18</v>
      </c>
      <c r="F31" s="62">
        <v>20</v>
      </c>
      <c r="G31" s="34">
        <v>0</v>
      </c>
      <c r="I31" s="8">
        <f t="shared" si="0"/>
        <v>38</v>
      </c>
      <c r="J31" s="35">
        <f>I31-D31</f>
        <v>0</v>
      </c>
    </row>
    <row r="32" spans="2:10" ht="20.100000000000001" customHeight="1" x14ac:dyDescent="0.2">
      <c r="B32" s="51"/>
      <c r="C32" s="72"/>
      <c r="D32" s="60"/>
      <c r="E32" s="54">
        <f>E31/D31</f>
        <v>0.47368421052631576</v>
      </c>
      <c r="F32" s="55">
        <f>F31/D31</f>
        <v>0.52631578947368418</v>
      </c>
      <c r="G32" s="57">
        <f>G31/D31</f>
        <v>0</v>
      </c>
      <c r="I32" s="43">
        <f t="shared" si="0"/>
        <v>1</v>
      </c>
      <c r="J32" s="35">
        <f>1-I32</f>
        <v>0</v>
      </c>
    </row>
    <row r="33" spans="2:12" ht="20.100000000000001" customHeight="1" x14ac:dyDescent="0.2">
      <c r="B33" s="51"/>
      <c r="C33" s="70" t="s">
        <v>201</v>
      </c>
      <c r="D33" s="53">
        <f>'[1]表5-1'!D34</f>
        <v>33</v>
      </c>
      <c r="E33" s="61">
        <v>18</v>
      </c>
      <c r="F33" s="62">
        <v>15</v>
      </c>
      <c r="G33" s="34">
        <v>0</v>
      </c>
      <c r="I33" s="8">
        <f t="shared" si="0"/>
        <v>33</v>
      </c>
      <c r="J33" s="35">
        <f>I33-D33</f>
        <v>0</v>
      </c>
    </row>
    <row r="34" spans="2:12" ht="20.100000000000001" customHeight="1" x14ac:dyDescent="0.2">
      <c r="B34" s="51"/>
      <c r="C34" s="72"/>
      <c r="D34" s="60"/>
      <c r="E34" s="54">
        <f>E33/D33</f>
        <v>0.54545454545454541</v>
      </c>
      <c r="F34" s="55">
        <f>F33/D33</f>
        <v>0.45454545454545453</v>
      </c>
      <c r="G34" s="57">
        <f>G33/D33</f>
        <v>0</v>
      </c>
      <c r="I34" s="43">
        <f t="shared" si="0"/>
        <v>1</v>
      </c>
      <c r="J34" s="35">
        <f>1-I34</f>
        <v>0</v>
      </c>
    </row>
    <row r="35" spans="2:12" ht="20.100000000000001" customHeight="1" x14ac:dyDescent="0.2">
      <c r="B35" s="51"/>
      <c r="C35" s="70" t="s">
        <v>202</v>
      </c>
      <c r="D35" s="71">
        <f>'[1]表5-1'!D36</f>
        <v>30</v>
      </c>
      <c r="E35" s="61">
        <v>23</v>
      </c>
      <c r="F35" s="62">
        <v>7</v>
      </c>
      <c r="G35" s="34">
        <v>0</v>
      </c>
      <c r="I35" s="8">
        <f t="shared" si="0"/>
        <v>30</v>
      </c>
      <c r="J35" s="35">
        <f>I35-D35</f>
        <v>0</v>
      </c>
    </row>
    <row r="36" spans="2:12" ht="20.100000000000001" customHeight="1" thickBot="1" x14ac:dyDescent="0.25">
      <c r="B36" s="51"/>
      <c r="C36" s="73"/>
      <c r="D36" s="53"/>
      <c r="E36" s="74">
        <f>E35/D35</f>
        <v>0.76666666666666672</v>
      </c>
      <c r="F36" s="75">
        <f>F35/D35</f>
        <v>0.23333333333333334</v>
      </c>
      <c r="G36" s="77">
        <f>G35/D35</f>
        <v>0</v>
      </c>
      <c r="I36" s="43">
        <f t="shared" si="0"/>
        <v>1</v>
      </c>
      <c r="J36" s="35">
        <f>1-I36</f>
        <v>0</v>
      </c>
    </row>
    <row r="37" spans="2:12" ht="20.100000000000001" customHeight="1" thickTop="1" x14ac:dyDescent="0.2">
      <c r="B37" s="51"/>
      <c r="C37" s="78" t="s">
        <v>203</v>
      </c>
      <c r="D37" s="79">
        <f>D27+D29+D31+D33</f>
        <v>291</v>
      </c>
      <c r="E37" s="80">
        <f>E27+E29+E31+E33</f>
        <v>88</v>
      </c>
      <c r="F37" s="48">
        <f>F27+F29+F31+F33</f>
        <v>196</v>
      </c>
      <c r="G37" s="50">
        <f>G27+G29+G31+G33</f>
        <v>7</v>
      </c>
      <c r="I37" s="8">
        <f t="shared" si="0"/>
        <v>291</v>
      </c>
      <c r="J37" s="35">
        <f>I37-D37</f>
        <v>0</v>
      </c>
    </row>
    <row r="38" spans="2:12" ht="20.100000000000001" customHeight="1" x14ac:dyDescent="0.2">
      <c r="B38" s="51"/>
      <c r="C38" s="81" t="s">
        <v>204</v>
      </c>
      <c r="D38" s="60"/>
      <c r="E38" s="54">
        <f>E37/D37</f>
        <v>0.30240549828178692</v>
      </c>
      <c r="F38" s="55">
        <f>F37/D37</f>
        <v>0.67353951890034369</v>
      </c>
      <c r="G38" s="57">
        <f>G37/D37</f>
        <v>2.4054982817869417E-2</v>
      </c>
      <c r="I38" s="43">
        <f t="shared" si="0"/>
        <v>1</v>
      </c>
      <c r="J38" s="35">
        <f>1-I38</f>
        <v>0</v>
      </c>
    </row>
    <row r="39" spans="2:12" ht="20.100000000000001" customHeight="1" x14ac:dyDescent="0.2">
      <c r="B39" s="51"/>
      <c r="C39" s="78" t="s">
        <v>203</v>
      </c>
      <c r="D39" s="82">
        <f>D29+D31+D33+D35</f>
        <v>150</v>
      </c>
      <c r="E39" s="61">
        <f>E29+E31+E33+E35</f>
        <v>74</v>
      </c>
      <c r="F39" s="62">
        <f>F29+F31+F33+F35</f>
        <v>73</v>
      </c>
      <c r="G39" s="64">
        <f>G29+G31+G33+G35</f>
        <v>3</v>
      </c>
      <c r="I39" s="8">
        <f t="shared" si="0"/>
        <v>150</v>
      </c>
      <c r="J39" s="35">
        <f>I39-D39</f>
        <v>0</v>
      </c>
    </row>
    <row r="40" spans="2:12" ht="20.100000000000001" customHeight="1" thickBot="1" x14ac:dyDescent="0.25">
      <c r="B40" s="83"/>
      <c r="C40" s="81" t="s">
        <v>205</v>
      </c>
      <c r="D40" s="60"/>
      <c r="E40" s="84">
        <f>E39/D39</f>
        <v>0.49333333333333335</v>
      </c>
      <c r="F40" s="85">
        <f>F39/D39</f>
        <v>0.48666666666666669</v>
      </c>
      <c r="G40" s="87">
        <f>G39/D39</f>
        <v>0.02</v>
      </c>
      <c r="I40" s="43">
        <f t="shared" si="0"/>
        <v>1</v>
      </c>
      <c r="J40" s="35">
        <f>1-I40</f>
        <v>0</v>
      </c>
    </row>
    <row r="41" spans="2:12" ht="19.5" customHeight="1" x14ac:dyDescent="0.2">
      <c r="C41" s="88"/>
      <c r="D41" s="89"/>
      <c r="E41" s="90"/>
      <c r="F41" s="90"/>
      <c r="G41" s="90"/>
    </row>
    <row r="42" spans="2:12" x14ac:dyDescent="0.2">
      <c r="B42" s="8" t="s">
        <v>206</v>
      </c>
      <c r="D42" s="8">
        <f>D25+D27+D29+D31+D33+D35</f>
        <v>427</v>
      </c>
      <c r="E42" s="8">
        <f>E25+E27+E29+E31+E33+E35</f>
        <v>120</v>
      </c>
      <c r="F42" s="8">
        <f>F25+F27+F29+F31+F33+F35</f>
        <v>292</v>
      </c>
      <c r="G42" s="8">
        <f>G25+G27+G29+G31+G33+G35</f>
        <v>15</v>
      </c>
    </row>
    <row r="43" spans="2:12" x14ac:dyDescent="0.2">
      <c r="B43" t="s">
        <v>207</v>
      </c>
      <c r="E43" s="91">
        <f>E42/D42</f>
        <v>0.28103044496487117</v>
      </c>
      <c r="F43" s="91">
        <f>F42/D42</f>
        <v>0.68384074941451989</v>
      </c>
      <c r="G43" s="91">
        <f>G42/D42</f>
        <v>3.5128805620608897E-2</v>
      </c>
      <c r="H43" s="91"/>
      <c r="I43" s="91"/>
      <c r="J43" s="91"/>
      <c r="K43" s="91"/>
      <c r="L43" s="91"/>
    </row>
    <row r="44" spans="2:12" x14ac:dyDescent="0.2">
      <c r="B44"/>
      <c r="E44" s="91"/>
      <c r="F44" s="91"/>
      <c r="G44" s="91"/>
      <c r="H44" s="91"/>
      <c r="I44" s="91"/>
      <c r="J44" s="91"/>
      <c r="K44" s="91"/>
      <c r="L44" s="91"/>
    </row>
    <row r="45" spans="2:12" x14ac:dyDescent="0.2">
      <c r="B45" t="s">
        <v>208</v>
      </c>
      <c r="D45" s="92">
        <f>D37+D25+D35</f>
        <v>427</v>
      </c>
      <c r="E45" s="92">
        <f>E37+E25+E35</f>
        <v>120</v>
      </c>
      <c r="F45" s="92">
        <f>F37+F25+F35</f>
        <v>292</v>
      </c>
      <c r="G45" s="92">
        <f>G37+G25+G35</f>
        <v>15</v>
      </c>
    </row>
    <row r="46" spans="2:12" x14ac:dyDescent="0.2">
      <c r="B46"/>
      <c r="D46" s="93">
        <f>D39+D25+D27</f>
        <v>427</v>
      </c>
      <c r="E46" s="93">
        <f>E39+E25+E27</f>
        <v>120</v>
      </c>
      <c r="F46" s="93">
        <f>F39+F25+F27</f>
        <v>292</v>
      </c>
      <c r="G46" s="93">
        <f>G39+G25+G27</f>
        <v>15</v>
      </c>
    </row>
    <row r="47" spans="2:12" x14ac:dyDescent="0.2">
      <c r="B47"/>
    </row>
    <row r="48" spans="2:12" x14ac:dyDescent="0.2">
      <c r="B48" s="94" t="s">
        <v>209</v>
      </c>
      <c r="D48" s="35">
        <f>D42-D11</f>
        <v>0</v>
      </c>
      <c r="E48" s="35">
        <f t="shared" ref="E48:G49" si="1">E42-E11</f>
        <v>0</v>
      </c>
      <c r="F48" s="35">
        <f t="shared" si="1"/>
        <v>0</v>
      </c>
      <c r="G48" s="35">
        <f>G42-G11</f>
        <v>0</v>
      </c>
      <c r="H48" s="92"/>
      <c r="I48" s="92"/>
      <c r="J48" s="92"/>
      <c r="K48" s="92"/>
      <c r="L48" s="92"/>
    </row>
    <row r="49" spans="4:12" x14ac:dyDescent="0.2">
      <c r="D49" s="35"/>
      <c r="E49" s="35">
        <f t="shared" si="1"/>
        <v>0</v>
      </c>
      <c r="F49" s="35">
        <f t="shared" si="1"/>
        <v>0</v>
      </c>
      <c r="G49" s="35">
        <f t="shared" si="1"/>
        <v>0</v>
      </c>
      <c r="H49" s="93"/>
      <c r="I49" s="93"/>
      <c r="J49" s="93"/>
      <c r="K49" s="93"/>
      <c r="L49" s="93"/>
    </row>
    <row r="50" spans="4:12" x14ac:dyDescent="0.2">
      <c r="D50" s="35"/>
      <c r="E50" s="35"/>
      <c r="F50" s="35"/>
      <c r="G50" s="35"/>
    </row>
    <row r="51" spans="4:12" x14ac:dyDescent="0.2">
      <c r="D51" s="35">
        <f>D45-D42</f>
        <v>0</v>
      </c>
      <c r="E51" s="35">
        <f>E45-E42</f>
        <v>0</v>
      </c>
      <c r="F51" s="35">
        <f>F45-F42</f>
        <v>0</v>
      </c>
      <c r="G51" s="35">
        <f>G45-G42</f>
        <v>0</v>
      </c>
    </row>
    <row r="52" spans="4:12" x14ac:dyDescent="0.2">
      <c r="D52" s="35">
        <f>D46-D42</f>
        <v>0</v>
      </c>
      <c r="E52" s="35">
        <f>E46-E42</f>
        <v>0</v>
      </c>
      <c r="F52" s="35">
        <f>F46-F42</f>
        <v>0</v>
      </c>
      <c r="G52" s="35">
        <f>G46-G42</f>
        <v>0</v>
      </c>
    </row>
  </sheetData>
  <mergeCells count="19"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28F6-989A-4FF7-AC7E-45A0E45FFB35}">
  <sheetPr>
    <tabColor rgb="FF00B0F0"/>
    <pageSetUpPr fitToPage="1"/>
  </sheetPr>
  <dimension ref="B2:L52"/>
  <sheetViews>
    <sheetView view="pageBreakPreview" topLeftCell="A14" zoomScaleNormal="100" zoomScaleSheetLayoutView="100" workbookViewId="0"/>
  </sheetViews>
  <sheetFormatPr defaultColWidth="9" defaultRowHeight="13.2" x14ac:dyDescent="0.2"/>
  <cols>
    <col min="1" max="1" width="9" style="8"/>
    <col min="2" max="2" width="4.33203125" style="8" customWidth="1"/>
    <col min="3" max="3" width="16.6640625" style="8" customWidth="1"/>
    <col min="4" max="4" width="17.88671875" style="8" customWidth="1"/>
    <col min="5" max="6" width="19" style="8" customWidth="1"/>
    <col min="7" max="7" width="17.88671875" style="8" customWidth="1"/>
    <col min="8" max="9" width="8.33203125" style="8" customWidth="1"/>
    <col min="10" max="10" width="8.88671875" style="8" customWidth="1"/>
    <col min="11" max="12" width="8.33203125" style="8" customWidth="1"/>
    <col min="13" max="16384" width="9" style="8"/>
  </cols>
  <sheetData>
    <row r="2" spans="2:11" x14ac:dyDescent="0.2">
      <c r="B2" s="8" t="s">
        <v>368</v>
      </c>
    </row>
    <row r="4" spans="2:11" x14ac:dyDescent="0.2">
      <c r="F4" s="171" t="s">
        <v>178</v>
      </c>
    </row>
    <row r="5" spans="2:11" x14ac:dyDescent="0.2">
      <c r="F5" s="171" t="s">
        <v>179</v>
      </c>
    </row>
    <row r="6" spans="2:11" ht="10.5" customHeight="1" x14ac:dyDescent="0.2"/>
    <row r="7" spans="2:11" ht="13.8" thickBot="1" x14ac:dyDescent="0.25">
      <c r="E7" s="8" t="s">
        <v>243</v>
      </c>
      <c r="G7" s="10" t="s">
        <v>180</v>
      </c>
      <c r="K7" s="10"/>
    </row>
    <row r="8" spans="2:11" ht="7.5" customHeight="1" x14ac:dyDescent="0.2">
      <c r="B8" s="11"/>
      <c r="C8" s="12"/>
      <c r="D8" s="13" t="s">
        <v>181</v>
      </c>
      <c r="E8" s="14" t="s">
        <v>369</v>
      </c>
      <c r="F8" s="15" t="s">
        <v>370</v>
      </c>
      <c r="G8" s="16" t="s">
        <v>185</v>
      </c>
    </row>
    <row r="9" spans="2:11" ht="7.5" customHeight="1" x14ac:dyDescent="0.2">
      <c r="B9" s="17"/>
      <c r="C9" s="18"/>
      <c r="D9" s="19"/>
      <c r="E9" s="20"/>
      <c r="F9" s="21"/>
      <c r="G9" s="19"/>
    </row>
    <row r="10" spans="2:11" ht="66.75" customHeight="1" x14ac:dyDescent="0.2">
      <c r="B10" s="22"/>
      <c r="C10" s="23"/>
      <c r="D10" s="24"/>
      <c r="E10" s="25"/>
      <c r="F10" s="26"/>
      <c r="G10" s="24"/>
      <c r="I10" s="8" t="s">
        <v>186</v>
      </c>
      <c r="J10" s="27" t="s">
        <v>187</v>
      </c>
    </row>
    <row r="11" spans="2:11" ht="20.100000000000001" customHeight="1" x14ac:dyDescent="0.2">
      <c r="B11" s="28" t="s">
        <v>188</v>
      </c>
      <c r="C11" s="29"/>
      <c r="D11" s="30">
        <f>D13+D15+D17+D19+D21+D23</f>
        <v>427</v>
      </c>
      <c r="E11" s="31">
        <f>E13+E15+E17+E19+E21+E23</f>
        <v>352</v>
      </c>
      <c r="F11" s="32">
        <f>F13+F15+F17+F19+F21+F23</f>
        <v>63</v>
      </c>
      <c r="G11" s="34">
        <f>G13+G15+G17+G19+G21+G23</f>
        <v>12</v>
      </c>
      <c r="I11" s="8">
        <f t="shared" ref="I11:I40" si="0">SUM(E11:G11)</f>
        <v>427</v>
      </c>
      <c r="J11" s="35">
        <f>I11-D11</f>
        <v>0</v>
      </c>
    </row>
    <row r="12" spans="2:11" ht="20.100000000000001" customHeight="1" thickBot="1" x14ac:dyDescent="0.25">
      <c r="B12" s="36"/>
      <c r="C12" s="37"/>
      <c r="D12" s="38"/>
      <c r="E12" s="39">
        <f>E11/D11</f>
        <v>0.82435597189695553</v>
      </c>
      <c r="F12" s="40">
        <f>F11/D11</f>
        <v>0.14754098360655737</v>
      </c>
      <c r="G12" s="42">
        <f>G11/D11</f>
        <v>2.8103044496487119E-2</v>
      </c>
      <c r="H12" s="43"/>
      <c r="I12" s="43">
        <f t="shared" si="0"/>
        <v>1</v>
      </c>
      <c r="J12" s="35">
        <f>1-I12</f>
        <v>0</v>
      </c>
    </row>
    <row r="13" spans="2:11" ht="20.100000000000001" customHeight="1" thickTop="1" x14ac:dyDescent="0.2">
      <c r="B13" s="44" t="s">
        <v>189</v>
      </c>
      <c r="C13" s="45" t="s">
        <v>190</v>
      </c>
      <c r="D13" s="46">
        <f>'[1]表5-1'!D14</f>
        <v>49</v>
      </c>
      <c r="E13" s="47">
        <v>38</v>
      </c>
      <c r="F13" s="48">
        <v>8</v>
      </c>
      <c r="G13" s="50">
        <v>3</v>
      </c>
      <c r="I13" s="8">
        <f t="shared" si="0"/>
        <v>49</v>
      </c>
      <c r="J13" s="35">
        <f>I13-D13</f>
        <v>0</v>
      </c>
    </row>
    <row r="14" spans="2:11" ht="20.100000000000001" customHeight="1" x14ac:dyDescent="0.2">
      <c r="B14" s="51"/>
      <c r="C14" s="52"/>
      <c r="D14" s="53"/>
      <c r="E14" s="54">
        <f>E13/D13</f>
        <v>0.77551020408163263</v>
      </c>
      <c r="F14" s="55">
        <f>F13/D13</f>
        <v>0.16326530612244897</v>
      </c>
      <c r="G14" s="57">
        <f>G13/D13</f>
        <v>6.1224489795918366E-2</v>
      </c>
      <c r="I14" s="43">
        <f t="shared" si="0"/>
        <v>0.99999999999999989</v>
      </c>
      <c r="J14" s="35">
        <f>1-I14</f>
        <v>0</v>
      </c>
    </row>
    <row r="15" spans="2:11" ht="20.100000000000001" customHeight="1" x14ac:dyDescent="0.2">
      <c r="B15" s="51"/>
      <c r="C15" s="58" t="s">
        <v>191</v>
      </c>
      <c r="D15" s="59">
        <f>'[1]表5-1'!D16</f>
        <v>87</v>
      </c>
      <c r="E15" s="31">
        <v>80</v>
      </c>
      <c r="F15" s="32">
        <v>7</v>
      </c>
      <c r="G15" s="34">
        <v>0</v>
      </c>
      <c r="I15" s="8">
        <f t="shared" si="0"/>
        <v>87</v>
      </c>
      <c r="J15" s="35">
        <f>I15-D15</f>
        <v>0</v>
      </c>
    </row>
    <row r="16" spans="2:11" ht="20.100000000000001" customHeight="1" x14ac:dyDescent="0.2">
      <c r="B16" s="51"/>
      <c r="C16" s="52"/>
      <c r="D16" s="60"/>
      <c r="E16" s="54">
        <f>E15/D15</f>
        <v>0.91954022988505746</v>
      </c>
      <c r="F16" s="55">
        <f>F15/D15</f>
        <v>8.0459770114942528E-2</v>
      </c>
      <c r="G16" s="57">
        <f>G15/D15</f>
        <v>0</v>
      </c>
      <c r="I16" s="43">
        <f t="shared" si="0"/>
        <v>1</v>
      </c>
      <c r="J16" s="35">
        <f>1-I16</f>
        <v>0</v>
      </c>
    </row>
    <row r="17" spans="2:10" ht="20.100000000000001" customHeight="1" x14ac:dyDescent="0.2">
      <c r="B17" s="51"/>
      <c r="C17" s="58" t="s">
        <v>192</v>
      </c>
      <c r="D17" s="59">
        <f>'[1]表5-1'!D18</f>
        <v>25</v>
      </c>
      <c r="E17" s="31">
        <v>19</v>
      </c>
      <c r="F17" s="32">
        <v>5</v>
      </c>
      <c r="G17" s="34">
        <v>1</v>
      </c>
      <c r="I17" s="8">
        <f t="shared" si="0"/>
        <v>25</v>
      </c>
      <c r="J17" s="35">
        <f>I17-D17</f>
        <v>0</v>
      </c>
    </row>
    <row r="18" spans="2:10" ht="20.100000000000001" customHeight="1" x14ac:dyDescent="0.2">
      <c r="B18" s="51"/>
      <c r="C18" s="52"/>
      <c r="D18" s="60"/>
      <c r="E18" s="54">
        <f>E17/D17</f>
        <v>0.76</v>
      </c>
      <c r="F18" s="55">
        <f>F17/D17</f>
        <v>0.2</v>
      </c>
      <c r="G18" s="57">
        <f>G17/D17</f>
        <v>0.04</v>
      </c>
      <c r="I18" s="43">
        <f t="shared" si="0"/>
        <v>1</v>
      </c>
      <c r="J18" s="35">
        <f>1-I18</f>
        <v>0</v>
      </c>
    </row>
    <row r="19" spans="2:10" ht="20.100000000000001" customHeight="1" x14ac:dyDescent="0.2">
      <c r="B19" s="51"/>
      <c r="C19" s="58" t="s">
        <v>193</v>
      </c>
      <c r="D19" s="59">
        <f>'[1]表5-1'!D20</f>
        <v>82</v>
      </c>
      <c r="E19" s="31">
        <v>71</v>
      </c>
      <c r="F19" s="32">
        <v>10</v>
      </c>
      <c r="G19" s="34">
        <v>1</v>
      </c>
      <c r="I19" s="8">
        <f t="shared" si="0"/>
        <v>82</v>
      </c>
      <c r="J19" s="35">
        <f>I19-D19</f>
        <v>0</v>
      </c>
    </row>
    <row r="20" spans="2:10" ht="20.100000000000001" customHeight="1" x14ac:dyDescent="0.2">
      <c r="B20" s="51"/>
      <c r="C20" s="52"/>
      <c r="D20" s="60"/>
      <c r="E20" s="54">
        <f>E19/D19</f>
        <v>0.86585365853658536</v>
      </c>
      <c r="F20" s="55">
        <f>F19/D19</f>
        <v>0.12195121951219512</v>
      </c>
      <c r="G20" s="57">
        <f>G19/D19</f>
        <v>1.2195121951219513E-2</v>
      </c>
      <c r="I20" s="43">
        <f t="shared" si="0"/>
        <v>1</v>
      </c>
      <c r="J20" s="35">
        <f>1-I20</f>
        <v>0</v>
      </c>
    </row>
    <row r="21" spans="2:10" ht="20.100000000000001" customHeight="1" x14ac:dyDescent="0.2">
      <c r="B21" s="51"/>
      <c r="C21" s="58" t="s">
        <v>194</v>
      </c>
      <c r="D21" s="59">
        <f>'[1]表5-1'!D22</f>
        <v>8</v>
      </c>
      <c r="E21" s="31">
        <v>6</v>
      </c>
      <c r="F21" s="32">
        <v>2</v>
      </c>
      <c r="G21" s="34">
        <v>0</v>
      </c>
      <c r="I21" s="8">
        <f t="shared" si="0"/>
        <v>8</v>
      </c>
      <c r="J21" s="35">
        <f>I21-D21</f>
        <v>0</v>
      </c>
    </row>
    <row r="22" spans="2:10" ht="20.100000000000001" customHeight="1" x14ac:dyDescent="0.2">
      <c r="B22" s="51"/>
      <c r="C22" s="52"/>
      <c r="D22" s="60"/>
      <c r="E22" s="54">
        <f>E21/D21</f>
        <v>0.75</v>
      </c>
      <c r="F22" s="55">
        <f>F21/D21</f>
        <v>0.25</v>
      </c>
      <c r="G22" s="57">
        <f>G21/D21</f>
        <v>0</v>
      </c>
      <c r="I22" s="43">
        <f t="shared" si="0"/>
        <v>1</v>
      </c>
      <c r="J22" s="35">
        <f>1-I22</f>
        <v>0</v>
      </c>
    </row>
    <row r="23" spans="2:10" ht="20.100000000000001" customHeight="1" x14ac:dyDescent="0.2">
      <c r="B23" s="51"/>
      <c r="C23" s="58" t="s">
        <v>195</v>
      </c>
      <c r="D23" s="59">
        <f>'[1]表5-1'!D24</f>
        <v>176</v>
      </c>
      <c r="E23" s="61">
        <v>138</v>
      </c>
      <c r="F23" s="62">
        <v>31</v>
      </c>
      <c r="G23" s="34">
        <v>7</v>
      </c>
      <c r="I23" s="8">
        <f t="shared" si="0"/>
        <v>176</v>
      </c>
      <c r="J23" s="35">
        <f>I23-D23</f>
        <v>0</v>
      </c>
    </row>
    <row r="24" spans="2:10" ht="20.100000000000001" customHeight="1" thickBot="1" x14ac:dyDescent="0.25">
      <c r="B24" s="51"/>
      <c r="C24" s="52"/>
      <c r="D24" s="53"/>
      <c r="E24" s="65">
        <f>E23/D23</f>
        <v>0.78409090909090906</v>
      </c>
      <c r="F24" s="66">
        <f>F23/D23</f>
        <v>0.17613636363636365</v>
      </c>
      <c r="G24" s="77">
        <f>G23/D23</f>
        <v>3.9772727272727272E-2</v>
      </c>
      <c r="I24" s="43">
        <f t="shared" si="0"/>
        <v>1</v>
      </c>
      <c r="J24" s="35">
        <f>1-I24</f>
        <v>0</v>
      </c>
    </row>
    <row r="25" spans="2:10" ht="20.100000000000001" customHeight="1" thickTop="1" x14ac:dyDescent="0.2">
      <c r="B25" s="44" t="s">
        <v>196</v>
      </c>
      <c r="C25" s="69" t="s">
        <v>197</v>
      </c>
      <c r="D25" s="46">
        <f>'[1]表5-1'!D26</f>
        <v>106</v>
      </c>
      <c r="E25" s="47">
        <v>75</v>
      </c>
      <c r="F25" s="48">
        <v>23</v>
      </c>
      <c r="G25" s="64">
        <v>8</v>
      </c>
      <c r="I25" s="8">
        <f t="shared" si="0"/>
        <v>106</v>
      </c>
      <c r="J25" s="35">
        <f>I25-D25</f>
        <v>0</v>
      </c>
    </row>
    <row r="26" spans="2:10" ht="20.100000000000001" customHeight="1" x14ac:dyDescent="0.2">
      <c r="B26" s="51"/>
      <c r="C26" s="70"/>
      <c r="D26" s="60"/>
      <c r="E26" s="54">
        <f>E25/D25</f>
        <v>0.70754716981132071</v>
      </c>
      <c r="F26" s="55">
        <f>F25/D25</f>
        <v>0.21698113207547171</v>
      </c>
      <c r="G26" s="57">
        <f>G25/D25</f>
        <v>7.5471698113207544E-2</v>
      </c>
      <c r="I26" s="43">
        <f t="shared" si="0"/>
        <v>1</v>
      </c>
      <c r="J26" s="35">
        <f>1-I26</f>
        <v>0</v>
      </c>
    </row>
    <row r="27" spans="2:10" ht="20.100000000000001" customHeight="1" x14ac:dyDescent="0.2">
      <c r="B27" s="51"/>
      <c r="C27" s="70" t="s">
        <v>198</v>
      </c>
      <c r="D27" s="71">
        <f>'[1]表5-1'!D28</f>
        <v>171</v>
      </c>
      <c r="E27" s="61">
        <v>154</v>
      </c>
      <c r="F27" s="62">
        <v>16</v>
      </c>
      <c r="G27" s="34">
        <v>1</v>
      </c>
      <c r="I27" s="8">
        <f t="shared" si="0"/>
        <v>171</v>
      </c>
      <c r="J27" s="35">
        <f>I27-D27</f>
        <v>0</v>
      </c>
    </row>
    <row r="28" spans="2:10" ht="20.100000000000001" customHeight="1" x14ac:dyDescent="0.2">
      <c r="B28" s="51"/>
      <c r="C28" s="72"/>
      <c r="D28" s="60"/>
      <c r="E28" s="54">
        <f>E27/D27</f>
        <v>0.90058479532163738</v>
      </c>
      <c r="F28" s="55">
        <f>F27/D27</f>
        <v>9.3567251461988299E-2</v>
      </c>
      <c r="G28" s="57">
        <f>G27/D27</f>
        <v>5.8479532163742687E-3</v>
      </c>
      <c r="I28" s="43">
        <f t="shared" si="0"/>
        <v>1</v>
      </c>
      <c r="J28" s="35">
        <f>1-I28</f>
        <v>0</v>
      </c>
    </row>
    <row r="29" spans="2:10" ht="20.100000000000001" customHeight="1" x14ac:dyDescent="0.2">
      <c r="B29" s="51"/>
      <c r="C29" s="70" t="s">
        <v>199</v>
      </c>
      <c r="D29" s="53">
        <f>'[1]表5-1'!D30</f>
        <v>49</v>
      </c>
      <c r="E29" s="61">
        <v>36</v>
      </c>
      <c r="F29" s="62">
        <v>10</v>
      </c>
      <c r="G29" s="34">
        <v>3</v>
      </c>
      <c r="I29" s="8">
        <f t="shared" si="0"/>
        <v>49</v>
      </c>
      <c r="J29" s="35">
        <f>I29-D29</f>
        <v>0</v>
      </c>
    </row>
    <row r="30" spans="2:10" ht="20.100000000000001" customHeight="1" x14ac:dyDescent="0.2">
      <c r="B30" s="51"/>
      <c r="C30" s="72"/>
      <c r="D30" s="60"/>
      <c r="E30" s="54">
        <f>E29/D29</f>
        <v>0.73469387755102045</v>
      </c>
      <c r="F30" s="55">
        <f>F29/D29</f>
        <v>0.20408163265306123</v>
      </c>
      <c r="G30" s="57">
        <f>G29/D29</f>
        <v>6.1224489795918366E-2</v>
      </c>
      <c r="I30" s="43">
        <f t="shared" si="0"/>
        <v>1</v>
      </c>
      <c r="J30" s="35">
        <f>1-I30</f>
        <v>0</v>
      </c>
    </row>
    <row r="31" spans="2:10" ht="20.100000000000001" customHeight="1" x14ac:dyDescent="0.2">
      <c r="B31" s="51"/>
      <c r="C31" s="70" t="s">
        <v>200</v>
      </c>
      <c r="D31" s="53">
        <f>'[1]表5-1'!D32</f>
        <v>38</v>
      </c>
      <c r="E31" s="61">
        <v>33</v>
      </c>
      <c r="F31" s="62">
        <v>5</v>
      </c>
      <c r="G31" s="34">
        <v>0</v>
      </c>
      <c r="I31" s="8">
        <f t="shared" si="0"/>
        <v>38</v>
      </c>
      <c r="J31" s="35">
        <f>I31-D31</f>
        <v>0</v>
      </c>
    </row>
    <row r="32" spans="2:10" ht="20.100000000000001" customHeight="1" x14ac:dyDescent="0.2">
      <c r="B32" s="51"/>
      <c r="C32" s="72"/>
      <c r="D32" s="60"/>
      <c r="E32" s="54">
        <f>E31/D31</f>
        <v>0.86842105263157898</v>
      </c>
      <c r="F32" s="55">
        <f>F31/D31</f>
        <v>0.13157894736842105</v>
      </c>
      <c r="G32" s="57">
        <f>G31/D31</f>
        <v>0</v>
      </c>
      <c r="I32" s="43">
        <f t="shared" si="0"/>
        <v>1</v>
      </c>
      <c r="J32" s="35">
        <f>1-I32</f>
        <v>0</v>
      </c>
    </row>
    <row r="33" spans="2:12" ht="20.100000000000001" customHeight="1" x14ac:dyDescent="0.2">
      <c r="B33" s="51"/>
      <c r="C33" s="70" t="s">
        <v>201</v>
      </c>
      <c r="D33" s="53">
        <f>'[1]表5-1'!D34</f>
        <v>33</v>
      </c>
      <c r="E33" s="61">
        <v>30</v>
      </c>
      <c r="F33" s="62">
        <v>3</v>
      </c>
      <c r="G33" s="34">
        <v>0</v>
      </c>
      <c r="I33" s="8">
        <f t="shared" si="0"/>
        <v>33</v>
      </c>
      <c r="J33" s="35">
        <f>I33-D33</f>
        <v>0</v>
      </c>
    </row>
    <row r="34" spans="2:12" ht="20.100000000000001" customHeight="1" x14ac:dyDescent="0.2">
      <c r="B34" s="51"/>
      <c r="C34" s="72"/>
      <c r="D34" s="60"/>
      <c r="E34" s="54">
        <f>E33/D33</f>
        <v>0.90909090909090906</v>
      </c>
      <c r="F34" s="55">
        <f>F33/D33</f>
        <v>9.0909090909090912E-2</v>
      </c>
      <c r="G34" s="57">
        <f>G33/D33</f>
        <v>0</v>
      </c>
      <c r="I34" s="43">
        <f t="shared" si="0"/>
        <v>1</v>
      </c>
      <c r="J34" s="35">
        <f>1-I34</f>
        <v>0</v>
      </c>
    </row>
    <row r="35" spans="2:12" ht="20.100000000000001" customHeight="1" x14ac:dyDescent="0.2">
      <c r="B35" s="51"/>
      <c r="C35" s="70" t="s">
        <v>202</v>
      </c>
      <c r="D35" s="71">
        <f>'[1]表5-1'!D36</f>
        <v>30</v>
      </c>
      <c r="E35" s="61">
        <v>24</v>
      </c>
      <c r="F35" s="62">
        <v>6</v>
      </c>
      <c r="G35" s="34">
        <v>0</v>
      </c>
      <c r="I35" s="8">
        <f t="shared" si="0"/>
        <v>30</v>
      </c>
      <c r="J35" s="35">
        <f>I35-D35</f>
        <v>0</v>
      </c>
    </row>
    <row r="36" spans="2:12" ht="20.100000000000001" customHeight="1" thickBot="1" x14ac:dyDescent="0.25">
      <c r="B36" s="51"/>
      <c r="C36" s="73"/>
      <c r="D36" s="53"/>
      <c r="E36" s="74">
        <f>E35/D35</f>
        <v>0.8</v>
      </c>
      <c r="F36" s="75">
        <f>F35/D35</f>
        <v>0.2</v>
      </c>
      <c r="G36" s="77">
        <f>G35/D35</f>
        <v>0</v>
      </c>
      <c r="I36" s="43">
        <f t="shared" si="0"/>
        <v>1</v>
      </c>
      <c r="J36" s="35">
        <f>1-I36</f>
        <v>0</v>
      </c>
    </row>
    <row r="37" spans="2:12" ht="20.100000000000001" customHeight="1" thickTop="1" x14ac:dyDescent="0.2">
      <c r="B37" s="51"/>
      <c r="C37" s="78" t="s">
        <v>203</v>
      </c>
      <c r="D37" s="79">
        <f>D27+D29+D31+D33</f>
        <v>291</v>
      </c>
      <c r="E37" s="80">
        <f>E27+E29+E31+E33</f>
        <v>253</v>
      </c>
      <c r="F37" s="48">
        <f>F27+F29+F31+F33</f>
        <v>34</v>
      </c>
      <c r="G37" s="50">
        <f>G27+G29+G31+G33</f>
        <v>4</v>
      </c>
      <c r="I37" s="8">
        <f t="shared" si="0"/>
        <v>291</v>
      </c>
      <c r="J37" s="35">
        <f>I37-D37</f>
        <v>0</v>
      </c>
    </row>
    <row r="38" spans="2:12" ht="20.100000000000001" customHeight="1" x14ac:dyDescent="0.2">
      <c r="B38" s="51"/>
      <c r="C38" s="81" t="s">
        <v>204</v>
      </c>
      <c r="D38" s="60"/>
      <c r="E38" s="54">
        <f>E37/D37</f>
        <v>0.86941580756013748</v>
      </c>
      <c r="F38" s="55">
        <f>F37/D37</f>
        <v>0.11683848797250859</v>
      </c>
      <c r="G38" s="57">
        <f>G37/D37</f>
        <v>1.3745704467353952E-2</v>
      </c>
      <c r="I38" s="43">
        <f t="shared" si="0"/>
        <v>1</v>
      </c>
      <c r="J38" s="35">
        <f>1-I38</f>
        <v>0</v>
      </c>
    </row>
    <row r="39" spans="2:12" ht="20.100000000000001" customHeight="1" x14ac:dyDescent="0.2">
      <c r="B39" s="51"/>
      <c r="C39" s="78" t="s">
        <v>203</v>
      </c>
      <c r="D39" s="82">
        <f>D29+D31+D33+D35</f>
        <v>150</v>
      </c>
      <c r="E39" s="61">
        <f>E29+E31+E33+E35</f>
        <v>123</v>
      </c>
      <c r="F39" s="62">
        <f>F29+F31+F33+F35</f>
        <v>24</v>
      </c>
      <c r="G39" s="64">
        <f>G29+G31+G33+G35</f>
        <v>3</v>
      </c>
      <c r="I39" s="8">
        <f t="shared" si="0"/>
        <v>150</v>
      </c>
      <c r="J39" s="35">
        <f>I39-D39</f>
        <v>0</v>
      </c>
    </row>
    <row r="40" spans="2:12" ht="20.100000000000001" customHeight="1" thickBot="1" x14ac:dyDescent="0.25">
      <c r="B40" s="83"/>
      <c r="C40" s="81" t="s">
        <v>205</v>
      </c>
      <c r="D40" s="60"/>
      <c r="E40" s="84">
        <f>E39/D39</f>
        <v>0.82</v>
      </c>
      <c r="F40" s="85">
        <f>F39/D39</f>
        <v>0.16</v>
      </c>
      <c r="G40" s="87">
        <f>G39/D39</f>
        <v>0.02</v>
      </c>
      <c r="I40" s="43">
        <f t="shared" si="0"/>
        <v>1</v>
      </c>
      <c r="J40" s="35">
        <f>1-I40</f>
        <v>0</v>
      </c>
    </row>
    <row r="41" spans="2:12" ht="19.5" customHeight="1" x14ac:dyDescent="0.2">
      <c r="C41" s="88"/>
      <c r="D41" s="89"/>
      <c r="E41" s="90"/>
      <c r="F41" s="90"/>
      <c r="G41" s="90"/>
    </row>
    <row r="42" spans="2:12" x14ac:dyDescent="0.2">
      <c r="B42" s="8" t="s">
        <v>206</v>
      </c>
      <c r="D42" s="8">
        <f>D25+D27+D29+D31+D33+D35</f>
        <v>427</v>
      </c>
      <c r="E42" s="8">
        <f>E25+E27+E29+E31+E33+E35</f>
        <v>352</v>
      </c>
      <c r="F42" s="8">
        <f>F25+F27+F29+F31+F33+F35</f>
        <v>63</v>
      </c>
      <c r="G42" s="8">
        <f>G25+G27+G29+G31+G33+G35</f>
        <v>12</v>
      </c>
    </row>
    <row r="43" spans="2:12" x14ac:dyDescent="0.2">
      <c r="B43" t="s">
        <v>207</v>
      </c>
      <c r="E43" s="91">
        <f>E42/D42</f>
        <v>0.82435597189695553</v>
      </c>
      <c r="F43" s="91">
        <f>F42/D42</f>
        <v>0.14754098360655737</v>
      </c>
      <c r="G43" s="91">
        <f>G42/D42</f>
        <v>2.8103044496487119E-2</v>
      </c>
      <c r="H43" s="91"/>
      <c r="I43" s="91"/>
      <c r="J43" s="91"/>
      <c r="K43" s="91"/>
      <c r="L43" s="91"/>
    </row>
    <row r="44" spans="2:12" x14ac:dyDescent="0.2">
      <c r="B44"/>
      <c r="E44" s="91"/>
      <c r="F44" s="91"/>
      <c r="G44" s="91"/>
      <c r="H44" s="91"/>
      <c r="I44" s="91"/>
      <c r="J44" s="91"/>
      <c r="K44" s="91"/>
      <c r="L44" s="91"/>
    </row>
    <row r="45" spans="2:12" x14ac:dyDescent="0.2">
      <c r="B45" t="s">
        <v>208</v>
      </c>
      <c r="D45" s="92">
        <f>D37+D25+D35</f>
        <v>427</v>
      </c>
      <c r="E45" s="92">
        <f>E37+E25+E35</f>
        <v>352</v>
      </c>
      <c r="F45" s="92">
        <f>F37+F25+F35</f>
        <v>63</v>
      </c>
      <c r="G45" s="92">
        <f>G37+G25+G35</f>
        <v>12</v>
      </c>
    </row>
    <row r="46" spans="2:12" x14ac:dyDescent="0.2">
      <c r="B46"/>
      <c r="D46" s="93">
        <f>D39+D25+D27</f>
        <v>427</v>
      </c>
      <c r="E46" s="93">
        <f>E39+E25+E27</f>
        <v>352</v>
      </c>
      <c r="F46" s="93">
        <f>F39+F25+F27</f>
        <v>63</v>
      </c>
      <c r="G46" s="93">
        <f>G39+G25+G27</f>
        <v>12</v>
      </c>
    </row>
    <row r="47" spans="2:12" x14ac:dyDescent="0.2">
      <c r="B47"/>
    </row>
    <row r="48" spans="2:12" x14ac:dyDescent="0.2">
      <c r="B48" s="94" t="s">
        <v>209</v>
      </c>
      <c r="D48" s="35">
        <f>D42-D11</f>
        <v>0</v>
      </c>
      <c r="E48" s="35">
        <f t="shared" ref="E48:G49" si="1">E42-E11</f>
        <v>0</v>
      </c>
      <c r="F48" s="35">
        <f t="shared" si="1"/>
        <v>0</v>
      </c>
      <c r="G48" s="35">
        <f>G42-G11</f>
        <v>0</v>
      </c>
      <c r="H48" s="92"/>
      <c r="I48" s="92"/>
      <c r="J48" s="92"/>
      <c r="K48" s="92"/>
      <c r="L48" s="92"/>
    </row>
    <row r="49" spans="4:12" x14ac:dyDescent="0.2">
      <c r="D49" s="35"/>
      <c r="E49" s="35">
        <f t="shared" si="1"/>
        <v>0</v>
      </c>
      <c r="F49" s="35">
        <f t="shared" si="1"/>
        <v>0</v>
      </c>
      <c r="G49" s="35">
        <f t="shared" si="1"/>
        <v>0</v>
      </c>
      <c r="H49" s="93"/>
      <c r="I49" s="93"/>
      <c r="J49" s="93"/>
      <c r="K49" s="93"/>
      <c r="L49" s="93"/>
    </row>
    <row r="50" spans="4:12" x14ac:dyDescent="0.2">
      <c r="D50" s="35"/>
      <c r="E50" s="35"/>
      <c r="F50" s="35"/>
      <c r="G50" s="35"/>
    </row>
    <row r="51" spans="4:12" x14ac:dyDescent="0.2">
      <c r="D51" s="35">
        <f>D45-D42</f>
        <v>0</v>
      </c>
      <c r="E51" s="35">
        <f>E45-E42</f>
        <v>0</v>
      </c>
      <c r="F51" s="35">
        <f>F45-F42</f>
        <v>0</v>
      </c>
      <c r="G51" s="35">
        <f>G45-G42</f>
        <v>0</v>
      </c>
    </row>
    <row r="52" spans="4:12" x14ac:dyDescent="0.2">
      <c r="D52" s="35">
        <f>D46-D42</f>
        <v>0</v>
      </c>
      <c r="E52" s="35">
        <f>E46-E42</f>
        <v>0</v>
      </c>
      <c r="F52" s="35">
        <f>F46-F42</f>
        <v>0</v>
      </c>
      <c r="G52" s="35">
        <f>G46-G42</f>
        <v>0</v>
      </c>
    </row>
  </sheetData>
  <mergeCells count="19"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D4C0-16FB-4615-BCDD-84332B7C42D7}">
  <sheetPr>
    <tabColor rgb="FF00B0F0"/>
    <pageSetUpPr fitToPage="1"/>
  </sheetPr>
  <dimension ref="A2:L97"/>
  <sheetViews>
    <sheetView view="pageBreakPreview" zoomScaleNormal="100" zoomScaleSheetLayoutView="100" workbookViewId="0"/>
  </sheetViews>
  <sheetFormatPr defaultColWidth="9" defaultRowHeight="13.2" x14ac:dyDescent="0.2"/>
  <cols>
    <col min="1" max="1" width="8.6640625" style="168" customWidth="1"/>
    <col min="2" max="2" width="4.6640625" style="168" customWidth="1"/>
    <col min="3" max="3" width="17.109375" style="8" customWidth="1"/>
    <col min="4" max="9" width="18.6640625" style="8" customWidth="1"/>
    <col min="10" max="15" width="8.6640625" style="8" customWidth="1"/>
    <col min="16" max="35" width="4.6640625" style="8" customWidth="1"/>
    <col min="36" max="16384" width="9" style="8"/>
  </cols>
  <sheetData>
    <row r="2" spans="2:12" ht="17.100000000000001" customHeight="1" x14ac:dyDescent="0.2">
      <c r="B2" s="253" t="s">
        <v>371</v>
      </c>
    </row>
    <row r="3" spans="2:12" ht="18" customHeight="1" x14ac:dyDescent="0.2">
      <c r="B3" s="8"/>
    </row>
    <row r="4" spans="2:12" ht="15" customHeight="1" x14ac:dyDescent="0.2">
      <c r="B4" s="8"/>
      <c r="G4" s="254" t="s">
        <v>178</v>
      </c>
    </row>
    <row r="5" spans="2:12" ht="15" customHeight="1" x14ac:dyDescent="0.2">
      <c r="B5" s="8"/>
      <c r="G5" s="254" t="s">
        <v>179</v>
      </c>
    </row>
    <row r="6" spans="2:12" ht="15" customHeight="1" x14ac:dyDescent="0.2">
      <c r="B6" s="8"/>
      <c r="G6" s="254" t="s">
        <v>372</v>
      </c>
    </row>
    <row r="7" spans="2:12" ht="15" customHeight="1" x14ac:dyDescent="0.2">
      <c r="B7" s="8"/>
      <c r="G7" s="254" t="s">
        <v>373</v>
      </c>
      <c r="H7" s="254"/>
    </row>
    <row r="8" spans="2:12" ht="13.8" thickBot="1" x14ac:dyDescent="0.25">
      <c r="I8" s="10" t="s">
        <v>180</v>
      </c>
    </row>
    <row r="9" spans="2:12" ht="15" customHeight="1" x14ac:dyDescent="0.2">
      <c r="B9" s="96"/>
      <c r="C9" s="96"/>
      <c r="D9" s="13" t="s">
        <v>213</v>
      </c>
      <c r="E9" s="97" t="s">
        <v>374</v>
      </c>
      <c r="F9" s="98"/>
      <c r="G9" s="99"/>
      <c r="H9" s="98"/>
      <c r="I9" s="321"/>
    </row>
    <row r="10" spans="2:12" ht="15" customHeight="1" x14ac:dyDescent="0.2">
      <c r="B10" s="96"/>
      <c r="C10" s="96"/>
      <c r="D10" s="19"/>
      <c r="E10" s="101"/>
      <c r="F10" s="139" t="s">
        <v>375</v>
      </c>
      <c r="G10" s="58" t="s">
        <v>376</v>
      </c>
      <c r="H10" s="139" t="s">
        <v>377</v>
      </c>
      <c r="I10" s="13" t="s">
        <v>185</v>
      </c>
    </row>
    <row r="11" spans="2:12" ht="10.5" customHeight="1" x14ac:dyDescent="0.2">
      <c r="B11" s="96"/>
      <c r="C11" s="96"/>
      <c r="D11" s="19"/>
      <c r="E11" s="101"/>
      <c r="F11" s="131"/>
      <c r="G11" s="52"/>
      <c r="H11" s="131"/>
      <c r="I11" s="19"/>
    </row>
    <row r="12" spans="2:12" ht="68.25" customHeight="1" x14ac:dyDescent="0.2">
      <c r="B12" s="96"/>
      <c r="C12" s="96"/>
      <c r="D12" s="24"/>
      <c r="E12" s="109"/>
      <c r="F12" s="134"/>
      <c r="G12" s="108"/>
      <c r="H12" s="134"/>
      <c r="I12" s="24"/>
      <c r="K12" s="8" t="s">
        <v>186</v>
      </c>
      <c r="L12" s="27" t="s">
        <v>187</v>
      </c>
    </row>
    <row r="13" spans="2:12" ht="18.899999999999999" customHeight="1" x14ac:dyDescent="0.2">
      <c r="B13" s="28" t="s">
        <v>188</v>
      </c>
      <c r="C13" s="29"/>
      <c r="D13" s="113">
        <f t="shared" ref="D13:I13" si="0">D16+D19+D22+D25+D28+D31</f>
        <v>427</v>
      </c>
      <c r="E13" s="114">
        <f>E16+E19+E22+E25+E28+E31</f>
        <v>352</v>
      </c>
      <c r="F13" s="115">
        <f>F16+F19+F22+F25+F28+F31</f>
        <v>258</v>
      </c>
      <c r="G13" s="115">
        <f t="shared" si="0"/>
        <v>78</v>
      </c>
      <c r="H13" s="115">
        <f t="shared" si="0"/>
        <v>7</v>
      </c>
      <c r="I13" s="116">
        <f t="shared" si="0"/>
        <v>9</v>
      </c>
      <c r="K13" s="8">
        <f>E13</f>
        <v>352</v>
      </c>
      <c r="L13" s="35">
        <f>E13-K13</f>
        <v>0</v>
      </c>
    </row>
    <row r="14" spans="2:12" ht="18.899999999999999" customHeight="1" x14ac:dyDescent="0.2">
      <c r="B14" s="36"/>
      <c r="C14" s="37"/>
      <c r="D14" s="118"/>
      <c r="E14" s="150">
        <f>E13/D13</f>
        <v>0.82435597189695553</v>
      </c>
      <c r="F14" s="132">
        <f>F13/D13</f>
        <v>0.60421545667447307</v>
      </c>
      <c r="G14" s="132">
        <f>G13/D13</f>
        <v>0.18266978922716628</v>
      </c>
      <c r="H14" s="132">
        <f>H13/D13</f>
        <v>1.6393442622950821E-2</v>
      </c>
      <c r="I14" s="133">
        <f>I13/D13</f>
        <v>2.1077283372365339E-2</v>
      </c>
      <c r="K14" s="43">
        <f>SUM(E14)</f>
        <v>0.82435597189695553</v>
      </c>
      <c r="L14" s="35"/>
    </row>
    <row r="15" spans="2:12" ht="18.899999999999999" customHeight="1" thickBot="1" x14ac:dyDescent="0.25">
      <c r="B15" s="122"/>
      <c r="C15" s="123"/>
      <c r="D15" s="124"/>
      <c r="E15" s="256"/>
      <c r="F15" s="257">
        <f>F13/$E13</f>
        <v>0.73295454545454541</v>
      </c>
      <c r="G15" s="257">
        <f t="shared" ref="G15:H15" si="1">G13/$E13</f>
        <v>0.22159090909090909</v>
      </c>
      <c r="H15" s="257">
        <f t="shared" si="1"/>
        <v>1.9886363636363636E-2</v>
      </c>
      <c r="I15" s="258">
        <f>I13/$E13</f>
        <v>2.556818181818182E-2</v>
      </c>
      <c r="K15" s="43"/>
    </row>
    <row r="16" spans="2:12" ht="18.899999999999999" customHeight="1" thickTop="1" x14ac:dyDescent="0.2">
      <c r="B16" s="44" t="s">
        <v>226</v>
      </c>
      <c r="C16" s="128" t="s">
        <v>190</v>
      </c>
      <c r="D16" s="46">
        <f>[1]表1!D14</f>
        <v>49</v>
      </c>
      <c r="E16" s="259">
        <f>'表35-1'!E13</f>
        <v>38</v>
      </c>
      <c r="F16" s="129">
        <v>28</v>
      </c>
      <c r="G16" s="129">
        <v>8</v>
      </c>
      <c r="H16" s="129">
        <v>2</v>
      </c>
      <c r="I16" s="130">
        <v>0</v>
      </c>
      <c r="K16" s="8">
        <f>E16</f>
        <v>38</v>
      </c>
      <c r="L16" s="35">
        <f>E16-K16</f>
        <v>0</v>
      </c>
    </row>
    <row r="17" spans="2:12" ht="18.899999999999999" customHeight="1" x14ac:dyDescent="0.2">
      <c r="B17" s="51"/>
      <c r="C17" s="131"/>
      <c r="D17" s="38"/>
      <c r="E17" s="150">
        <f>E16/D16</f>
        <v>0.77551020408163263</v>
      </c>
      <c r="F17" s="132">
        <f>F16/D16</f>
        <v>0.5714285714285714</v>
      </c>
      <c r="G17" s="132">
        <f>G16/D16</f>
        <v>0.16326530612244897</v>
      </c>
      <c r="H17" s="132">
        <f>H16/D16</f>
        <v>4.0816326530612242E-2</v>
      </c>
      <c r="I17" s="133">
        <f>I16/D16</f>
        <v>0</v>
      </c>
      <c r="K17" s="43">
        <f>SUM(E17)</f>
        <v>0.77551020408163263</v>
      </c>
      <c r="L17" s="35"/>
    </row>
    <row r="18" spans="2:12" ht="18.899999999999999" customHeight="1" x14ac:dyDescent="0.2">
      <c r="B18" s="51"/>
      <c r="C18" s="134"/>
      <c r="D18" s="135"/>
      <c r="E18" s="151"/>
      <c r="F18" s="137">
        <f>F16/$E16</f>
        <v>0.73684210526315785</v>
      </c>
      <c r="G18" s="137">
        <f>G16/$E16</f>
        <v>0.21052631578947367</v>
      </c>
      <c r="H18" s="137">
        <f>H16/$E16</f>
        <v>5.2631578947368418E-2</v>
      </c>
      <c r="I18" s="138">
        <f>I16/$E16</f>
        <v>0</v>
      </c>
      <c r="K18" s="43"/>
    </row>
    <row r="19" spans="2:12" ht="18.899999999999999" customHeight="1" x14ac:dyDescent="0.2">
      <c r="B19" s="51"/>
      <c r="C19" s="139" t="s">
        <v>191</v>
      </c>
      <c r="D19" s="59">
        <f>[1]表1!D17</f>
        <v>87</v>
      </c>
      <c r="E19" s="140">
        <f>'表35-1'!E15</f>
        <v>80</v>
      </c>
      <c r="F19" s="141">
        <v>64</v>
      </c>
      <c r="G19" s="141">
        <v>14</v>
      </c>
      <c r="H19" s="141">
        <v>1</v>
      </c>
      <c r="I19" s="142">
        <v>1</v>
      </c>
      <c r="K19" s="8">
        <f>E19</f>
        <v>80</v>
      </c>
      <c r="L19" s="35">
        <f>E19-K19</f>
        <v>0</v>
      </c>
    </row>
    <row r="20" spans="2:12" ht="18.899999999999999" customHeight="1" x14ac:dyDescent="0.2">
      <c r="B20" s="51"/>
      <c r="C20" s="131"/>
      <c r="D20" s="38"/>
      <c r="E20" s="150">
        <f>E19/D19</f>
        <v>0.91954022988505746</v>
      </c>
      <c r="F20" s="132">
        <f>F19/D19</f>
        <v>0.73563218390804597</v>
      </c>
      <c r="G20" s="132">
        <f>G19/D19</f>
        <v>0.16091954022988506</v>
      </c>
      <c r="H20" s="132">
        <f>H19/D19</f>
        <v>1.1494252873563218E-2</v>
      </c>
      <c r="I20" s="133">
        <f>I19/D19</f>
        <v>1.1494252873563218E-2</v>
      </c>
      <c r="K20" s="43">
        <f>SUM(E20)</f>
        <v>0.91954022988505746</v>
      </c>
      <c r="L20" s="35"/>
    </row>
    <row r="21" spans="2:12" ht="18.899999999999999" customHeight="1" x14ac:dyDescent="0.2">
      <c r="B21" s="51"/>
      <c r="C21" s="134"/>
      <c r="D21" s="143"/>
      <c r="E21" s="262"/>
      <c r="F21" s="137">
        <f>F19/$E19</f>
        <v>0.8</v>
      </c>
      <c r="G21" s="137">
        <f>G19/$E19</f>
        <v>0.17499999999999999</v>
      </c>
      <c r="H21" s="137">
        <f>H19/$E19</f>
        <v>1.2500000000000001E-2</v>
      </c>
      <c r="I21" s="138">
        <f>I19/$E19</f>
        <v>1.2500000000000001E-2</v>
      </c>
      <c r="K21" s="43"/>
    </row>
    <row r="22" spans="2:12" ht="18.899999999999999" customHeight="1" x14ac:dyDescent="0.2">
      <c r="B22" s="51"/>
      <c r="C22" s="139" t="s">
        <v>227</v>
      </c>
      <c r="D22" s="71">
        <f>[1]表1!D20</f>
        <v>25</v>
      </c>
      <c r="E22" s="140">
        <f>'表35-1'!E17</f>
        <v>19</v>
      </c>
      <c r="F22" s="141">
        <v>16</v>
      </c>
      <c r="G22" s="141">
        <v>3</v>
      </c>
      <c r="H22" s="141">
        <v>0</v>
      </c>
      <c r="I22" s="142">
        <v>0</v>
      </c>
      <c r="K22" s="8">
        <f>E22</f>
        <v>19</v>
      </c>
      <c r="L22" s="35">
        <f>E22-K22</f>
        <v>0</v>
      </c>
    </row>
    <row r="23" spans="2:12" ht="18.899999999999999" customHeight="1" x14ac:dyDescent="0.2">
      <c r="B23" s="51"/>
      <c r="C23" s="131"/>
      <c r="D23" s="38"/>
      <c r="E23" s="150">
        <f>E22/D22</f>
        <v>0.76</v>
      </c>
      <c r="F23" s="132">
        <f>F22/D22</f>
        <v>0.64</v>
      </c>
      <c r="G23" s="132">
        <f>G22/D22</f>
        <v>0.12</v>
      </c>
      <c r="H23" s="132">
        <f>H22/D22</f>
        <v>0</v>
      </c>
      <c r="I23" s="133">
        <f t="shared" ref="I23" si="2">I22/D22</f>
        <v>0</v>
      </c>
      <c r="K23" s="43">
        <f>SUM(E23)</f>
        <v>0.76</v>
      </c>
      <c r="L23" s="35"/>
    </row>
    <row r="24" spans="2:12" ht="18.899999999999999" customHeight="1" x14ac:dyDescent="0.2">
      <c r="B24" s="51"/>
      <c r="C24" s="134"/>
      <c r="D24" s="143"/>
      <c r="E24" s="151"/>
      <c r="F24" s="137">
        <f>F22/$E22</f>
        <v>0.84210526315789469</v>
      </c>
      <c r="G24" s="137">
        <f t="shared" ref="G24:I24" si="3">G22/$E22</f>
        <v>0.15789473684210525</v>
      </c>
      <c r="H24" s="137">
        <f t="shared" si="3"/>
        <v>0</v>
      </c>
      <c r="I24" s="138">
        <f t="shared" si="3"/>
        <v>0</v>
      </c>
      <c r="K24" s="43"/>
    </row>
    <row r="25" spans="2:12" ht="18.899999999999999" customHeight="1" x14ac:dyDescent="0.2">
      <c r="B25" s="51"/>
      <c r="C25" s="139" t="s">
        <v>193</v>
      </c>
      <c r="D25" s="71">
        <f>[1]表1!D23</f>
        <v>82</v>
      </c>
      <c r="E25" s="140">
        <f>'表35-1'!E19</f>
        <v>71</v>
      </c>
      <c r="F25" s="141">
        <v>50</v>
      </c>
      <c r="G25" s="141">
        <v>16</v>
      </c>
      <c r="H25" s="141">
        <v>2</v>
      </c>
      <c r="I25" s="142">
        <v>3</v>
      </c>
      <c r="K25" s="8">
        <f>E25</f>
        <v>71</v>
      </c>
      <c r="L25" s="35">
        <f>E25-K25</f>
        <v>0</v>
      </c>
    </row>
    <row r="26" spans="2:12" ht="18.899999999999999" customHeight="1" x14ac:dyDescent="0.2">
      <c r="B26" s="51"/>
      <c r="C26" s="131"/>
      <c r="D26" s="38"/>
      <c r="E26" s="150">
        <f>E25/D25</f>
        <v>0.86585365853658536</v>
      </c>
      <c r="F26" s="132">
        <f>F25/D25</f>
        <v>0.6097560975609756</v>
      </c>
      <c r="G26" s="132">
        <f>G25/D25</f>
        <v>0.1951219512195122</v>
      </c>
      <c r="H26" s="132">
        <f>H25/D25</f>
        <v>2.4390243902439025E-2</v>
      </c>
      <c r="I26" s="133">
        <f t="shared" ref="I26" si="4">I25/D25</f>
        <v>3.6585365853658534E-2</v>
      </c>
      <c r="K26" s="43">
        <f>SUM(E26)</f>
        <v>0.86585365853658536</v>
      </c>
      <c r="L26" s="35"/>
    </row>
    <row r="27" spans="2:12" ht="18.899999999999999" customHeight="1" x14ac:dyDescent="0.2">
      <c r="B27" s="51"/>
      <c r="C27" s="134"/>
      <c r="D27" s="143"/>
      <c r="E27" s="262"/>
      <c r="F27" s="137">
        <f>F25/$E25</f>
        <v>0.70422535211267601</v>
      </c>
      <c r="G27" s="137">
        <f t="shared" ref="G27:I27" si="5">G25/$E25</f>
        <v>0.22535211267605634</v>
      </c>
      <c r="H27" s="137">
        <f t="shared" si="5"/>
        <v>2.8169014084507043E-2</v>
      </c>
      <c r="I27" s="138">
        <f t="shared" si="5"/>
        <v>4.2253521126760563E-2</v>
      </c>
      <c r="K27" s="43"/>
    </row>
    <row r="28" spans="2:12" ht="18.899999999999999" customHeight="1" x14ac:dyDescent="0.2">
      <c r="B28" s="51"/>
      <c r="C28" s="139" t="s">
        <v>194</v>
      </c>
      <c r="D28" s="71">
        <f>[1]表1!D26</f>
        <v>8</v>
      </c>
      <c r="E28" s="140">
        <f>'表35-1'!E21</f>
        <v>6</v>
      </c>
      <c r="F28" s="115">
        <v>5</v>
      </c>
      <c r="G28" s="115">
        <v>1</v>
      </c>
      <c r="H28" s="115">
        <v>0</v>
      </c>
      <c r="I28" s="142">
        <v>0</v>
      </c>
      <c r="K28" s="8">
        <f>E28</f>
        <v>6</v>
      </c>
      <c r="L28" s="35">
        <f>E28-K28</f>
        <v>0</v>
      </c>
    </row>
    <row r="29" spans="2:12" ht="18.899999999999999" customHeight="1" x14ac:dyDescent="0.2">
      <c r="B29" s="51"/>
      <c r="C29" s="131"/>
      <c r="D29" s="38"/>
      <c r="E29" s="150">
        <f>E28/D28</f>
        <v>0.75</v>
      </c>
      <c r="F29" s="132">
        <f>F28/D28</f>
        <v>0.625</v>
      </c>
      <c r="G29" s="132">
        <f>G28/D28</f>
        <v>0.125</v>
      </c>
      <c r="H29" s="132">
        <f>H28/D28</f>
        <v>0</v>
      </c>
      <c r="I29" s="133">
        <f t="shared" ref="I29" si="6">I28/D28</f>
        <v>0</v>
      </c>
      <c r="K29" s="43">
        <f>SUM(E29)</f>
        <v>0.75</v>
      </c>
      <c r="L29" s="35"/>
    </row>
    <row r="30" spans="2:12" ht="18.899999999999999" customHeight="1" x14ac:dyDescent="0.2">
      <c r="B30" s="51"/>
      <c r="C30" s="134"/>
      <c r="D30" s="143"/>
      <c r="E30" s="151"/>
      <c r="F30" s="137">
        <f>F28/$E28</f>
        <v>0.83333333333333337</v>
      </c>
      <c r="G30" s="137">
        <f t="shared" ref="G30:H30" si="7">G28/$E28</f>
        <v>0.16666666666666666</v>
      </c>
      <c r="H30" s="137">
        <f t="shared" si="7"/>
        <v>0</v>
      </c>
      <c r="I30" s="138">
        <f>I28/$E28</f>
        <v>0</v>
      </c>
      <c r="K30" s="43"/>
    </row>
    <row r="31" spans="2:12" ht="18.899999999999999" customHeight="1" x14ac:dyDescent="0.2">
      <c r="B31" s="51"/>
      <c r="C31" s="139" t="s">
        <v>195</v>
      </c>
      <c r="D31" s="71">
        <f>[1]表1!D29</f>
        <v>176</v>
      </c>
      <c r="E31" s="140">
        <f>'表35-1'!E23</f>
        <v>138</v>
      </c>
      <c r="F31" s="141">
        <v>95</v>
      </c>
      <c r="G31" s="141">
        <v>36</v>
      </c>
      <c r="H31" s="141">
        <v>2</v>
      </c>
      <c r="I31" s="142">
        <v>5</v>
      </c>
      <c r="K31" s="8">
        <f>E31</f>
        <v>138</v>
      </c>
      <c r="L31" s="35">
        <f>E31-K31</f>
        <v>0</v>
      </c>
    </row>
    <row r="32" spans="2:12" ht="18.899999999999999" customHeight="1" x14ac:dyDescent="0.2">
      <c r="B32" s="51"/>
      <c r="C32" s="131"/>
      <c r="D32" s="38"/>
      <c r="E32" s="150">
        <f>E31/D31</f>
        <v>0.78409090909090906</v>
      </c>
      <c r="F32" s="132">
        <f>F31/D31</f>
        <v>0.53977272727272729</v>
      </c>
      <c r="G32" s="132">
        <f>G31/D31</f>
        <v>0.20454545454545456</v>
      </c>
      <c r="H32" s="132">
        <f>H31/D31</f>
        <v>1.1363636363636364E-2</v>
      </c>
      <c r="I32" s="133">
        <f t="shared" ref="I32" si="8">I31/D31</f>
        <v>2.8409090909090908E-2</v>
      </c>
      <c r="K32" s="43">
        <f>SUM(E32)</f>
        <v>0.78409090909090906</v>
      </c>
      <c r="L32" s="35"/>
    </row>
    <row r="33" spans="2:12" ht="18.899999999999999" customHeight="1" thickBot="1" x14ac:dyDescent="0.25">
      <c r="B33" s="144"/>
      <c r="C33" s="145"/>
      <c r="D33" s="146"/>
      <c r="E33" s="151"/>
      <c r="F33" s="148">
        <f>F31/$E31</f>
        <v>0.68840579710144922</v>
      </c>
      <c r="G33" s="148">
        <f t="shared" ref="G33:H33" si="9">G31/$E31</f>
        <v>0.2608695652173913</v>
      </c>
      <c r="H33" s="148">
        <f t="shared" si="9"/>
        <v>1.4492753623188406E-2</v>
      </c>
      <c r="I33" s="322">
        <f>I31/$E31</f>
        <v>3.6231884057971016E-2</v>
      </c>
      <c r="K33" s="43"/>
    </row>
    <row r="34" spans="2:12" ht="18.899999999999999" customHeight="1" thickTop="1" x14ac:dyDescent="0.2">
      <c r="B34" s="44" t="s">
        <v>228</v>
      </c>
      <c r="C34" s="128" t="s">
        <v>229</v>
      </c>
      <c r="D34" s="71">
        <f>[1]表1!D32</f>
        <v>106</v>
      </c>
      <c r="E34" s="261">
        <f>'表35-1'!E25</f>
        <v>75</v>
      </c>
      <c r="F34" s="141">
        <v>57</v>
      </c>
      <c r="G34" s="141">
        <v>14</v>
      </c>
      <c r="H34" s="141">
        <v>0</v>
      </c>
      <c r="I34" s="142">
        <v>4</v>
      </c>
      <c r="K34" s="8">
        <f>E34</f>
        <v>75</v>
      </c>
      <c r="L34" s="35">
        <f>E34-K34</f>
        <v>0</v>
      </c>
    </row>
    <row r="35" spans="2:12" ht="18.899999999999999" customHeight="1" x14ac:dyDescent="0.2">
      <c r="B35" s="51"/>
      <c r="C35" s="131"/>
      <c r="D35" s="38"/>
      <c r="E35" s="150">
        <f>E34/D34</f>
        <v>0.70754716981132071</v>
      </c>
      <c r="F35" s="132">
        <f>F34/D34</f>
        <v>0.53773584905660377</v>
      </c>
      <c r="G35" s="132">
        <f>G34/D34</f>
        <v>0.13207547169811321</v>
      </c>
      <c r="H35" s="132">
        <f>H34/D34</f>
        <v>0</v>
      </c>
      <c r="I35" s="133">
        <f>I34/D34</f>
        <v>3.7735849056603772E-2</v>
      </c>
      <c r="K35" s="43">
        <f>SUM(E35)</f>
        <v>0.70754716981132071</v>
      </c>
      <c r="L35" s="35"/>
    </row>
    <row r="36" spans="2:12" ht="18.899999999999999" customHeight="1" x14ac:dyDescent="0.2">
      <c r="B36" s="51"/>
      <c r="C36" s="134"/>
      <c r="D36" s="143"/>
      <c r="E36" s="262"/>
      <c r="F36" s="137">
        <f>F34/$E34</f>
        <v>0.76</v>
      </c>
      <c r="G36" s="137">
        <f t="shared" ref="G36:H36" si="10">G34/$E34</f>
        <v>0.18666666666666668</v>
      </c>
      <c r="H36" s="137">
        <f t="shared" si="10"/>
        <v>0</v>
      </c>
      <c r="I36" s="138">
        <f>I34/$E34</f>
        <v>5.3333333333333337E-2</v>
      </c>
      <c r="K36" s="43"/>
    </row>
    <row r="37" spans="2:12" ht="18.899999999999999" customHeight="1" x14ac:dyDescent="0.2">
      <c r="B37" s="51"/>
      <c r="C37" s="139" t="s">
        <v>230</v>
      </c>
      <c r="D37" s="71">
        <f>[1]表1!D35</f>
        <v>171</v>
      </c>
      <c r="E37" s="263">
        <f>'表35-1'!E27</f>
        <v>154</v>
      </c>
      <c r="F37" s="141">
        <v>113</v>
      </c>
      <c r="G37" s="141">
        <v>34</v>
      </c>
      <c r="H37" s="141">
        <v>5</v>
      </c>
      <c r="I37" s="142">
        <v>2</v>
      </c>
      <c r="K37" s="8">
        <f>E37</f>
        <v>154</v>
      </c>
      <c r="L37" s="35">
        <f>E37-K37</f>
        <v>0</v>
      </c>
    </row>
    <row r="38" spans="2:12" ht="18.899999999999999" customHeight="1" x14ac:dyDescent="0.2">
      <c r="B38" s="51"/>
      <c r="C38" s="131"/>
      <c r="D38" s="38"/>
      <c r="E38" s="150">
        <f>E37/D37</f>
        <v>0.90058479532163738</v>
      </c>
      <c r="F38" s="132">
        <f>F37/D37</f>
        <v>0.66081871345029242</v>
      </c>
      <c r="G38" s="132">
        <f>G37/D37</f>
        <v>0.19883040935672514</v>
      </c>
      <c r="H38" s="132">
        <f>H37/D37</f>
        <v>2.9239766081871343E-2</v>
      </c>
      <c r="I38" s="133">
        <f>I37/D37</f>
        <v>1.1695906432748537E-2</v>
      </c>
      <c r="K38" s="43">
        <f>SUM(E38)</f>
        <v>0.90058479532163738</v>
      </c>
      <c r="L38" s="35"/>
    </row>
    <row r="39" spans="2:12" ht="18.899999999999999" customHeight="1" x14ac:dyDescent="0.2">
      <c r="B39" s="51"/>
      <c r="C39" s="134"/>
      <c r="D39" s="143"/>
      <c r="E39" s="151"/>
      <c r="F39" s="137">
        <f>F37/$E37</f>
        <v>0.73376623376623373</v>
      </c>
      <c r="G39" s="137">
        <f t="shared" ref="G39:I39" si="11">G37/$E37</f>
        <v>0.22077922077922077</v>
      </c>
      <c r="H39" s="137">
        <f t="shared" si="11"/>
        <v>3.2467532467532464E-2</v>
      </c>
      <c r="I39" s="138">
        <f t="shared" si="11"/>
        <v>1.2987012987012988E-2</v>
      </c>
      <c r="K39" s="43"/>
    </row>
    <row r="40" spans="2:12" ht="18.899999999999999" customHeight="1" x14ac:dyDescent="0.2">
      <c r="B40" s="51"/>
      <c r="C40" s="139" t="s">
        <v>231</v>
      </c>
      <c r="D40" s="71">
        <f>[1]表1!D38</f>
        <v>49</v>
      </c>
      <c r="E40" s="263">
        <f>'表35-1'!E29</f>
        <v>36</v>
      </c>
      <c r="F40" s="115">
        <v>23</v>
      </c>
      <c r="G40" s="115">
        <v>10</v>
      </c>
      <c r="H40" s="115">
        <v>1</v>
      </c>
      <c r="I40" s="142">
        <v>2</v>
      </c>
      <c r="K40" s="8">
        <f>E40</f>
        <v>36</v>
      </c>
      <c r="L40" s="35">
        <f>E40-K40</f>
        <v>0</v>
      </c>
    </row>
    <row r="41" spans="2:12" ht="18.899999999999999" customHeight="1" x14ac:dyDescent="0.2">
      <c r="B41" s="51"/>
      <c r="C41" s="131"/>
      <c r="D41" s="38"/>
      <c r="E41" s="150">
        <f>E40/D40</f>
        <v>0.73469387755102045</v>
      </c>
      <c r="F41" s="132">
        <f>F40/D40</f>
        <v>0.46938775510204084</v>
      </c>
      <c r="G41" s="132">
        <f>G40/D40</f>
        <v>0.20408163265306123</v>
      </c>
      <c r="H41" s="132">
        <f>H40/D40</f>
        <v>2.0408163265306121E-2</v>
      </c>
      <c r="I41" s="133">
        <f t="shared" ref="I41" si="12">I40/D40</f>
        <v>4.0816326530612242E-2</v>
      </c>
      <c r="K41" s="43">
        <f>SUM(E41)</f>
        <v>0.73469387755102045</v>
      </c>
      <c r="L41" s="35"/>
    </row>
    <row r="42" spans="2:12" ht="18.899999999999999" customHeight="1" x14ac:dyDescent="0.2">
      <c r="B42" s="51"/>
      <c r="C42" s="134"/>
      <c r="D42" s="143"/>
      <c r="E42" s="151"/>
      <c r="F42" s="137">
        <f>F40/$E40</f>
        <v>0.63888888888888884</v>
      </c>
      <c r="G42" s="137">
        <f t="shared" ref="G42:I48" si="13">G40/$E40</f>
        <v>0.27777777777777779</v>
      </c>
      <c r="H42" s="137">
        <f t="shared" si="13"/>
        <v>2.7777777777777776E-2</v>
      </c>
      <c r="I42" s="138">
        <f t="shared" si="13"/>
        <v>5.5555555555555552E-2</v>
      </c>
      <c r="K42" s="43"/>
    </row>
    <row r="43" spans="2:12" ht="18.899999999999999" customHeight="1" x14ac:dyDescent="0.2">
      <c r="B43" s="51"/>
      <c r="C43" s="139" t="s">
        <v>232</v>
      </c>
      <c r="D43" s="71">
        <f>[1]表1!D41</f>
        <v>38</v>
      </c>
      <c r="E43" s="263">
        <f>'表35-1'!E31</f>
        <v>33</v>
      </c>
      <c r="F43" s="115">
        <v>24</v>
      </c>
      <c r="G43" s="115">
        <v>9</v>
      </c>
      <c r="H43" s="115">
        <v>0</v>
      </c>
      <c r="I43" s="142">
        <v>0</v>
      </c>
      <c r="K43" s="8">
        <f>E43</f>
        <v>33</v>
      </c>
      <c r="L43" s="35">
        <f>E43-K43</f>
        <v>0</v>
      </c>
    </row>
    <row r="44" spans="2:12" ht="18.899999999999999" customHeight="1" x14ac:dyDescent="0.2">
      <c r="B44" s="51"/>
      <c r="C44" s="131"/>
      <c r="D44" s="38"/>
      <c r="E44" s="150">
        <f>E43/D43</f>
        <v>0.86842105263157898</v>
      </c>
      <c r="F44" s="132">
        <f>F43/D43</f>
        <v>0.63157894736842102</v>
      </c>
      <c r="G44" s="132">
        <f>G43/D43</f>
        <v>0.23684210526315788</v>
      </c>
      <c r="H44" s="132">
        <f>H43/D43</f>
        <v>0</v>
      </c>
      <c r="I44" s="133">
        <f t="shared" ref="I44" si="14">I43/D43</f>
        <v>0</v>
      </c>
      <c r="K44" s="43">
        <f>SUM(E44)</f>
        <v>0.86842105263157898</v>
      </c>
      <c r="L44" s="35"/>
    </row>
    <row r="45" spans="2:12" ht="18.899999999999999" customHeight="1" x14ac:dyDescent="0.2">
      <c r="B45" s="51"/>
      <c r="C45" s="134"/>
      <c r="D45" s="143"/>
      <c r="E45" s="151"/>
      <c r="F45" s="137">
        <f>F43/$E43</f>
        <v>0.72727272727272729</v>
      </c>
      <c r="G45" s="137">
        <f t="shared" ref="G45:H45" si="15">G43/$E43</f>
        <v>0.27272727272727271</v>
      </c>
      <c r="H45" s="137">
        <f t="shared" si="15"/>
        <v>0</v>
      </c>
      <c r="I45" s="138">
        <f t="shared" si="13"/>
        <v>0</v>
      </c>
      <c r="K45" s="43"/>
    </row>
    <row r="46" spans="2:12" ht="18.899999999999999" customHeight="1" x14ac:dyDescent="0.2">
      <c r="B46" s="51"/>
      <c r="C46" s="139" t="s">
        <v>233</v>
      </c>
      <c r="D46" s="71">
        <f>[1]表1!D44</f>
        <v>33</v>
      </c>
      <c r="E46" s="263">
        <f>'表35-1'!E33</f>
        <v>30</v>
      </c>
      <c r="F46" s="115">
        <v>23</v>
      </c>
      <c r="G46" s="115">
        <v>7</v>
      </c>
      <c r="H46" s="115">
        <v>0</v>
      </c>
      <c r="I46" s="142">
        <v>0</v>
      </c>
      <c r="K46" s="8">
        <f>E46</f>
        <v>30</v>
      </c>
      <c r="L46" s="35">
        <f>E46-K46</f>
        <v>0</v>
      </c>
    </row>
    <row r="47" spans="2:12" ht="18.899999999999999" customHeight="1" x14ac:dyDescent="0.2">
      <c r="B47" s="51"/>
      <c r="C47" s="131"/>
      <c r="D47" s="38"/>
      <c r="E47" s="150">
        <f>E46/D46</f>
        <v>0.90909090909090906</v>
      </c>
      <c r="F47" s="132">
        <f>F46/D46</f>
        <v>0.69696969696969702</v>
      </c>
      <c r="G47" s="132">
        <f>G46/D46</f>
        <v>0.21212121212121213</v>
      </c>
      <c r="H47" s="132">
        <f>H46/D46</f>
        <v>0</v>
      </c>
      <c r="I47" s="133">
        <f t="shared" ref="I47" si="16">I46/D46</f>
        <v>0</v>
      </c>
      <c r="K47" s="43">
        <f>SUM(E47)</f>
        <v>0.90909090909090906</v>
      </c>
      <c r="L47" s="35"/>
    </row>
    <row r="48" spans="2:12" ht="18.899999999999999" customHeight="1" x14ac:dyDescent="0.2">
      <c r="B48" s="51"/>
      <c r="C48" s="134"/>
      <c r="D48" s="143"/>
      <c r="E48" s="151"/>
      <c r="F48" s="137">
        <f>F46/$E46</f>
        <v>0.76666666666666672</v>
      </c>
      <c r="G48" s="137">
        <f t="shared" ref="G48:H48" si="17">G46/$E46</f>
        <v>0.23333333333333334</v>
      </c>
      <c r="H48" s="137">
        <f t="shared" si="17"/>
        <v>0</v>
      </c>
      <c r="I48" s="138">
        <f t="shared" si="13"/>
        <v>0</v>
      </c>
      <c r="K48" s="43"/>
    </row>
    <row r="49" spans="2:12" ht="18.899999999999999" customHeight="1" x14ac:dyDescent="0.2">
      <c r="B49" s="51"/>
      <c r="C49" s="139" t="s">
        <v>234</v>
      </c>
      <c r="D49" s="71">
        <f>[1]表1!D47</f>
        <v>30</v>
      </c>
      <c r="E49" s="263">
        <f>'表35-1'!E35</f>
        <v>24</v>
      </c>
      <c r="F49" s="115">
        <v>18</v>
      </c>
      <c r="G49" s="115">
        <v>4</v>
      </c>
      <c r="H49" s="115">
        <v>1</v>
      </c>
      <c r="I49" s="142">
        <v>1</v>
      </c>
      <c r="K49" s="8">
        <f>E49</f>
        <v>24</v>
      </c>
      <c r="L49" s="35">
        <f>E49-K49</f>
        <v>0</v>
      </c>
    </row>
    <row r="50" spans="2:12" ht="18.899999999999999" customHeight="1" x14ac:dyDescent="0.2">
      <c r="B50" s="51"/>
      <c r="C50" s="131"/>
      <c r="D50" s="38"/>
      <c r="E50" s="150">
        <f>E49/D49</f>
        <v>0.8</v>
      </c>
      <c r="F50" s="132">
        <f>F49/D49</f>
        <v>0.6</v>
      </c>
      <c r="G50" s="132">
        <f>G49/D49</f>
        <v>0.13333333333333333</v>
      </c>
      <c r="H50" s="132">
        <f>H49/D49</f>
        <v>3.3333333333333333E-2</v>
      </c>
      <c r="I50" s="133">
        <f t="shared" ref="I50" si="18">I49/D49</f>
        <v>3.3333333333333333E-2</v>
      </c>
      <c r="K50" s="43">
        <f>SUM(E50)</f>
        <v>0.8</v>
      </c>
      <c r="L50" s="35"/>
    </row>
    <row r="51" spans="2:12" ht="18.899999999999999" customHeight="1" thickBot="1" x14ac:dyDescent="0.25">
      <c r="B51" s="51"/>
      <c r="C51" s="145"/>
      <c r="D51" s="146"/>
      <c r="E51" s="152"/>
      <c r="F51" s="148">
        <f>F49/$E49</f>
        <v>0.75</v>
      </c>
      <c r="G51" s="148">
        <f t="shared" ref="G51:H51" si="19">G49/$E49</f>
        <v>0.16666666666666666</v>
      </c>
      <c r="H51" s="148">
        <f t="shared" si="19"/>
        <v>4.1666666666666664E-2</v>
      </c>
      <c r="I51" s="322">
        <f>I49/$E49</f>
        <v>4.1666666666666664E-2</v>
      </c>
      <c r="K51" s="43"/>
    </row>
    <row r="52" spans="2:12" ht="18.899999999999999" customHeight="1" thickTop="1" x14ac:dyDescent="0.2">
      <c r="B52" s="51"/>
      <c r="C52" s="153" t="s">
        <v>235</v>
      </c>
      <c r="D52" s="154">
        <f t="shared" ref="D52:I52" si="20">D37+D40+D43+D46</f>
        <v>291</v>
      </c>
      <c r="E52" s="140">
        <f t="shared" si="20"/>
        <v>253</v>
      </c>
      <c r="F52" s="141">
        <f t="shared" si="20"/>
        <v>183</v>
      </c>
      <c r="G52" s="141">
        <f t="shared" si="20"/>
        <v>60</v>
      </c>
      <c r="H52" s="141">
        <f t="shared" si="20"/>
        <v>6</v>
      </c>
      <c r="I52" s="142">
        <f t="shared" si="20"/>
        <v>4</v>
      </c>
      <c r="K52" s="8">
        <f>E52</f>
        <v>253</v>
      </c>
      <c r="L52" s="35">
        <f>E52-K52</f>
        <v>0</v>
      </c>
    </row>
    <row r="53" spans="2:12" ht="18.899999999999999" customHeight="1" x14ac:dyDescent="0.2">
      <c r="B53" s="51"/>
      <c r="C53" s="155" t="s">
        <v>236</v>
      </c>
      <c r="D53" s="156"/>
      <c r="E53" s="150">
        <f>E52/D52</f>
        <v>0.86941580756013748</v>
      </c>
      <c r="F53" s="132">
        <f>F52/D52</f>
        <v>0.62886597938144329</v>
      </c>
      <c r="G53" s="132">
        <f>G52/D52</f>
        <v>0.20618556701030927</v>
      </c>
      <c r="H53" s="132">
        <f>H52/D52</f>
        <v>2.0618556701030927E-2</v>
      </c>
      <c r="I53" s="133">
        <f>I52/E52</f>
        <v>1.5810276679841896E-2</v>
      </c>
      <c r="K53" s="43">
        <f>SUM(E53)</f>
        <v>0.86941580756013748</v>
      </c>
      <c r="L53" s="35"/>
    </row>
    <row r="54" spans="2:12" ht="18.899999999999999" customHeight="1" x14ac:dyDescent="0.2">
      <c r="B54" s="51"/>
      <c r="C54" s="157"/>
      <c r="D54" s="158"/>
      <c r="E54" s="151"/>
      <c r="F54" s="137">
        <f>F52/$E52</f>
        <v>0.72332015810276684</v>
      </c>
      <c r="G54" s="137">
        <f t="shared" ref="G54:I54" si="21">G52/$E52</f>
        <v>0.23715415019762845</v>
      </c>
      <c r="H54" s="137">
        <f t="shared" si="21"/>
        <v>2.3715415019762844E-2</v>
      </c>
      <c r="I54" s="138">
        <f t="shared" si="21"/>
        <v>1.5810276679841896E-2</v>
      </c>
      <c r="K54" s="43"/>
    </row>
    <row r="55" spans="2:12" ht="18.899999999999999" customHeight="1" x14ac:dyDescent="0.2">
      <c r="B55" s="51"/>
      <c r="C55" s="159" t="s">
        <v>235</v>
      </c>
      <c r="D55" s="264">
        <f>SUM(D40:D49)</f>
        <v>150</v>
      </c>
      <c r="E55" s="114">
        <f t="shared" ref="E55:I55" si="22">E40+E43+E46+E49</f>
        <v>123</v>
      </c>
      <c r="F55" s="115">
        <f t="shared" si="22"/>
        <v>88</v>
      </c>
      <c r="G55" s="115">
        <f t="shared" si="22"/>
        <v>30</v>
      </c>
      <c r="H55" s="115">
        <f t="shared" si="22"/>
        <v>2</v>
      </c>
      <c r="I55" s="116">
        <f t="shared" si="22"/>
        <v>3</v>
      </c>
      <c r="K55" s="8">
        <f>E55</f>
        <v>123</v>
      </c>
      <c r="L55" s="35">
        <f>E55-K55</f>
        <v>0</v>
      </c>
    </row>
    <row r="56" spans="2:12" ht="18.899999999999999" customHeight="1" x14ac:dyDescent="0.2">
      <c r="B56" s="51"/>
      <c r="C56" s="155" t="s">
        <v>237</v>
      </c>
      <c r="D56" s="161"/>
      <c r="E56" s="150">
        <f>E55/D55</f>
        <v>0.82</v>
      </c>
      <c r="F56" s="132">
        <f>F55/D55</f>
        <v>0.58666666666666667</v>
      </c>
      <c r="G56" s="132">
        <f>G55/D55</f>
        <v>0.2</v>
      </c>
      <c r="H56" s="132">
        <f>H55/D55</f>
        <v>1.3333333333333334E-2</v>
      </c>
      <c r="I56" s="133">
        <f>I55/E55</f>
        <v>2.4390243902439025E-2</v>
      </c>
      <c r="K56" s="43">
        <f>SUM(E56)</f>
        <v>0.82</v>
      </c>
      <c r="L56" s="35"/>
    </row>
    <row r="57" spans="2:12" ht="18.899999999999999" customHeight="1" thickBot="1" x14ac:dyDescent="0.25">
      <c r="B57" s="83"/>
      <c r="C57" s="157"/>
      <c r="D57" s="158"/>
      <c r="E57" s="162"/>
      <c r="F57" s="163">
        <f>F55/$E55</f>
        <v>0.71544715447154472</v>
      </c>
      <c r="G57" s="163">
        <f t="shared" ref="G57:I57" si="23">G55/$E55</f>
        <v>0.24390243902439024</v>
      </c>
      <c r="H57" s="163">
        <f t="shared" si="23"/>
        <v>1.6260162601626018E-2</v>
      </c>
      <c r="I57" s="164">
        <f t="shared" si="23"/>
        <v>2.4390243902439025E-2</v>
      </c>
      <c r="K57" s="43"/>
    </row>
    <row r="58" spans="2:12" ht="18.899999999999999" customHeight="1" x14ac:dyDescent="0.2">
      <c r="B58" s="194"/>
      <c r="C58" s="166"/>
      <c r="D58" s="166"/>
      <c r="E58" s="166"/>
      <c r="F58" s="166"/>
      <c r="G58" s="265"/>
      <c r="H58" s="265"/>
      <c r="I58" s="265"/>
      <c r="K58" s="43"/>
    </row>
    <row r="59" spans="2:12" x14ac:dyDescent="0.2">
      <c r="B59" s="266"/>
      <c r="C59" s="167"/>
      <c r="D59" s="267"/>
      <c r="E59" s="268"/>
      <c r="F59" s="269"/>
      <c r="G59" s="269"/>
      <c r="H59" s="269"/>
      <c r="I59" s="269"/>
    </row>
    <row r="60" spans="2:12" x14ac:dyDescent="0.2">
      <c r="B60" s="8" t="s">
        <v>238</v>
      </c>
      <c r="C60" s="167"/>
      <c r="D60" s="8">
        <f>D34+D37+D40+D43+D46+D49</f>
        <v>427</v>
      </c>
      <c r="E60" s="8">
        <f t="shared" ref="E60:I60" si="24">E34+E37+E40+E43+E46+E49</f>
        <v>352</v>
      </c>
      <c r="F60" s="8">
        <f t="shared" si="24"/>
        <v>258</v>
      </c>
      <c r="G60" s="8">
        <f t="shared" si="24"/>
        <v>78</v>
      </c>
      <c r="H60" s="8">
        <f t="shared" si="24"/>
        <v>7</v>
      </c>
      <c r="I60" s="8">
        <f t="shared" si="24"/>
        <v>9</v>
      </c>
    </row>
    <row r="61" spans="2:12" x14ac:dyDescent="0.2">
      <c r="B61" s="43" t="s">
        <v>239</v>
      </c>
      <c r="E61" s="91">
        <f>E60/D60</f>
        <v>0.82435597189695553</v>
      </c>
      <c r="F61" s="91">
        <f>F60/D60</f>
        <v>0.60421545667447307</v>
      </c>
      <c r="G61" s="91">
        <f>G60/D60</f>
        <v>0.18266978922716628</v>
      </c>
      <c r="H61" s="91">
        <f>H60/D60</f>
        <v>1.6393442622950821E-2</v>
      </c>
      <c r="I61" s="91">
        <f>I60/D60</f>
        <v>2.1077283372365339E-2</v>
      </c>
    </row>
    <row r="62" spans="2:12" x14ac:dyDescent="0.2">
      <c r="B62" s="43" t="s">
        <v>300</v>
      </c>
      <c r="E62" s="91"/>
      <c r="F62" s="91">
        <f>F60/E60</f>
        <v>0.73295454545454541</v>
      </c>
      <c r="G62" s="91">
        <f>G60/E60</f>
        <v>0.22159090909090909</v>
      </c>
      <c r="H62" s="91">
        <f>H60/E60</f>
        <v>1.9886363636363636E-2</v>
      </c>
      <c r="I62" s="91">
        <f>I60/E60</f>
        <v>2.556818181818182E-2</v>
      </c>
    </row>
    <row r="63" spans="2:12" ht="9.75" customHeight="1" x14ac:dyDescent="0.2">
      <c r="E63" s="91"/>
      <c r="F63" s="91"/>
      <c r="G63" s="91"/>
      <c r="H63" s="91"/>
      <c r="I63" s="91"/>
    </row>
    <row r="64" spans="2:12" x14ac:dyDescent="0.2">
      <c r="B64" s="8" t="s">
        <v>241</v>
      </c>
      <c r="D64" s="92">
        <f t="shared" ref="D64:I64" si="25">D52+D34+D49</f>
        <v>427</v>
      </c>
      <c r="E64" s="92">
        <f t="shared" si="25"/>
        <v>352</v>
      </c>
      <c r="F64" s="92">
        <f t="shared" si="25"/>
        <v>258</v>
      </c>
      <c r="G64" s="92">
        <f t="shared" si="25"/>
        <v>78</v>
      </c>
      <c r="H64" s="92">
        <f t="shared" si="25"/>
        <v>7</v>
      </c>
      <c r="I64" s="92">
        <f t="shared" si="25"/>
        <v>9</v>
      </c>
    </row>
    <row r="65" spans="2:9" x14ac:dyDescent="0.2">
      <c r="B65" s="8"/>
      <c r="C65" s="168"/>
      <c r="D65" s="93">
        <f t="shared" ref="D65:I65" si="26">D55+D34+D37</f>
        <v>427</v>
      </c>
      <c r="E65" s="93">
        <f t="shared" si="26"/>
        <v>352</v>
      </c>
      <c r="F65" s="93">
        <f t="shared" si="26"/>
        <v>258</v>
      </c>
      <c r="G65" s="93">
        <f t="shared" si="26"/>
        <v>78</v>
      </c>
      <c r="H65" s="93">
        <f t="shared" si="26"/>
        <v>7</v>
      </c>
      <c r="I65" s="93">
        <f t="shared" si="26"/>
        <v>9</v>
      </c>
    </row>
    <row r="66" spans="2:9" ht="13.5" customHeight="1" x14ac:dyDescent="0.2">
      <c r="B66" s="8"/>
      <c r="C66" s="168"/>
    </row>
    <row r="67" spans="2:9" ht="13.5" customHeight="1" x14ac:dyDescent="0.2">
      <c r="B67" s="35" t="s">
        <v>209</v>
      </c>
      <c r="C67" s="168"/>
      <c r="D67" s="35">
        <f>D13-D60</f>
        <v>0</v>
      </c>
      <c r="E67" s="35">
        <f t="shared" ref="E67:I69" si="27">E13-E60</f>
        <v>0</v>
      </c>
      <c r="F67" s="35">
        <f t="shared" si="27"/>
        <v>0</v>
      </c>
      <c r="G67" s="35">
        <f t="shared" si="27"/>
        <v>0</v>
      </c>
      <c r="H67" s="35">
        <f t="shared" si="27"/>
        <v>0</v>
      </c>
      <c r="I67" s="35">
        <f t="shared" si="27"/>
        <v>0</v>
      </c>
    </row>
    <row r="68" spans="2:9" ht="11.25" customHeight="1" x14ac:dyDescent="0.2">
      <c r="C68" s="168"/>
      <c r="D68" s="35"/>
      <c r="E68" s="35">
        <f t="shared" si="27"/>
        <v>0</v>
      </c>
      <c r="F68" s="35">
        <f t="shared" si="27"/>
        <v>0</v>
      </c>
      <c r="G68" s="35">
        <f t="shared" si="27"/>
        <v>0</v>
      </c>
      <c r="H68" s="35">
        <f>H14-H61</f>
        <v>0</v>
      </c>
      <c r="I68" s="35">
        <f>I14-I61</f>
        <v>0</v>
      </c>
    </row>
    <row r="69" spans="2:9" x14ac:dyDescent="0.2">
      <c r="C69" s="168"/>
      <c r="D69" s="35"/>
      <c r="E69" s="35"/>
      <c r="F69" s="35">
        <f>F15-F62</f>
        <v>0</v>
      </c>
      <c r="G69" s="35">
        <f t="shared" si="27"/>
        <v>0</v>
      </c>
      <c r="H69" s="35">
        <f>H15-H62</f>
        <v>0</v>
      </c>
      <c r="I69" s="35">
        <f>I15-I62</f>
        <v>0</v>
      </c>
    </row>
    <row r="70" spans="2:9" x14ac:dyDescent="0.2">
      <c r="C70" s="168"/>
      <c r="D70" s="35"/>
      <c r="E70" s="35"/>
      <c r="F70" s="35"/>
      <c r="G70" s="35"/>
      <c r="H70" s="35"/>
      <c r="I70" s="35"/>
    </row>
    <row r="71" spans="2:9" x14ac:dyDescent="0.2">
      <c r="C71" s="168"/>
      <c r="D71" s="35">
        <f>D64-D60</f>
        <v>0</v>
      </c>
      <c r="E71" s="35">
        <f t="shared" ref="E71:I71" si="28">E64-E60</f>
        <v>0</v>
      </c>
      <c r="F71" s="35">
        <f t="shared" si="28"/>
        <v>0</v>
      </c>
      <c r="G71" s="35">
        <f t="shared" si="28"/>
        <v>0</v>
      </c>
      <c r="H71" s="35">
        <f t="shared" si="28"/>
        <v>0</v>
      </c>
      <c r="I71" s="35">
        <f t="shared" si="28"/>
        <v>0</v>
      </c>
    </row>
    <row r="72" spans="2:9" x14ac:dyDescent="0.2">
      <c r="C72" s="168"/>
      <c r="D72" s="35">
        <f>D65-D60</f>
        <v>0</v>
      </c>
      <c r="E72" s="35">
        <f t="shared" ref="E72:I72" si="29">E65-E60</f>
        <v>0</v>
      </c>
      <c r="F72" s="35">
        <f t="shared" si="29"/>
        <v>0</v>
      </c>
      <c r="G72" s="35">
        <f t="shared" si="29"/>
        <v>0</v>
      </c>
      <c r="H72" s="35">
        <f t="shared" si="29"/>
        <v>0</v>
      </c>
      <c r="I72" s="35">
        <f t="shared" si="29"/>
        <v>0</v>
      </c>
    </row>
    <row r="73" spans="2:9" x14ac:dyDescent="0.2">
      <c r="C73" s="168"/>
      <c r="D73" s="168"/>
      <c r="F73" s="43"/>
      <c r="H73" s="43"/>
      <c r="I73" s="43"/>
    </row>
    <row r="74" spans="2:9" x14ac:dyDescent="0.2">
      <c r="C74" s="168"/>
      <c r="D74" s="168"/>
    </row>
    <row r="75" spans="2:9" x14ac:dyDescent="0.2">
      <c r="C75" s="168"/>
      <c r="D75" s="168"/>
    </row>
    <row r="76" spans="2:9" x14ac:dyDescent="0.2">
      <c r="C76" s="168"/>
      <c r="D76" s="168"/>
    </row>
    <row r="77" spans="2:9" x14ac:dyDescent="0.2">
      <c r="C77" s="168"/>
      <c r="D77" s="168"/>
    </row>
    <row r="78" spans="2:9" x14ac:dyDescent="0.2">
      <c r="C78" s="168"/>
      <c r="D78" s="168"/>
    </row>
    <row r="79" spans="2:9" x14ac:dyDescent="0.2">
      <c r="C79" s="168"/>
      <c r="D79" s="168"/>
    </row>
    <row r="80" spans="2:9" x14ac:dyDescent="0.2">
      <c r="C80" s="168"/>
      <c r="D80" s="168"/>
    </row>
    <row r="81" spans="1:4" x14ac:dyDescent="0.2">
      <c r="C81" s="168"/>
      <c r="D81" s="168"/>
    </row>
    <row r="82" spans="1:4" x14ac:dyDescent="0.2">
      <c r="C82" s="168"/>
      <c r="D82" s="168"/>
    </row>
    <row r="83" spans="1:4" x14ac:dyDescent="0.2">
      <c r="C83" s="168"/>
      <c r="D83" s="168"/>
    </row>
    <row r="84" spans="1:4" x14ac:dyDescent="0.2">
      <c r="C84" s="168"/>
      <c r="D84" s="168"/>
    </row>
    <row r="85" spans="1:4" x14ac:dyDescent="0.2">
      <c r="C85" s="168"/>
      <c r="D85" s="168"/>
    </row>
    <row r="86" spans="1:4" x14ac:dyDescent="0.2">
      <c r="C86" s="168"/>
      <c r="D86" s="168"/>
    </row>
    <row r="87" spans="1:4" x14ac:dyDescent="0.2">
      <c r="C87" s="168"/>
      <c r="D87" s="168"/>
    </row>
    <row r="88" spans="1:4" x14ac:dyDescent="0.2">
      <c r="C88" s="168"/>
      <c r="D88" s="168"/>
    </row>
    <row r="89" spans="1:4" x14ac:dyDescent="0.2">
      <c r="C89" s="168"/>
      <c r="D89" s="168"/>
    </row>
    <row r="90" spans="1:4" x14ac:dyDescent="0.2">
      <c r="C90" s="168"/>
      <c r="D90" s="168"/>
    </row>
    <row r="91" spans="1:4" x14ac:dyDescent="0.2">
      <c r="C91" s="168"/>
      <c r="D91" s="168"/>
    </row>
    <row r="92" spans="1:4" x14ac:dyDescent="0.2">
      <c r="C92" s="168"/>
      <c r="D92" s="168"/>
    </row>
    <row r="93" spans="1:4" x14ac:dyDescent="0.2">
      <c r="C93" s="168"/>
      <c r="D93" s="168"/>
    </row>
    <row r="94" spans="1:4" x14ac:dyDescent="0.2">
      <c r="C94" s="168"/>
      <c r="D94" s="168"/>
    </row>
    <row r="95" spans="1:4" x14ac:dyDescent="0.2">
      <c r="C95" s="168"/>
      <c r="D95" s="168"/>
    </row>
    <row r="96" spans="1:4" x14ac:dyDescent="0.2">
      <c r="A96" s="8"/>
      <c r="B96" s="8"/>
      <c r="C96" s="168"/>
      <c r="D96" s="168"/>
    </row>
    <row r="97" spans="1:4" x14ac:dyDescent="0.2">
      <c r="A97" s="8" t="e">
        <f>SUM(#REF!)</f>
        <v>#REF!</v>
      </c>
      <c r="B97" s="8" t="e">
        <f>SUM(#REF!)</f>
        <v>#REF!</v>
      </c>
      <c r="C97" s="168"/>
      <c r="D97" s="168"/>
    </row>
  </sheetData>
  <mergeCells count="23">
    <mergeCell ref="C58:F58"/>
    <mergeCell ref="B34:B57"/>
    <mergeCell ref="C34:C36"/>
    <mergeCell ref="C37:C39"/>
    <mergeCell ref="C40:C42"/>
    <mergeCell ref="C43:C45"/>
    <mergeCell ref="C46:C48"/>
    <mergeCell ref="C49:C51"/>
    <mergeCell ref="I10:I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F10:F12"/>
    <mergeCell ref="G10:G12"/>
    <mergeCell ref="H10:H12"/>
  </mergeCells>
  <phoneticPr fontId="3"/>
  <pageMargins left="0.81" right="0.7" top="0.75" bottom="0.75" header="0.3" footer="0.3"/>
  <pageSetup scale="6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F0E7E-36E2-4EF8-96E6-852CCFE915DA}">
  <sheetPr>
    <tabColor rgb="FF00B0F0"/>
    <pageSetUpPr fitToPage="1"/>
  </sheetPr>
  <dimension ref="A2:P97"/>
  <sheetViews>
    <sheetView view="pageBreakPreview" zoomScale="80" zoomScaleNormal="100" zoomScaleSheetLayoutView="80" workbookViewId="0"/>
  </sheetViews>
  <sheetFormatPr defaultColWidth="9" defaultRowHeight="13.2" x14ac:dyDescent="0.2"/>
  <cols>
    <col min="1" max="2" width="8.6640625" style="168" customWidth="1"/>
    <col min="3" max="13" width="18.6640625" style="8" customWidth="1"/>
    <col min="14" max="19" width="8.6640625" style="8" customWidth="1"/>
    <col min="20" max="39" width="4.6640625" style="8" customWidth="1"/>
    <col min="40" max="16384" width="9" style="8"/>
  </cols>
  <sheetData>
    <row r="2" spans="2:16" ht="17.100000000000001" customHeight="1" x14ac:dyDescent="0.2">
      <c r="B2" s="170" t="s">
        <v>378</v>
      </c>
    </row>
    <row r="3" spans="2:16" ht="18" customHeight="1" x14ac:dyDescent="0.2">
      <c r="B3" s="8"/>
    </row>
    <row r="4" spans="2:16" ht="15" customHeight="1" x14ac:dyDescent="0.2">
      <c r="B4" s="8"/>
      <c r="H4" s="254"/>
      <c r="L4" s="254" t="s">
        <v>178</v>
      </c>
    </row>
    <row r="5" spans="2:16" ht="15" customHeight="1" x14ac:dyDescent="0.2">
      <c r="B5" s="8"/>
      <c r="H5" s="254"/>
      <c r="L5" s="254" t="s">
        <v>179</v>
      </c>
    </row>
    <row r="6" spans="2:16" ht="15" customHeight="1" x14ac:dyDescent="0.2">
      <c r="B6" s="8"/>
      <c r="H6" s="254"/>
      <c r="L6" s="254" t="s">
        <v>379</v>
      </c>
    </row>
    <row r="7" spans="2:16" ht="15" customHeight="1" x14ac:dyDescent="0.2">
      <c r="B7" s="8"/>
      <c r="H7" s="254"/>
      <c r="L7" s="254" t="s">
        <v>380</v>
      </c>
    </row>
    <row r="8" spans="2:16" ht="13.8" thickBot="1" x14ac:dyDescent="0.25">
      <c r="M8" s="10" t="s">
        <v>180</v>
      </c>
    </row>
    <row r="9" spans="2:16" ht="15" customHeight="1" x14ac:dyDescent="0.2">
      <c r="B9" s="96"/>
      <c r="C9" s="96"/>
      <c r="D9" s="13" t="s">
        <v>213</v>
      </c>
      <c r="E9" s="97" t="s">
        <v>381</v>
      </c>
      <c r="F9" s="98"/>
      <c r="G9" s="99"/>
      <c r="H9" s="98"/>
      <c r="I9" s="98"/>
      <c r="J9" s="99"/>
      <c r="K9" s="99"/>
      <c r="L9" s="98"/>
      <c r="M9" s="255"/>
    </row>
    <row r="10" spans="2:16" ht="15" customHeight="1" x14ac:dyDescent="0.2">
      <c r="B10" s="96"/>
      <c r="C10" s="96"/>
      <c r="D10" s="19"/>
      <c r="E10" s="101"/>
      <c r="F10" s="139" t="s">
        <v>382</v>
      </c>
      <c r="G10" s="58" t="s">
        <v>383</v>
      </c>
      <c r="H10" s="139" t="s">
        <v>384</v>
      </c>
      <c r="I10" s="139" t="s">
        <v>385</v>
      </c>
      <c r="J10" s="58" t="s">
        <v>386</v>
      </c>
      <c r="K10" s="58" t="s">
        <v>387</v>
      </c>
      <c r="L10" s="139" t="s">
        <v>388</v>
      </c>
      <c r="M10" s="13" t="s">
        <v>225</v>
      </c>
    </row>
    <row r="11" spans="2:16" ht="10.5" customHeight="1" x14ac:dyDescent="0.2">
      <c r="B11" s="96"/>
      <c r="C11" s="96"/>
      <c r="D11" s="19"/>
      <c r="E11" s="101"/>
      <c r="F11" s="131"/>
      <c r="G11" s="52"/>
      <c r="H11" s="131"/>
      <c r="I11" s="131"/>
      <c r="J11" s="52"/>
      <c r="K11" s="52"/>
      <c r="L11" s="131"/>
      <c r="M11" s="19"/>
    </row>
    <row r="12" spans="2:16" ht="68.25" customHeight="1" x14ac:dyDescent="0.2">
      <c r="B12" s="96"/>
      <c r="C12" s="96"/>
      <c r="D12" s="24"/>
      <c r="E12" s="109"/>
      <c r="F12" s="134"/>
      <c r="G12" s="108"/>
      <c r="H12" s="134"/>
      <c r="I12" s="134"/>
      <c r="J12" s="108"/>
      <c r="K12" s="108"/>
      <c r="L12" s="134"/>
      <c r="M12" s="24"/>
      <c r="O12" s="8" t="s">
        <v>186</v>
      </c>
      <c r="P12" s="27" t="s">
        <v>187</v>
      </c>
    </row>
    <row r="13" spans="2:16" ht="19.2" customHeight="1" x14ac:dyDescent="0.2">
      <c r="B13" s="28" t="s">
        <v>188</v>
      </c>
      <c r="C13" s="29"/>
      <c r="D13" s="113">
        <f t="shared" ref="D13:M13" si="0">D16+D19+D22+D25+D28+D31</f>
        <v>427</v>
      </c>
      <c r="E13" s="114">
        <f t="shared" si="0"/>
        <v>352</v>
      </c>
      <c r="F13" s="115">
        <f t="shared" si="0"/>
        <v>152</v>
      </c>
      <c r="G13" s="115">
        <f t="shared" si="0"/>
        <v>256</v>
      </c>
      <c r="H13" s="115">
        <f t="shared" si="0"/>
        <v>43</v>
      </c>
      <c r="I13" s="115">
        <f t="shared" si="0"/>
        <v>12</v>
      </c>
      <c r="J13" s="115">
        <f t="shared" si="0"/>
        <v>148</v>
      </c>
      <c r="K13" s="115">
        <f t="shared" si="0"/>
        <v>120</v>
      </c>
      <c r="L13" s="115">
        <f t="shared" si="0"/>
        <v>18</v>
      </c>
      <c r="M13" s="116">
        <f t="shared" si="0"/>
        <v>12</v>
      </c>
      <c r="O13" s="8">
        <f>E13</f>
        <v>352</v>
      </c>
      <c r="P13" s="35">
        <f>E13-O13</f>
        <v>0</v>
      </c>
    </row>
    <row r="14" spans="2:16" ht="19.2" customHeight="1" x14ac:dyDescent="0.2">
      <c r="B14" s="36"/>
      <c r="C14" s="37"/>
      <c r="D14" s="118"/>
      <c r="E14" s="150">
        <f>E13/D13</f>
        <v>0.82435597189695553</v>
      </c>
      <c r="F14" s="132">
        <f>F13/D13</f>
        <v>0.35597189695550352</v>
      </c>
      <c r="G14" s="132">
        <f>G13/D13</f>
        <v>0.59953161592505855</v>
      </c>
      <c r="H14" s="132">
        <f>H13/D13</f>
        <v>0.10070257611241218</v>
      </c>
      <c r="I14" s="132">
        <f>I13/D13</f>
        <v>2.8103044496487119E-2</v>
      </c>
      <c r="J14" s="132">
        <f>J13/D13</f>
        <v>0.34660421545667447</v>
      </c>
      <c r="K14" s="132">
        <f>K13/D13</f>
        <v>0.28103044496487117</v>
      </c>
      <c r="L14" s="132">
        <f>L13/D13</f>
        <v>4.2154566744730677E-2</v>
      </c>
      <c r="M14" s="133">
        <f>M13/D13</f>
        <v>2.8103044496487119E-2</v>
      </c>
      <c r="O14" s="43">
        <f>SUM(E14)</f>
        <v>0.82435597189695553</v>
      </c>
      <c r="P14" s="35"/>
    </row>
    <row r="15" spans="2:16" ht="19.2" customHeight="1" thickBot="1" x14ac:dyDescent="0.25">
      <c r="B15" s="122"/>
      <c r="C15" s="123"/>
      <c r="D15" s="124"/>
      <c r="E15" s="256"/>
      <c r="F15" s="257">
        <f>F13/E13</f>
        <v>0.43181818181818182</v>
      </c>
      <c r="G15" s="257">
        <f>G13/E13</f>
        <v>0.72727272727272729</v>
      </c>
      <c r="H15" s="257">
        <f>H13/E13</f>
        <v>0.12215909090909091</v>
      </c>
      <c r="I15" s="257">
        <f>I13/E13</f>
        <v>3.4090909090909088E-2</v>
      </c>
      <c r="J15" s="257">
        <f>J13/E13</f>
        <v>0.42045454545454547</v>
      </c>
      <c r="K15" s="257">
        <f>K13/E13</f>
        <v>0.34090909090909088</v>
      </c>
      <c r="L15" s="257">
        <f>L13/E13</f>
        <v>5.113636363636364E-2</v>
      </c>
      <c r="M15" s="258">
        <f>M13/E13</f>
        <v>3.4090909090909088E-2</v>
      </c>
      <c r="O15" s="43"/>
    </row>
    <row r="16" spans="2:16" ht="19.2" customHeight="1" thickTop="1" x14ac:dyDescent="0.2">
      <c r="B16" s="44" t="s">
        <v>226</v>
      </c>
      <c r="C16" s="128" t="s">
        <v>190</v>
      </c>
      <c r="D16" s="46">
        <f>[1]表1!D14</f>
        <v>49</v>
      </c>
      <c r="E16" s="259">
        <v>38</v>
      </c>
      <c r="F16" s="129">
        <v>17</v>
      </c>
      <c r="G16" s="129">
        <v>30</v>
      </c>
      <c r="H16" s="129">
        <v>5</v>
      </c>
      <c r="I16" s="129">
        <v>1</v>
      </c>
      <c r="J16" s="129">
        <v>9</v>
      </c>
      <c r="K16" s="129">
        <v>15</v>
      </c>
      <c r="L16" s="129">
        <v>0</v>
      </c>
      <c r="M16" s="130">
        <v>0</v>
      </c>
      <c r="O16" s="8">
        <f>E16</f>
        <v>38</v>
      </c>
      <c r="P16" s="35">
        <f>E16-O16</f>
        <v>0</v>
      </c>
    </row>
    <row r="17" spans="2:16" ht="19.2" customHeight="1" x14ac:dyDescent="0.2">
      <c r="B17" s="51"/>
      <c r="C17" s="131"/>
      <c r="D17" s="38"/>
      <c r="E17" s="150">
        <v>0.77551020408163263</v>
      </c>
      <c r="F17" s="132">
        <f>F16/D16</f>
        <v>0.34693877551020408</v>
      </c>
      <c r="G17" s="132">
        <f>G16/D16</f>
        <v>0.61224489795918369</v>
      </c>
      <c r="H17" s="132">
        <f>H16/D16</f>
        <v>0.10204081632653061</v>
      </c>
      <c r="I17" s="132">
        <f>I16/D16</f>
        <v>2.0408163265306121E-2</v>
      </c>
      <c r="J17" s="132">
        <f>J16/D16</f>
        <v>0.18367346938775511</v>
      </c>
      <c r="K17" s="132">
        <f>K16/D16</f>
        <v>0.30612244897959184</v>
      </c>
      <c r="L17" s="132">
        <f>L16/D16</f>
        <v>0</v>
      </c>
      <c r="M17" s="133">
        <f>M16/D16</f>
        <v>0</v>
      </c>
      <c r="O17" s="43">
        <f>SUM(E17)</f>
        <v>0.77551020408163263</v>
      </c>
      <c r="P17" s="35"/>
    </row>
    <row r="18" spans="2:16" ht="19.2" customHeight="1" x14ac:dyDescent="0.2">
      <c r="B18" s="51"/>
      <c r="C18" s="134"/>
      <c r="D18" s="135"/>
      <c r="E18" s="262"/>
      <c r="F18" s="137">
        <f>F16/E16</f>
        <v>0.44736842105263158</v>
      </c>
      <c r="G18" s="137">
        <f>G16/E16</f>
        <v>0.78947368421052633</v>
      </c>
      <c r="H18" s="137">
        <f>H16/E16</f>
        <v>0.13157894736842105</v>
      </c>
      <c r="I18" s="137">
        <f>I16/E16</f>
        <v>2.6315789473684209E-2</v>
      </c>
      <c r="J18" s="137">
        <f>J16/E16</f>
        <v>0.23684210526315788</v>
      </c>
      <c r="K18" s="137">
        <f>K16/E16</f>
        <v>0.39473684210526316</v>
      </c>
      <c r="L18" s="137">
        <f>L16/E16</f>
        <v>0</v>
      </c>
      <c r="M18" s="138">
        <f>M16/E16</f>
        <v>0</v>
      </c>
      <c r="O18" s="43"/>
    </row>
    <row r="19" spans="2:16" ht="19.2" customHeight="1" x14ac:dyDescent="0.2">
      <c r="B19" s="51"/>
      <c r="C19" s="139" t="s">
        <v>191</v>
      </c>
      <c r="D19" s="59">
        <f>[1]表1!D17</f>
        <v>87</v>
      </c>
      <c r="E19" s="140">
        <v>80</v>
      </c>
      <c r="F19" s="141">
        <v>37</v>
      </c>
      <c r="G19" s="141">
        <v>56</v>
      </c>
      <c r="H19" s="141">
        <v>11</v>
      </c>
      <c r="I19" s="141">
        <v>1</v>
      </c>
      <c r="J19" s="141">
        <v>32</v>
      </c>
      <c r="K19" s="141">
        <v>37</v>
      </c>
      <c r="L19" s="141">
        <v>2</v>
      </c>
      <c r="M19" s="142">
        <v>2</v>
      </c>
      <c r="O19" s="8">
        <f>E19</f>
        <v>80</v>
      </c>
      <c r="P19" s="35">
        <f>E19-O19</f>
        <v>0</v>
      </c>
    </row>
    <row r="20" spans="2:16" ht="19.2" customHeight="1" x14ac:dyDescent="0.2">
      <c r="B20" s="51"/>
      <c r="C20" s="131"/>
      <c r="D20" s="38"/>
      <c r="E20" s="150">
        <v>0.91954022988505746</v>
      </c>
      <c r="F20" s="132">
        <f>F19/D19</f>
        <v>0.42528735632183906</v>
      </c>
      <c r="G20" s="132">
        <f>G19/D19</f>
        <v>0.64367816091954022</v>
      </c>
      <c r="H20" s="132">
        <f>H19/D19</f>
        <v>0.12643678160919541</v>
      </c>
      <c r="I20" s="132">
        <f>I19/D19</f>
        <v>1.1494252873563218E-2</v>
      </c>
      <c r="J20" s="132">
        <f>J19/D19</f>
        <v>0.36781609195402298</v>
      </c>
      <c r="K20" s="132">
        <f>K19/D19</f>
        <v>0.42528735632183906</v>
      </c>
      <c r="L20" s="132">
        <f>L19/D19</f>
        <v>2.2988505747126436E-2</v>
      </c>
      <c r="M20" s="133">
        <f>M19/D19</f>
        <v>2.2988505747126436E-2</v>
      </c>
      <c r="O20" s="43">
        <f>SUM(E20)</f>
        <v>0.91954022988505746</v>
      </c>
      <c r="P20" s="35"/>
    </row>
    <row r="21" spans="2:16" ht="19.2" customHeight="1" x14ac:dyDescent="0.2">
      <c r="B21" s="51"/>
      <c r="C21" s="134"/>
      <c r="D21" s="143"/>
      <c r="E21" s="151"/>
      <c r="F21" s="137">
        <f>F19/E19</f>
        <v>0.46250000000000002</v>
      </c>
      <c r="G21" s="137">
        <f>G19/E19</f>
        <v>0.7</v>
      </c>
      <c r="H21" s="137">
        <f>H19/E19</f>
        <v>0.13750000000000001</v>
      </c>
      <c r="I21" s="137">
        <f>I19/E19</f>
        <v>1.2500000000000001E-2</v>
      </c>
      <c r="J21" s="137">
        <f>J19/E19</f>
        <v>0.4</v>
      </c>
      <c r="K21" s="137">
        <f>K19/E19</f>
        <v>0.46250000000000002</v>
      </c>
      <c r="L21" s="137">
        <f>L19/E19</f>
        <v>2.5000000000000001E-2</v>
      </c>
      <c r="M21" s="138">
        <f>M19/E19</f>
        <v>2.5000000000000001E-2</v>
      </c>
      <c r="O21" s="43"/>
    </row>
    <row r="22" spans="2:16" ht="19.2" customHeight="1" x14ac:dyDescent="0.2">
      <c r="B22" s="51"/>
      <c r="C22" s="139" t="s">
        <v>227</v>
      </c>
      <c r="D22" s="59">
        <f>[1]表1!D20</f>
        <v>25</v>
      </c>
      <c r="E22" s="140">
        <v>19</v>
      </c>
      <c r="F22" s="141">
        <v>11</v>
      </c>
      <c r="G22" s="141">
        <v>19</v>
      </c>
      <c r="H22" s="141">
        <v>3</v>
      </c>
      <c r="I22" s="141">
        <v>4</v>
      </c>
      <c r="J22" s="141">
        <v>6</v>
      </c>
      <c r="K22" s="141">
        <v>9</v>
      </c>
      <c r="L22" s="141">
        <v>1</v>
      </c>
      <c r="M22" s="142">
        <v>0</v>
      </c>
      <c r="O22" s="8">
        <f>E22</f>
        <v>19</v>
      </c>
      <c r="P22" s="35">
        <f>E22-O22</f>
        <v>0</v>
      </c>
    </row>
    <row r="23" spans="2:16" ht="19.2" customHeight="1" x14ac:dyDescent="0.2">
      <c r="B23" s="51"/>
      <c r="C23" s="131"/>
      <c r="D23" s="38"/>
      <c r="E23" s="150">
        <v>0.76</v>
      </c>
      <c r="F23" s="132">
        <f>F22/D22</f>
        <v>0.44</v>
      </c>
      <c r="G23" s="132">
        <f>G22/D22</f>
        <v>0.76</v>
      </c>
      <c r="H23" s="132">
        <f>H22/D22</f>
        <v>0.12</v>
      </c>
      <c r="I23" s="132">
        <f>I22/D22</f>
        <v>0.16</v>
      </c>
      <c r="J23" s="132">
        <f>J22/D22</f>
        <v>0.24</v>
      </c>
      <c r="K23" s="132">
        <f>K22/D22</f>
        <v>0.36</v>
      </c>
      <c r="L23" s="132">
        <f>L22/D22</f>
        <v>0.04</v>
      </c>
      <c r="M23" s="133">
        <f>M22/D22</f>
        <v>0</v>
      </c>
      <c r="O23" s="43">
        <f>SUM(E23)</f>
        <v>0.76</v>
      </c>
      <c r="P23" s="35"/>
    </row>
    <row r="24" spans="2:16" ht="19.2" customHeight="1" x14ac:dyDescent="0.2">
      <c r="B24" s="51"/>
      <c r="C24" s="134"/>
      <c r="D24" s="143"/>
      <c r="E24" s="151"/>
      <c r="F24" s="137">
        <f>F22/E22</f>
        <v>0.57894736842105265</v>
      </c>
      <c r="G24" s="137">
        <f>G22/E22</f>
        <v>1</v>
      </c>
      <c r="H24" s="137">
        <f>H22/E22</f>
        <v>0.15789473684210525</v>
      </c>
      <c r="I24" s="137">
        <f>I22/E22</f>
        <v>0.21052631578947367</v>
      </c>
      <c r="J24" s="137">
        <f>J22/E22</f>
        <v>0.31578947368421051</v>
      </c>
      <c r="K24" s="137">
        <f>K22/E22</f>
        <v>0.47368421052631576</v>
      </c>
      <c r="L24" s="137">
        <f>L22/E22</f>
        <v>5.2631578947368418E-2</v>
      </c>
      <c r="M24" s="138">
        <f>M22/E22</f>
        <v>0</v>
      </c>
      <c r="O24" s="43"/>
    </row>
    <row r="25" spans="2:16" ht="19.2" customHeight="1" x14ac:dyDescent="0.2">
      <c r="B25" s="51"/>
      <c r="C25" s="139" t="s">
        <v>193</v>
      </c>
      <c r="D25" s="59">
        <f>[1]表1!D23</f>
        <v>82</v>
      </c>
      <c r="E25" s="140">
        <v>71</v>
      </c>
      <c r="F25" s="141">
        <v>19</v>
      </c>
      <c r="G25" s="141">
        <v>48</v>
      </c>
      <c r="H25" s="141">
        <v>8</v>
      </c>
      <c r="I25" s="141">
        <v>2</v>
      </c>
      <c r="J25" s="141">
        <v>33</v>
      </c>
      <c r="K25" s="141">
        <v>23</v>
      </c>
      <c r="L25" s="141">
        <v>3</v>
      </c>
      <c r="M25" s="142">
        <v>4</v>
      </c>
      <c r="O25" s="8">
        <f>E25</f>
        <v>71</v>
      </c>
      <c r="P25" s="35">
        <f>E25-O25</f>
        <v>0</v>
      </c>
    </row>
    <row r="26" spans="2:16" ht="19.2" customHeight="1" x14ac:dyDescent="0.2">
      <c r="B26" s="51"/>
      <c r="C26" s="131"/>
      <c r="D26" s="38"/>
      <c r="E26" s="150">
        <v>0.86585365853658536</v>
      </c>
      <c r="F26" s="132">
        <f>F25/D25</f>
        <v>0.23170731707317074</v>
      </c>
      <c r="G26" s="132">
        <f>G25/D25</f>
        <v>0.58536585365853655</v>
      </c>
      <c r="H26" s="132">
        <f>H25/D25</f>
        <v>9.7560975609756101E-2</v>
      </c>
      <c r="I26" s="132">
        <f>I25/D25</f>
        <v>2.4390243902439025E-2</v>
      </c>
      <c r="J26" s="132">
        <f>J25/D25</f>
        <v>0.40243902439024393</v>
      </c>
      <c r="K26" s="132">
        <f>K25/D25</f>
        <v>0.28048780487804881</v>
      </c>
      <c r="L26" s="132">
        <f>L25/D25</f>
        <v>3.6585365853658534E-2</v>
      </c>
      <c r="M26" s="133">
        <f>M25/D25</f>
        <v>4.878048780487805E-2</v>
      </c>
      <c r="O26" s="43">
        <f>SUM(E26)</f>
        <v>0.86585365853658536</v>
      </c>
      <c r="P26" s="35"/>
    </row>
    <row r="27" spans="2:16" ht="19.2" customHeight="1" x14ac:dyDescent="0.2">
      <c r="B27" s="51"/>
      <c r="C27" s="134"/>
      <c r="D27" s="143"/>
      <c r="E27" s="151"/>
      <c r="F27" s="137">
        <f>F25/E25</f>
        <v>0.26760563380281688</v>
      </c>
      <c r="G27" s="137">
        <f>G25/E25</f>
        <v>0.676056338028169</v>
      </c>
      <c r="H27" s="137">
        <f>H25/E25</f>
        <v>0.11267605633802817</v>
      </c>
      <c r="I27" s="137">
        <f>I25/E25</f>
        <v>2.8169014084507043E-2</v>
      </c>
      <c r="J27" s="137">
        <f>J25/E25</f>
        <v>0.46478873239436619</v>
      </c>
      <c r="K27" s="137">
        <f>K25/E25</f>
        <v>0.323943661971831</v>
      </c>
      <c r="L27" s="137">
        <f>L25/E25</f>
        <v>4.2253521126760563E-2</v>
      </c>
      <c r="M27" s="138">
        <f>M25/E25</f>
        <v>5.6338028169014086E-2</v>
      </c>
      <c r="O27" s="43"/>
    </row>
    <row r="28" spans="2:16" ht="19.2" customHeight="1" x14ac:dyDescent="0.2">
      <c r="B28" s="51"/>
      <c r="C28" s="139" t="s">
        <v>194</v>
      </c>
      <c r="D28" s="59">
        <f>[1]表1!D26</f>
        <v>8</v>
      </c>
      <c r="E28" s="140">
        <v>6</v>
      </c>
      <c r="F28" s="115">
        <v>1</v>
      </c>
      <c r="G28" s="115">
        <v>3</v>
      </c>
      <c r="H28" s="115">
        <v>0</v>
      </c>
      <c r="I28" s="115">
        <v>1</v>
      </c>
      <c r="J28" s="115">
        <v>2</v>
      </c>
      <c r="K28" s="115">
        <v>3</v>
      </c>
      <c r="L28" s="115">
        <v>0</v>
      </c>
      <c r="M28" s="116">
        <v>0</v>
      </c>
      <c r="O28" s="8">
        <f>E28</f>
        <v>6</v>
      </c>
      <c r="P28" s="35">
        <f>E28-O28</f>
        <v>0</v>
      </c>
    </row>
    <row r="29" spans="2:16" ht="19.2" customHeight="1" x14ac:dyDescent="0.2">
      <c r="B29" s="51"/>
      <c r="C29" s="131"/>
      <c r="D29" s="38"/>
      <c r="E29" s="150">
        <v>0.75</v>
      </c>
      <c r="F29" s="132">
        <f>F28/D28</f>
        <v>0.125</v>
      </c>
      <c r="G29" s="132">
        <f>G28/D28</f>
        <v>0.375</v>
      </c>
      <c r="H29" s="132">
        <f>H28/D28</f>
        <v>0</v>
      </c>
      <c r="I29" s="132">
        <f>I28/D28</f>
        <v>0.125</v>
      </c>
      <c r="J29" s="132">
        <f>J28/D28</f>
        <v>0.25</v>
      </c>
      <c r="K29" s="132">
        <f>K28/D28</f>
        <v>0.375</v>
      </c>
      <c r="L29" s="132">
        <f>L28/D28</f>
        <v>0</v>
      </c>
      <c r="M29" s="133">
        <f>M28/D28</f>
        <v>0</v>
      </c>
      <c r="O29" s="43">
        <f>SUM(E29)</f>
        <v>0.75</v>
      </c>
      <c r="P29" s="35"/>
    </row>
    <row r="30" spans="2:16" ht="19.2" customHeight="1" x14ac:dyDescent="0.2">
      <c r="B30" s="51"/>
      <c r="C30" s="134"/>
      <c r="D30" s="143"/>
      <c r="E30" s="151"/>
      <c r="F30" s="137">
        <f>F28/E28</f>
        <v>0.16666666666666666</v>
      </c>
      <c r="G30" s="318">
        <f>G28/E28</f>
        <v>0.5</v>
      </c>
      <c r="H30" s="318">
        <f>H28/E28</f>
        <v>0</v>
      </c>
      <c r="I30" s="137">
        <f>I28/E28</f>
        <v>0.16666666666666666</v>
      </c>
      <c r="J30" s="137">
        <f>J28/E28</f>
        <v>0.33333333333333331</v>
      </c>
      <c r="K30" s="137">
        <f>K28/E28</f>
        <v>0.5</v>
      </c>
      <c r="L30" s="137">
        <f>L28/E28</f>
        <v>0</v>
      </c>
      <c r="M30" s="260">
        <v>0</v>
      </c>
      <c r="O30" s="43"/>
    </row>
    <row r="31" spans="2:16" ht="19.2" customHeight="1" x14ac:dyDescent="0.2">
      <c r="B31" s="51"/>
      <c r="C31" s="139" t="s">
        <v>195</v>
      </c>
      <c r="D31" s="59">
        <f>[1]表1!D29</f>
        <v>176</v>
      </c>
      <c r="E31" s="140">
        <v>138</v>
      </c>
      <c r="F31" s="141">
        <v>67</v>
      </c>
      <c r="G31" s="141">
        <v>100</v>
      </c>
      <c r="H31" s="141">
        <v>16</v>
      </c>
      <c r="I31" s="141">
        <v>3</v>
      </c>
      <c r="J31" s="141">
        <v>66</v>
      </c>
      <c r="K31" s="141">
        <v>33</v>
      </c>
      <c r="L31" s="141">
        <v>12</v>
      </c>
      <c r="M31" s="142">
        <v>6</v>
      </c>
      <c r="O31" s="8">
        <f>E31</f>
        <v>138</v>
      </c>
      <c r="P31" s="35">
        <f>E31-O31</f>
        <v>0</v>
      </c>
    </row>
    <row r="32" spans="2:16" ht="19.2" customHeight="1" x14ac:dyDescent="0.2">
      <c r="B32" s="51"/>
      <c r="C32" s="131"/>
      <c r="D32" s="38"/>
      <c r="E32" s="150">
        <v>0.78409090909090906</v>
      </c>
      <c r="F32" s="132">
        <f>F31/D31</f>
        <v>0.38068181818181818</v>
      </c>
      <c r="G32" s="132">
        <f>G31/D31</f>
        <v>0.56818181818181823</v>
      </c>
      <c r="H32" s="132">
        <f>H31/D31</f>
        <v>9.0909090909090912E-2</v>
      </c>
      <c r="I32" s="132">
        <f>I31/D31</f>
        <v>1.7045454545454544E-2</v>
      </c>
      <c r="J32" s="132">
        <f>J31/D31</f>
        <v>0.375</v>
      </c>
      <c r="K32" s="132">
        <f>K31/D31</f>
        <v>0.1875</v>
      </c>
      <c r="L32" s="132">
        <f>L31/D31</f>
        <v>6.8181818181818177E-2</v>
      </c>
      <c r="M32" s="133">
        <f>M31/D31</f>
        <v>3.4090909090909088E-2</v>
      </c>
      <c r="O32" s="43">
        <f>SUM(E32)</f>
        <v>0.78409090909090906</v>
      </c>
      <c r="P32" s="35"/>
    </row>
    <row r="33" spans="2:16" ht="19.2" customHeight="1" thickBot="1" x14ac:dyDescent="0.25">
      <c r="B33" s="144"/>
      <c r="C33" s="145"/>
      <c r="D33" s="146"/>
      <c r="E33" s="152"/>
      <c r="F33" s="148">
        <f>F31/E31</f>
        <v>0.48550724637681159</v>
      </c>
      <c r="G33" s="148">
        <f>G31/E31</f>
        <v>0.72463768115942029</v>
      </c>
      <c r="H33" s="148">
        <f>H31/E31</f>
        <v>0.11594202898550725</v>
      </c>
      <c r="I33" s="319">
        <f>I31/E31</f>
        <v>2.1739130434782608E-2</v>
      </c>
      <c r="J33" s="319">
        <f>J31/E31</f>
        <v>0.47826086956521741</v>
      </c>
      <c r="K33" s="148">
        <f>K31/E31</f>
        <v>0.2391304347826087</v>
      </c>
      <c r="L33" s="148">
        <f>L31/E31</f>
        <v>8.6956521739130432E-2</v>
      </c>
      <c r="M33" s="149">
        <f>M31/E31</f>
        <v>4.3478260869565216E-2</v>
      </c>
      <c r="O33" s="43"/>
    </row>
    <row r="34" spans="2:16" ht="19.2" customHeight="1" thickTop="1" x14ac:dyDescent="0.2">
      <c r="B34" s="44" t="s">
        <v>228</v>
      </c>
      <c r="C34" s="128" t="s">
        <v>229</v>
      </c>
      <c r="D34" s="59">
        <f>[1]表1!D32</f>
        <v>106</v>
      </c>
      <c r="E34" s="140">
        <v>75</v>
      </c>
      <c r="F34" s="141">
        <v>23</v>
      </c>
      <c r="G34" s="141">
        <v>50</v>
      </c>
      <c r="H34" s="141">
        <v>7</v>
      </c>
      <c r="I34" s="141">
        <v>2</v>
      </c>
      <c r="J34" s="141">
        <v>25</v>
      </c>
      <c r="K34" s="141">
        <v>16</v>
      </c>
      <c r="L34" s="141">
        <v>1</v>
      </c>
      <c r="M34" s="142">
        <v>5</v>
      </c>
      <c r="O34" s="8">
        <f>E34</f>
        <v>75</v>
      </c>
      <c r="P34" s="35">
        <f>E34-O34</f>
        <v>0</v>
      </c>
    </row>
    <row r="35" spans="2:16" ht="19.2" customHeight="1" x14ac:dyDescent="0.2">
      <c r="B35" s="51"/>
      <c r="C35" s="131"/>
      <c r="D35" s="38"/>
      <c r="E35" s="150">
        <v>0.70754716981132071</v>
      </c>
      <c r="F35" s="132">
        <f>F34/D34</f>
        <v>0.21698113207547171</v>
      </c>
      <c r="G35" s="132">
        <f>G34/D34</f>
        <v>0.47169811320754718</v>
      </c>
      <c r="H35" s="132">
        <f>H34/D34</f>
        <v>6.6037735849056603E-2</v>
      </c>
      <c r="I35" s="132">
        <f>I34/D34</f>
        <v>1.8867924528301886E-2</v>
      </c>
      <c r="J35" s="132">
        <f>J34/D34</f>
        <v>0.23584905660377359</v>
      </c>
      <c r="K35" s="132">
        <f>K34/D34</f>
        <v>0.15094339622641509</v>
      </c>
      <c r="L35" s="132">
        <f>L34/D34</f>
        <v>9.433962264150943E-3</v>
      </c>
      <c r="M35" s="133">
        <f>M34/D34</f>
        <v>4.716981132075472E-2</v>
      </c>
      <c r="O35" s="43">
        <f>SUM(E35)</f>
        <v>0.70754716981132071</v>
      </c>
      <c r="P35" s="35"/>
    </row>
    <row r="36" spans="2:16" ht="19.2" customHeight="1" x14ac:dyDescent="0.2">
      <c r="B36" s="51"/>
      <c r="C36" s="134"/>
      <c r="D36" s="143"/>
      <c r="E36" s="151"/>
      <c r="F36" s="137">
        <f>F34/E34</f>
        <v>0.30666666666666664</v>
      </c>
      <c r="G36" s="137">
        <f>G34/E34</f>
        <v>0.66666666666666663</v>
      </c>
      <c r="H36" s="137">
        <f>H34/E34</f>
        <v>9.3333333333333338E-2</v>
      </c>
      <c r="I36" s="137">
        <f>I34/E34</f>
        <v>2.6666666666666668E-2</v>
      </c>
      <c r="J36" s="137">
        <f>J34/E34</f>
        <v>0.33333333333333331</v>
      </c>
      <c r="K36" s="137">
        <f>K34/E34</f>
        <v>0.21333333333333335</v>
      </c>
      <c r="L36" s="137">
        <f>L34/E34</f>
        <v>1.3333333333333334E-2</v>
      </c>
      <c r="M36" s="138">
        <f>M34/E34</f>
        <v>6.6666666666666666E-2</v>
      </c>
      <c r="O36" s="43"/>
    </row>
    <row r="37" spans="2:16" ht="19.2" customHeight="1" x14ac:dyDescent="0.2">
      <c r="B37" s="51"/>
      <c r="C37" s="139" t="s">
        <v>230</v>
      </c>
      <c r="D37" s="59">
        <f>[1]表1!D35</f>
        <v>171</v>
      </c>
      <c r="E37" s="140">
        <v>154</v>
      </c>
      <c r="F37" s="141">
        <v>68</v>
      </c>
      <c r="G37" s="141">
        <v>113</v>
      </c>
      <c r="H37" s="141">
        <v>18</v>
      </c>
      <c r="I37" s="141">
        <v>3</v>
      </c>
      <c r="J37" s="141">
        <v>61</v>
      </c>
      <c r="K37" s="141">
        <v>61</v>
      </c>
      <c r="L37" s="141">
        <v>8</v>
      </c>
      <c r="M37" s="142">
        <v>3</v>
      </c>
      <c r="O37" s="8">
        <f>E37</f>
        <v>154</v>
      </c>
      <c r="P37" s="35">
        <f>E37-O37</f>
        <v>0</v>
      </c>
    </row>
    <row r="38" spans="2:16" ht="19.2" customHeight="1" x14ac:dyDescent="0.2">
      <c r="B38" s="51"/>
      <c r="C38" s="131"/>
      <c r="D38" s="38"/>
      <c r="E38" s="150">
        <v>0.90058479532163738</v>
      </c>
      <c r="F38" s="132">
        <f>F37/D37</f>
        <v>0.39766081871345027</v>
      </c>
      <c r="G38" s="132">
        <f>G37/D37</f>
        <v>0.66081871345029242</v>
      </c>
      <c r="H38" s="132">
        <f>H37/D37</f>
        <v>0.10526315789473684</v>
      </c>
      <c r="I38" s="132">
        <f>I37/D37</f>
        <v>1.7543859649122806E-2</v>
      </c>
      <c r="J38" s="132">
        <f>J37/D37</f>
        <v>0.35672514619883039</v>
      </c>
      <c r="K38" s="132">
        <f>K37/D37</f>
        <v>0.35672514619883039</v>
      </c>
      <c r="L38" s="132">
        <f>L37/D37</f>
        <v>4.6783625730994149E-2</v>
      </c>
      <c r="M38" s="133">
        <f>M37/D37</f>
        <v>1.7543859649122806E-2</v>
      </c>
      <c r="O38" s="43">
        <f>SUM(E38)</f>
        <v>0.90058479532163738</v>
      </c>
      <c r="P38" s="35"/>
    </row>
    <row r="39" spans="2:16" ht="19.2" customHeight="1" x14ac:dyDescent="0.2">
      <c r="B39" s="51"/>
      <c r="C39" s="134"/>
      <c r="D39" s="143"/>
      <c r="E39" s="151"/>
      <c r="F39" s="137">
        <f>F37/E37</f>
        <v>0.44155844155844154</v>
      </c>
      <c r="G39" s="137">
        <f>G37/E37</f>
        <v>0.73376623376623373</v>
      </c>
      <c r="H39" s="137">
        <f>H37/E37</f>
        <v>0.11688311688311688</v>
      </c>
      <c r="I39" s="137">
        <f>I37/E37</f>
        <v>1.948051948051948E-2</v>
      </c>
      <c r="J39" s="137">
        <f>J37/E37</f>
        <v>0.39610389610389612</v>
      </c>
      <c r="K39" s="137">
        <f>K37/E37</f>
        <v>0.39610389610389612</v>
      </c>
      <c r="L39" s="137">
        <f>L37/E37</f>
        <v>5.1948051948051951E-2</v>
      </c>
      <c r="M39" s="138">
        <f>M37/E37</f>
        <v>1.948051948051948E-2</v>
      </c>
      <c r="O39" s="43"/>
    </row>
    <row r="40" spans="2:16" ht="19.2" customHeight="1" x14ac:dyDescent="0.2">
      <c r="B40" s="51"/>
      <c r="C40" s="139" t="s">
        <v>231</v>
      </c>
      <c r="D40" s="59">
        <f>[1]表1!D38</f>
        <v>49</v>
      </c>
      <c r="E40" s="140">
        <v>36</v>
      </c>
      <c r="F40" s="115">
        <v>16</v>
      </c>
      <c r="G40" s="115">
        <v>31</v>
      </c>
      <c r="H40" s="115">
        <v>6</v>
      </c>
      <c r="I40" s="115">
        <v>1</v>
      </c>
      <c r="J40" s="115">
        <v>20</v>
      </c>
      <c r="K40" s="115">
        <v>12</v>
      </c>
      <c r="L40" s="115">
        <v>2</v>
      </c>
      <c r="M40" s="116">
        <v>0</v>
      </c>
      <c r="O40" s="8">
        <f>E40</f>
        <v>36</v>
      </c>
      <c r="P40" s="35">
        <f>E40-O40</f>
        <v>0</v>
      </c>
    </row>
    <row r="41" spans="2:16" ht="19.2" customHeight="1" x14ac:dyDescent="0.2">
      <c r="B41" s="51"/>
      <c r="C41" s="131"/>
      <c r="D41" s="38"/>
      <c r="E41" s="150">
        <v>0.73469387755102045</v>
      </c>
      <c r="F41" s="132">
        <f>F40/D40</f>
        <v>0.32653061224489793</v>
      </c>
      <c r="G41" s="132">
        <f>G40/D40</f>
        <v>0.63265306122448983</v>
      </c>
      <c r="H41" s="132">
        <f>H40/D40</f>
        <v>0.12244897959183673</v>
      </c>
      <c r="I41" s="132">
        <f>I40/D40</f>
        <v>2.0408163265306121E-2</v>
      </c>
      <c r="J41" s="132">
        <f>J40/D40</f>
        <v>0.40816326530612246</v>
      </c>
      <c r="K41" s="132">
        <f>K40/D40</f>
        <v>0.24489795918367346</v>
      </c>
      <c r="L41" s="132">
        <f>L40/D40</f>
        <v>4.0816326530612242E-2</v>
      </c>
      <c r="M41" s="133">
        <f>M40/D40</f>
        <v>0</v>
      </c>
      <c r="O41" s="43">
        <f>SUM(E41)</f>
        <v>0.73469387755102045</v>
      </c>
      <c r="P41" s="35"/>
    </row>
    <row r="42" spans="2:16" ht="19.2" customHeight="1" x14ac:dyDescent="0.2">
      <c r="B42" s="51"/>
      <c r="C42" s="134"/>
      <c r="D42" s="143"/>
      <c r="E42" s="151"/>
      <c r="F42" s="137">
        <f>F40/E40</f>
        <v>0.44444444444444442</v>
      </c>
      <c r="G42" s="137">
        <f>G40/E40</f>
        <v>0.86111111111111116</v>
      </c>
      <c r="H42" s="137">
        <f>H40/E40</f>
        <v>0.16666666666666666</v>
      </c>
      <c r="I42" s="137">
        <f>I40/E40</f>
        <v>2.7777777777777776E-2</v>
      </c>
      <c r="J42" s="137">
        <f>J40/E40</f>
        <v>0.55555555555555558</v>
      </c>
      <c r="K42" s="137">
        <f>K40/E40</f>
        <v>0.33333333333333331</v>
      </c>
      <c r="L42" s="137">
        <f>L40/E40</f>
        <v>5.5555555555555552E-2</v>
      </c>
      <c r="M42" s="138">
        <f>M40/E40</f>
        <v>0</v>
      </c>
      <c r="O42" s="43"/>
    </row>
    <row r="43" spans="2:16" ht="19.2" customHeight="1" x14ac:dyDescent="0.2">
      <c r="B43" s="51"/>
      <c r="C43" s="139" t="s">
        <v>232</v>
      </c>
      <c r="D43" s="59">
        <f>[1]表1!D41</f>
        <v>38</v>
      </c>
      <c r="E43" s="140">
        <v>33</v>
      </c>
      <c r="F43" s="115">
        <v>17</v>
      </c>
      <c r="G43" s="115">
        <v>26</v>
      </c>
      <c r="H43" s="115">
        <v>8</v>
      </c>
      <c r="I43" s="115">
        <v>5</v>
      </c>
      <c r="J43" s="115">
        <v>19</v>
      </c>
      <c r="K43" s="115">
        <v>10</v>
      </c>
      <c r="L43" s="115">
        <v>5</v>
      </c>
      <c r="M43" s="116">
        <v>1</v>
      </c>
      <c r="O43" s="8">
        <f>E43</f>
        <v>33</v>
      </c>
      <c r="P43" s="35">
        <f>E43-O43</f>
        <v>0</v>
      </c>
    </row>
    <row r="44" spans="2:16" ht="19.2" customHeight="1" x14ac:dyDescent="0.2">
      <c r="B44" s="51"/>
      <c r="C44" s="131"/>
      <c r="D44" s="38"/>
      <c r="E44" s="150">
        <v>0.86842105263157898</v>
      </c>
      <c r="F44" s="132">
        <f>F43/D43</f>
        <v>0.44736842105263158</v>
      </c>
      <c r="G44" s="132">
        <f>G43/D43</f>
        <v>0.68421052631578949</v>
      </c>
      <c r="H44" s="132">
        <f>H43/D43</f>
        <v>0.21052631578947367</v>
      </c>
      <c r="I44" s="132">
        <f>I43/D43</f>
        <v>0.13157894736842105</v>
      </c>
      <c r="J44" s="132">
        <f>J43/D43</f>
        <v>0.5</v>
      </c>
      <c r="K44" s="132">
        <f>K43/D43</f>
        <v>0.26315789473684209</v>
      </c>
      <c r="L44" s="132">
        <f>L43/D43</f>
        <v>0.13157894736842105</v>
      </c>
      <c r="M44" s="133">
        <f>M43/D43</f>
        <v>2.6315789473684209E-2</v>
      </c>
      <c r="O44" s="43">
        <f>SUM(E44)</f>
        <v>0.86842105263157898</v>
      </c>
      <c r="P44" s="35"/>
    </row>
    <row r="45" spans="2:16" ht="19.2" customHeight="1" x14ac:dyDescent="0.2">
      <c r="B45" s="51"/>
      <c r="C45" s="134"/>
      <c r="D45" s="143"/>
      <c r="E45" s="151"/>
      <c r="F45" s="137">
        <f>F43/E43</f>
        <v>0.51515151515151514</v>
      </c>
      <c r="G45" s="137">
        <f>G43/E43</f>
        <v>0.78787878787878785</v>
      </c>
      <c r="H45" s="137">
        <f>H43/E43</f>
        <v>0.24242424242424243</v>
      </c>
      <c r="I45" s="137">
        <f>I43/E43</f>
        <v>0.15151515151515152</v>
      </c>
      <c r="J45" s="137">
        <f>J43/E43</f>
        <v>0.5757575757575758</v>
      </c>
      <c r="K45" s="137">
        <f>K43/E43</f>
        <v>0.30303030303030304</v>
      </c>
      <c r="L45" s="137">
        <f>L43/E43</f>
        <v>0.15151515151515152</v>
      </c>
      <c r="M45" s="138">
        <f>M43/E43</f>
        <v>3.0303030303030304E-2</v>
      </c>
      <c r="O45" s="43"/>
    </row>
    <row r="46" spans="2:16" ht="19.2" customHeight="1" x14ac:dyDescent="0.2">
      <c r="B46" s="51"/>
      <c r="C46" s="139" t="s">
        <v>233</v>
      </c>
      <c r="D46" s="59">
        <f>[1]表1!D44</f>
        <v>33</v>
      </c>
      <c r="E46" s="140">
        <v>30</v>
      </c>
      <c r="F46" s="115">
        <v>14</v>
      </c>
      <c r="G46" s="115">
        <v>21</v>
      </c>
      <c r="H46" s="115">
        <v>4</v>
      </c>
      <c r="I46" s="115">
        <v>0</v>
      </c>
      <c r="J46" s="115">
        <v>15</v>
      </c>
      <c r="K46" s="115">
        <v>12</v>
      </c>
      <c r="L46" s="115">
        <v>0</v>
      </c>
      <c r="M46" s="116">
        <v>1</v>
      </c>
      <c r="O46" s="8">
        <f>E46</f>
        <v>30</v>
      </c>
      <c r="P46" s="35">
        <f>E46-O46</f>
        <v>0</v>
      </c>
    </row>
    <row r="47" spans="2:16" ht="19.2" customHeight="1" x14ac:dyDescent="0.2">
      <c r="B47" s="51"/>
      <c r="C47" s="131"/>
      <c r="D47" s="38"/>
      <c r="E47" s="150">
        <v>0.90909090909090906</v>
      </c>
      <c r="F47" s="132">
        <f>F46/D46</f>
        <v>0.42424242424242425</v>
      </c>
      <c r="G47" s="132">
        <f>G46/D46</f>
        <v>0.63636363636363635</v>
      </c>
      <c r="H47" s="132">
        <f>H46/D46</f>
        <v>0.12121212121212122</v>
      </c>
      <c r="I47" s="132">
        <f>I46/D46</f>
        <v>0</v>
      </c>
      <c r="J47" s="132">
        <f>J46/D46</f>
        <v>0.45454545454545453</v>
      </c>
      <c r="K47" s="132">
        <f>K46/D46</f>
        <v>0.36363636363636365</v>
      </c>
      <c r="L47" s="132">
        <f>L46/D46</f>
        <v>0</v>
      </c>
      <c r="M47" s="133">
        <f>M46/D46</f>
        <v>3.0303030303030304E-2</v>
      </c>
      <c r="O47" s="43">
        <f>SUM(E47)</f>
        <v>0.90909090909090906</v>
      </c>
      <c r="P47" s="35"/>
    </row>
    <row r="48" spans="2:16" ht="19.2" customHeight="1" x14ac:dyDescent="0.2">
      <c r="B48" s="51"/>
      <c r="C48" s="134"/>
      <c r="D48" s="143"/>
      <c r="E48" s="151"/>
      <c r="F48" s="137">
        <f>F46/E46</f>
        <v>0.46666666666666667</v>
      </c>
      <c r="G48" s="137">
        <f>G46/E46</f>
        <v>0.7</v>
      </c>
      <c r="H48" s="137">
        <f>H46/E46</f>
        <v>0.13333333333333333</v>
      </c>
      <c r="I48" s="137">
        <f>I46/E46</f>
        <v>0</v>
      </c>
      <c r="J48" s="137">
        <f>J46/E46</f>
        <v>0.5</v>
      </c>
      <c r="K48" s="137">
        <f>K46/E46</f>
        <v>0.4</v>
      </c>
      <c r="L48" s="137">
        <f>L46/E46</f>
        <v>0</v>
      </c>
      <c r="M48" s="138">
        <f>M46/E46</f>
        <v>3.3333333333333333E-2</v>
      </c>
      <c r="O48" s="43"/>
    </row>
    <row r="49" spans="2:16" ht="19.2" customHeight="1" x14ac:dyDescent="0.2">
      <c r="B49" s="51"/>
      <c r="C49" s="139" t="s">
        <v>234</v>
      </c>
      <c r="D49" s="59">
        <f>[1]表1!D47</f>
        <v>30</v>
      </c>
      <c r="E49" s="140">
        <v>24</v>
      </c>
      <c r="F49" s="115">
        <v>14</v>
      </c>
      <c r="G49" s="115">
        <v>15</v>
      </c>
      <c r="H49" s="115">
        <v>0</v>
      </c>
      <c r="I49" s="115">
        <v>1</v>
      </c>
      <c r="J49" s="115">
        <v>8</v>
      </c>
      <c r="K49" s="115">
        <v>9</v>
      </c>
      <c r="L49" s="115">
        <v>2</v>
      </c>
      <c r="M49" s="116">
        <v>2</v>
      </c>
      <c r="O49" s="8">
        <f>E49</f>
        <v>24</v>
      </c>
      <c r="P49" s="35">
        <f>E49-O49</f>
        <v>0</v>
      </c>
    </row>
    <row r="50" spans="2:16" ht="19.2" customHeight="1" x14ac:dyDescent="0.2">
      <c r="B50" s="51"/>
      <c r="C50" s="131"/>
      <c r="D50" s="38"/>
      <c r="E50" s="150">
        <v>0.8</v>
      </c>
      <c r="F50" s="132">
        <f>F49/D49</f>
        <v>0.46666666666666667</v>
      </c>
      <c r="G50" s="132">
        <f>G49/D49</f>
        <v>0.5</v>
      </c>
      <c r="H50" s="132">
        <f>H49/D49</f>
        <v>0</v>
      </c>
      <c r="I50" s="132">
        <f>I49/D49</f>
        <v>3.3333333333333333E-2</v>
      </c>
      <c r="J50" s="132">
        <f>J49/D49</f>
        <v>0.26666666666666666</v>
      </c>
      <c r="K50" s="132">
        <f>K49/D49</f>
        <v>0.3</v>
      </c>
      <c r="L50" s="132">
        <f>L49/D49</f>
        <v>6.6666666666666666E-2</v>
      </c>
      <c r="M50" s="133">
        <v>0</v>
      </c>
      <c r="O50" s="43">
        <f>SUM(E50)</f>
        <v>0.8</v>
      </c>
      <c r="P50" s="35"/>
    </row>
    <row r="51" spans="2:16" ht="19.2" customHeight="1" thickBot="1" x14ac:dyDescent="0.25">
      <c r="B51" s="51"/>
      <c r="C51" s="145"/>
      <c r="D51" s="146"/>
      <c r="E51" s="152"/>
      <c r="F51" s="319">
        <f>F49/E49</f>
        <v>0.58333333333333337</v>
      </c>
      <c r="G51" s="319">
        <f>G49/E49</f>
        <v>0.625</v>
      </c>
      <c r="H51" s="319">
        <f>H49/E49</f>
        <v>0</v>
      </c>
      <c r="I51" s="319">
        <f>I49/E49</f>
        <v>4.1666666666666664E-2</v>
      </c>
      <c r="J51" s="319">
        <f>J49/E49</f>
        <v>0.33333333333333331</v>
      </c>
      <c r="K51" s="319">
        <f>K49/E49</f>
        <v>0.375</v>
      </c>
      <c r="L51" s="319">
        <f>L49/E49</f>
        <v>8.3333333333333329E-2</v>
      </c>
      <c r="M51" s="149">
        <v>0</v>
      </c>
      <c r="O51" s="43"/>
    </row>
    <row r="52" spans="2:16" ht="19.2" customHeight="1" thickTop="1" x14ac:dyDescent="0.2">
      <c r="B52" s="51"/>
      <c r="C52" s="153" t="s">
        <v>235</v>
      </c>
      <c r="D52" s="154">
        <f>D37+D40+D43+D46</f>
        <v>291</v>
      </c>
      <c r="E52" s="140">
        <f t="shared" ref="E52:M52" si="1">E37+E40+E43+E46</f>
        <v>253</v>
      </c>
      <c r="F52" s="141">
        <f t="shared" si="1"/>
        <v>115</v>
      </c>
      <c r="G52" s="141">
        <f t="shared" si="1"/>
        <v>191</v>
      </c>
      <c r="H52" s="141">
        <f t="shared" si="1"/>
        <v>36</v>
      </c>
      <c r="I52" s="141">
        <f t="shared" si="1"/>
        <v>9</v>
      </c>
      <c r="J52" s="141">
        <f t="shared" si="1"/>
        <v>115</v>
      </c>
      <c r="K52" s="141">
        <f t="shared" si="1"/>
        <v>95</v>
      </c>
      <c r="L52" s="141">
        <f t="shared" si="1"/>
        <v>15</v>
      </c>
      <c r="M52" s="142">
        <f t="shared" si="1"/>
        <v>5</v>
      </c>
      <c r="O52" s="8">
        <f>E52</f>
        <v>253</v>
      </c>
      <c r="P52" s="35">
        <f>E52-O52</f>
        <v>0</v>
      </c>
    </row>
    <row r="53" spans="2:16" ht="19.2" customHeight="1" x14ac:dyDescent="0.2">
      <c r="B53" s="51"/>
      <c r="C53" s="155" t="s">
        <v>236</v>
      </c>
      <c r="D53" s="156"/>
      <c r="E53" s="150">
        <f>E52/D52</f>
        <v>0.86941580756013748</v>
      </c>
      <c r="F53" s="132">
        <f>F52/D52</f>
        <v>0.3951890034364261</v>
      </c>
      <c r="G53" s="132">
        <f>G52/D52</f>
        <v>0.6563573883161512</v>
      </c>
      <c r="H53" s="132">
        <f>H52/D52</f>
        <v>0.12371134020618557</v>
      </c>
      <c r="I53" s="132">
        <f>I52/D52</f>
        <v>3.0927835051546393E-2</v>
      </c>
      <c r="J53" s="132">
        <f>J52/D52</f>
        <v>0.3951890034364261</v>
      </c>
      <c r="K53" s="132">
        <f>K52/D52</f>
        <v>0.32646048109965636</v>
      </c>
      <c r="L53" s="132">
        <f>L52/D52</f>
        <v>5.1546391752577317E-2</v>
      </c>
      <c r="M53" s="133">
        <f>M52/D52</f>
        <v>1.7182130584192441E-2</v>
      </c>
      <c r="O53" s="43">
        <f>SUM(E53)</f>
        <v>0.86941580756013748</v>
      </c>
      <c r="P53" s="35"/>
    </row>
    <row r="54" spans="2:16" ht="19.2" customHeight="1" x14ac:dyDescent="0.2">
      <c r="B54" s="51"/>
      <c r="C54" s="157"/>
      <c r="D54" s="158"/>
      <c r="E54" s="151"/>
      <c r="F54" s="137">
        <f>F52/E52</f>
        <v>0.45454545454545453</v>
      </c>
      <c r="G54" s="137">
        <f>G52/E52</f>
        <v>0.75494071146245056</v>
      </c>
      <c r="H54" s="137">
        <f>H52/E52</f>
        <v>0.14229249011857709</v>
      </c>
      <c r="I54" s="137">
        <f>I52/E52</f>
        <v>3.5573122529644272E-2</v>
      </c>
      <c r="J54" s="137">
        <f>J52/E52</f>
        <v>0.45454545454545453</v>
      </c>
      <c r="K54" s="137">
        <f>K52/E52</f>
        <v>0.37549407114624506</v>
      </c>
      <c r="L54" s="137">
        <f>L52/E52</f>
        <v>5.9288537549407112E-2</v>
      </c>
      <c r="M54" s="138">
        <f>M52/E52</f>
        <v>1.9762845849802372E-2</v>
      </c>
      <c r="O54" s="43"/>
    </row>
    <row r="55" spans="2:16" ht="19.2" customHeight="1" x14ac:dyDescent="0.2">
      <c r="B55" s="51"/>
      <c r="C55" s="159" t="s">
        <v>235</v>
      </c>
      <c r="D55" s="160">
        <f>SUM(D40:D49)</f>
        <v>150</v>
      </c>
      <c r="E55" s="114">
        <f t="shared" ref="E55:M55" si="2">E40+E43+E46+E49</f>
        <v>123</v>
      </c>
      <c r="F55" s="115">
        <f t="shared" si="2"/>
        <v>61</v>
      </c>
      <c r="G55" s="115">
        <f t="shared" si="2"/>
        <v>93</v>
      </c>
      <c r="H55" s="115">
        <f t="shared" si="2"/>
        <v>18</v>
      </c>
      <c r="I55" s="115">
        <f t="shared" si="2"/>
        <v>7</v>
      </c>
      <c r="J55" s="115">
        <f t="shared" si="2"/>
        <v>62</v>
      </c>
      <c r="K55" s="115">
        <f t="shared" si="2"/>
        <v>43</v>
      </c>
      <c r="L55" s="115">
        <f t="shared" si="2"/>
        <v>9</v>
      </c>
      <c r="M55" s="116">
        <f t="shared" si="2"/>
        <v>4</v>
      </c>
      <c r="O55" s="8">
        <f>E55</f>
        <v>123</v>
      </c>
      <c r="P55" s="35">
        <f>E55-O55</f>
        <v>0</v>
      </c>
    </row>
    <row r="56" spans="2:16" ht="19.2" customHeight="1" x14ac:dyDescent="0.2">
      <c r="B56" s="51"/>
      <c r="C56" s="155" t="s">
        <v>237</v>
      </c>
      <c r="D56" s="161"/>
      <c r="E56" s="150">
        <f>E55/D55</f>
        <v>0.82</v>
      </c>
      <c r="F56" s="132">
        <f>F55/D55</f>
        <v>0.40666666666666668</v>
      </c>
      <c r="G56" s="132">
        <f>G55/D55</f>
        <v>0.62</v>
      </c>
      <c r="H56" s="132">
        <f>H55/D55</f>
        <v>0.12</v>
      </c>
      <c r="I56" s="132">
        <f>I55/D55</f>
        <v>4.6666666666666669E-2</v>
      </c>
      <c r="J56" s="132">
        <f>J55/D55</f>
        <v>0.41333333333333333</v>
      </c>
      <c r="K56" s="132">
        <f>K55/D55</f>
        <v>0.28666666666666668</v>
      </c>
      <c r="L56" s="132">
        <f>L55/D55</f>
        <v>0.06</v>
      </c>
      <c r="M56" s="133">
        <f>M55/D55</f>
        <v>2.6666666666666668E-2</v>
      </c>
      <c r="O56" s="43">
        <f>SUM(E56)</f>
        <v>0.82</v>
      </c>
      <c r="P56" s="35"/>
    </row>
    <row r="57" spans="2:16" ht="19.2" customHeight="1" thickBot="1" x14ac:dyDescent="0.25">
      <c r="B57" s="83"/>
      <c r="C57" s="157"/>
      <c r="D57" s="158"/>
      <c r="E57" s="162"/>
      <c r="F57" s="163">
        <f>F55/E55</f>
        <v>0.49593495934959347</v>
      </c>
      <c r="G57" s="163">
        <f>G55/E55</f>
        <v>0.75609756097560976</v>
      </c>
      <c r="H57" s="320">
        <f>H55/E55</f>
        <v>0.14634146341463414</v>
      </c>
      <c r="I57" s="320">
        <f>I55/E55</f>
        <v>5.6910569105691054E-2</v>
      </c>
      <c r="J57" s="320">
        <f>J55/E55</f>
        <v>0.50406504065040647</v>
      </c>
      <c r="K57" s="163">
        <f>K55/E55</f>
        <v>0.34959349593495936</v>
      </c>
      <c r="L57" s="163">
        <f>L55/E55</f>
        <v>7.3170731707317069E-2</v>
      </c>
      <c r="M57" s="164">
        <f>M55/E55</f>
        <v>3.2520325203252036E-2</v>
      </c>
      <c r="O57" s="43"/>
    </row>
    <row r="58" spans="2:16" ht="19.2" customHeight="1" x14ac:dyDescent="0.2">
      <c r="B58" s="194"/>
      <c r="C58" s="166" t="s">
        <v>389</v>
      </c>
      <c r="D58" s="166"/>
      <c r="E58" s="166"/>
      <c r="F58" s="166"/>
      <c r="G58" s="265"/>
      <c r="H58" s="265"/>
      <c r="I58" s="265"/>
      <c r="J58" s="265"/>
      <c r="K58" s="265"/>
      <c r="L58" s="265"/>
      <c r="M58" s="265"/>
      <c r="O58" s="43"/>
    </row>
    <row r="59" spans="2:16" x14ac:dyDescent="0.2">
      <c r="B59" s="266"/>
      <c r="C59" s="167"/>
      <c r="D59" s="267"/>
      <c r="E59" s="268"/>
      <c r="F59" s="269"/>
      <c r="G59" s="269"/>
      <c r="H59" s="269"/>
      <c r="I59" s="269"/>
      <c r="J59" s="269"/>
      <c r="K59" s="269"/>
      <c r="L59" s="269"/>
    </row>
    <row r="60" spans="2:16" x14ac:dyDescent="0.2">
      <c r="B60" s="8" t="s">
        <v>238</v>
      </c>
      <c r="C60" s="167"/>
      <c r="D60" s="8">
        <f>D34+D37+D40+D43+D46+D49</f>
        <v>427</v>
      </c>
      <c r="E60" s="8">
        <f t="shared" ref="E60:M60" si="3">E34+E37+E40+E43+E46+E49</f>
        <v>352</v>
      </c>
      <c r="F60" s="8">
        <f t="shared" si="3"/>
        <v>152</v>
      </c>
      <c r="G60" s="8">
        <f>G34+G37+G40+G43+G46+G49</f>
        <v>256</v>
      </c>
      <c r="H60" s="8">
        <f>H34+H37+H40+H43+H46+H49</f>
        <v>43</v>
      </c>
      <c r="I60" s="8">
        <f>I34+I37+I40+I43+I46+I49</f>
        <v>12</v>
      </c>
      <c r="J60" s="8">
        <f>J34+J37+J40+J43+J46+J49</f>
        <v>148</v>
      </c>
      <c r="K60" s="8">
        <f t="shared" si="3"/>
        <v>120</v>
      </c>
      <c r="L60" s="8">
        <f t="shared" si="3"/>
        <v>18</v>
      </c>
      <c r="M60" s="8">
        <f t="shared" si="3"/>
        <v>12</v>
      </c>
    </row>
    <row r="61" spans="2:16" x14ac:dyDescent="0.2">
      <c r="B61" s="43" t="s">
        <v>239</v>
      </c>
      <c r="E61" s="91">
        <f>E60/D60</f>
        <v>0.82435597189695553</v>
      </c>
      <c r="F61" s="91">
        <f>F60/D60</f>
        <v>0.35597189695550352</v>
      </c>
      <c r="G61" s="91">
        <f>G60/D60</f>
        <v>0.59953161592505855</v>
      </c>
      <c r="H61" s="91">
        <f>H60/D60</f>
        <v>0.10070257611241218</v>
      </c>
      <c r="I61" s="265">
        <f>I60/D60</f>
        <v>2.8103044496487119E-2</v>
      </c>
      <c r="J61" s="265">
        <f>J60/D60</f>
        <v>0.34660421545667447</v>
      </c>
      <c r="K61" s="91">
        <f>K60/D60</f>
        <v>0.28103044496487117</v>
      </c>
      <c r="L61" s="91">
        <f>L60/D60</f>
        <v>4.2154566744730677E-2</v>
      </c>
      <c r="M61" s="91">
        <f>M60/D60</f>
        <v>2.8103044496487119E-2</v>
      </c>
    </row>
    <row r="62" spans="2:16" x14ac:dyDescent="0.2">
      <c r="B62" s="43" t="s">
        <v>300</v>
      </c>
      <c r="E62" s="91"/>
      <c r="F62" s="91">
        <f>F60/E60</f>
        <v>0.43181818181818182</v>
      </c>
      <c r="G62" s="91">
        <f>G60/E60</f>
        <v>0.72727272727272729</v>
      </c>
      <c r="H62" s="91">
        <f>H60/E60</f>
        <v>0.12215909090909091</v>
      </c>
      <c r="I62" s="91">
        <f>I60/E60</f>
        <v>3.4090909090909088E-2</v>
      </c>
      <c r="J62" s="91">
        <f>J60/E60</f>
        <v>0.42045454545454547</v>
      </c>
      <c r="K62" s="91">
        <f>K60/E60</f>
        <v>0.34090909090909088</v>
      </c>
      <c r="L62" s="91">
        <f>L60/E60</f>
        <v>5.113636363636364E-2</v>
      </c>
      <c r="M62" s="91">
        <f>M60/E60</f>
        <v>3.4090909090909088E-2</v>
      </c>
    </row>
    <row r="63" spans="2:16" ht="9.75" customHeight="1" x14ac:dyDescent="0.2">
      <c r="E63" s="91"/>
      <c r="F63" s="91"/>
      <c r="G63" s="91"/>
      <c r="H63" s="91"/>
      <c r="I63" s="91"/>
      <c r="J63" s="91"/>
      <c r="K63" s="91"/>
      <c r="L63" s="91"/>
      <c r="M63" s="91"/>
    </row>
    <row r="64" spans="2:16" x14ac:dyDescent="0.2">
      <c r="B64" s="8" t="s">
        <v>241</v>
      </c>
      <c r="D64" s="92">
        <f>D52+D34+D49</f>
        <v>427</v>
      </c>
      <c r="E64" s="92">
        <f>E52+E34+E49</f>
        <v>352</v>
      </c>
      <c r="F64" s="92">
        <f t="shared" ref="F64:M64" si="4">F52+F34+F49</f>
        <v>152</v>
      </c>
      <c r="G64" s="92">
        <f>G52+G34+G49</f>
        <v>256</v>
      </c>
      <c r="H64" s="92">
        <f>H52+H34+H49</f>
        <v>43</v>
      </c>
      <c r="I64" s="92">
        <f>I52+I34+I49</f>
        <v>12</v>
      </c>
      <c r="J64" s="92">
        <f>J52+J34+J49</f>
        <v>148</v>
      </c>
      <c r="K64" s="92">
        <f t="shared" si="4"/>
        <v>120</v>
      </c>
      <c r="L64" s="92">
        <f t="shared" si="4"/>
        <v>18</v>
      </c>
      <c r="M64" s="92">
        <f t="shared" si="4"/>
        <v>12</v>
      </c>
    </row>
    <row r="65" spans="2:13" x14ac:dyDescent="0.2">
      <c r="B65" s="8"/>
      <c r="C65" s="168"/>
      <c r="D65" s="93">
        <f>D55+D34+D37</f>
        <v>427</v>
      </c>
      <c r="E65" s="93">
        <f>E55+E34+E37</f>
        <v>352</v>
      </c>
      <c r="F65" s="93">
        <f t="shared" ref="F65:M65" si="5">F55+F34+F37</f>
        <v>152</v>
      </c>
      <c r="G65" s="93">
        <f>G55+G34+G37</f>
        <v>256</v>
      </c>
      <c r="H65" s="93">
        <f>H55+H34+H37</f>
        <v>43</v>
      </c>
      <c r="I65" s="93">
        <f>I55+I34+I37</f>
        <v>12</v>
      </c>
      <c r="J65" s="93">
        <f>J55+J34+J37</f>
        <v>148</v>
      </c>
      <c r="K65" s="93">
        <f t="shared" si="5"/>
        <v>120</v>
      </c>
      <c r="L65" s="93">
        <f t="shared" si="5"/>
        <v>18</v>
      </c>
      <c r="M65" s="93">
        <f t="shared" si="5"/>
        <v>12</v>
      </c>
    </row>
    <row r="66" spans="2:13" ht="13.5" customHeight="1" x14ac:dyDescent="0.2">
      <c r="B66" s="8"/>
      <c r="C66" s="168"/>
    </row>
    <row r="67" spans="2:13" ht="13.5" customHeight="1" x14ac:dyDescent="0.2">
      <c r="B67" s="35" t="s">
        <v>209</v>
      </c>
      <c r="C67" s="168"/>
      <c r="D67" s="35">
        <f t="shared" ref="D67:M69" si="6">D13-D60</f>
        <v>0</v>
      </c>
      <c r="E67" s="35">
        <f t="shared" si="6"/>
        <v>0</v>
      </c>
      <c r="F67" s="35">
        <f t="shared" si="6"/>
        <v>0</v>
      </c>
      <c r="G67" s="35">
        <f t="shared" si="6"/>
        <v>0</v>
      </c>
      <c r="H67" s="35">
        <f t="shared" si="6"/>
        <v>0</v>
      </c>
      <c r="I67" s="35">
        <f t="shared" si="6"/>
        <v>0</v>
      </c>
      <c r="J67" s="35">
        <f>J13-J60</f>
        <v>0</v>
      </c>
      <c r="K67" s="35">
        <f t="shared" si="6"/>
        <v>0</v>
      </c>
      <c r="L67" s="35">
        <f t="shared" si="6"/>
        <v>0</v>
      </c>
      <c r="M67" s="35">
        <f t="shared" si="6"/>
        <v>0</v>
      </c>
    </row>
    <row r="68" spans="2:13" ht="11.25" customHeight="1" x14ac:dyDescent="0.2">
      <c r="C68" s="168"/>
      <c r="D68" s="35"/>
      <c r="E68" s="35">
        <f t="shared" si="6"/>
        <v>0</v>
      </c>
      <c r="F68" s="35">
        <f t="shared" si="6"/>
        <v>0</v>
      </c>
      <c r="G68" s="35">
        <f t="shared" si="6"/>
        <v>0</v>
      </c>
      <c r="H68" s="35">
        <f t="shared" si="6"/>
        <v>0</v>
      </c>
      <c r="I68" s="35">
        <f t="shared" si="6"/>
        <v>0</v>
      </c>
      <c r="J68" s="35">
        <f>J14-J61</f>
        <v>0</v>
      </c>
      <c r="K68" s="35">
        <f t="shared" si="6"/>
        <v>0</v>
      </c>
      <c r="L68" s="35">
        <f t="shared" si="6"/>
        <v>0</v>
      </c>
      <c r="M68" s="35">
        <f t="shared" si="6"/>
        <v>0</v>
      </c>
    </row>
    <row r="69" spans="2:13" x14ac:dyDescent="0.2">
      <c r="C69" s="168"/>
      <c r="D69" s="35"/>
      <c r="E69" s="35"/>
      <c r="F69" s="35">
        <f t="shared" si="6"/>
        <v>0</v>
      </c>
      <c r="G69" s="35">
        <f t="shared" si="6"/>
        <v>0</v>
      </c>
      <c r="H69" s="35">
        <f t="shared" si="6"/>
        <v>0</v>
      </c>
      <c r="I69" s="35">
        <f t="shared" si="6"/>
        <v>0</v>
      </c>
      <c r="J69" s="35">
        <f>J15-J62</f>
        <v>0</v>
      </c>
      <c r="K69" s="35">
        <f t="shared" si="6"/>
        <v>0</v>
      </c>
      <c r="L69" s="35">
        <f t="shared" si="6"/>
        <v>0</v>
      </c>
      <c r="M69" s="35">
        <f t="shared" si="6"/>
        <v>0</v>
      </c>
    </row>
    <row r="70" spans="2:13" x14ac:dyDescent="0.2">
      <c r="C70" s="168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2:13" x14ac:dyDescent="0.2">
      <c r="C71" s="168"/>
      <c r="D71" s="35">
        <f>D64-D60</f>
        <v>0</v>
      </c>
      <c r="E71" s="35">
        <f t="shared" ref="E71:M71" si="7">E64-E60</f>
        <v>0</v>
      </c>
      <c r="F71" s="35">
        <f t="shared" si="7"/>
        <v>0</v>
      </c>
      <c r="G71" s="35">
        <f>G64-G60</f>
        <v>0</v>
      </c>
      <c r="H71" s="35">
        <f>H64-H60</f>
        <v>0</v>
      </c>
      <c r="I71" s="35">
        <f>I64-I60</f>
        <v>0</v>
      </c>
      <c r="J71" s="35">
        <f>J64-J60</f>
        <v>0</v>
      </c>
      <c r="K71" s="35">
        <f t="shared" si="7"/>
        <v>0</v>
      </c>
      <c r="L71" s="35">
        <f t="shared" si="7"/>
        <v>0</v>
      </c>
      <c r="M71" s="35">
        <f t="shared" si="7"/>
        <v>0</v>
      </c>
    </row>
    <row r="72" spans="2:13" x14ac:dyDescent="0.2">
      <c r="C72" s="168"/>
      <c r="D72" s="35">
        <f>D65-D60</f>
        <v>0</v>
      </c>
      <c r="E72" s="35">
        <f t="shared" ref="E72:M72" si="8">E65-E60</f>
        <v>0</v>
      </c>
      <c r="F72" s="35">
        <f t="shared" si="8"/>
        <v>0</v>
      </c>
      <c r="G72" s="35">
        <f>G65-G60</f>
        <v>0</v>
      </c>
      <c r="H72" s="35">
        <f>H65-H60</f>
        <v>0</v>
      </c>
      <c r="I72" s="35">
        <f>I65-I60</f>
        <v>0</v>
      </c>
      <c r="J72" s="35">
        <f>J65-J60</f>
        <v>0</v>
      </c>
      <c r="K72" s="35">
        <f t="shared" si="8"/>
        <v>0</v>
      </c>
      <c r="L72" s="35">
        <f t="shared" si="8"/>
        <v>0</v>
      </c>
      <c r="M72" s="35">
        <f t="shared" si="8"/>
        <v>0</v>
      </c>
    </row>
    <row r="73" spans="2:13" x14ac:dyDescent="0.2">
      <c r="C73" s="168"/>
      <c r="D73" s="168"/>
      <c r="F73" s="43"/>
      <c r="H73" s="43"/>
      <c r="L73" s="43"/>
    </row>
    <row r="74" spans="2:13" x14ac:dyDescent="0.2">
      <c r="C74" s="168"/>
      <c r="D74" s="168"/>
    </row>
    <row r="75" spans="2:13" x14ac:dyDescent="0.2">
      <c r="C75" s="168"/>
      <c r="D75" s="168"/>
    </row>
    <row r="76" spans="2:13" x14ac:dyDescent="0.2">
      <c r="C76" s="168"/>
      <c r="D76" s="168"/>
    </row>
    <row r="77" spans="2:13" x14ac:dyDescent="0.2">
      <c r="C77" s="168"/>
      <c r="D77" s="168"/>
    </row>
    <row r="78" spans="2:13" x14ac:dyDescent="0.2">
      <c r="C78" s="168"/>
      <c r="D78" s="168"/>
    </row>
    <row r="79" spans="2:13" x14ac:dyDescent="0.2">
      <c r="C79" s="168"/>
      <c r="D79" s="168"/>
    </row>
    <row r="80" spans="2:13" x14ac:dyDescent="0.2">
      <c r="C80" s="168"/>
      <c r="D80" s="168"/>
    </row>
    <row r="81" spans="1:4" x14ac:dyDescent="0.2">
      <c r="C81" s="168"/>
      <c r="D81" s="168"/>
    </row>
    <row r="82" spans="1:4" x14ac:dyDescent="0.2">
      <c r="C82" s="168"/>
      <c r="D82" s="168"/>
    </row>
    <row r="83" spans="1:4" x14ac:dyDescent="0.2">
      <c r="C83" s="168"/>
      <c r="D83" s="168"/>
    </row>
    <row r="84" spans="1:4" x14ac:dyDescent="0.2">
      <c r="C84" s="168"/>
      <c r="D84" s="168"/>
    </row>
    <row r="85" spans="1:4" x14ac:dyDescent="0.2">
      <c r="C85" s="168"/>
      <c r="D85" s="168"/>
    </row>
    <row r="86" spans="1:4" x14ac:dyDescent="0.2">
      <c r="C86" s="168"/>
      <c r="D86" s="168"/>
    </row>
    <row r="87" spans="1:4" x14ac:dyDescent="0.2">
      <c r="C87" s="168"/>
      <c r="D87" s="168"/>
    </row>
    <row r="88" spans="1:4" x14ac:dyDescent="0.2">
      <c r="C88" s="168"/>
      <c r="D88" s="168"/>
    </row>
    <row r="89" spans="1:4" x14ac:dyDescent="0.2">
      <c r="C89" s="168"/>
      <c r="D89" s="168"/>
    </row>
    <row r="90" spans="1:4" x14ac:dyDescent="0.2">
      <c r="C90" s="168"/>
      <c r="D90" s="168"/>
    </row>
    <row r="91" spans="1:4" x14ac:dyDescent="0.2">
      <c r="C91" s="168"/>
      <c r="D91" s="168"/>
    </row>
    <row r="92" spans="1:4" x14ac:dyDescent="0.2">
      <c r="C92" s="168"/>
      <c r="D92" s="168"/>
    </row>
    <row r="93" spans="1:4" x14ac:dyDescent="0.2">
      <c r="C93" s="168"/>
      <c r="D93" s="168"/>
    </row>
    <row r="94" spans="1:4" x14ac:dyDescent="0.2">
      <c r="C94" s="168"/>
      <c r="D94" s="168"/>
    </row>
    <row r="95" spans="1:4" x14ac:dyDescent="0.2">
      <c r="C95" s="168"/>
      <c r="D95" s="168"/>
    </row>
    <row r="96" spans="1:4" x14ac:dyDescent="0.2">
      <c r="A96" s="8"/>
      <c r="B96" s="8"/>
      <c r="C96" s="168"/>
      <c r="D96" s="168"/>
    </row>
    <row r="97" spans="1:4" x14ac:dyDescent="0.2">
      <c r="A97" s="8" t="e">
        <f>SUM(#REF!)</f>
        <v>#REF!</v>
      </c>
      <c r="B97" s="8" t="e">
        <f>SUM(#REF!)</f>
        <v>#REF!</v>
      </c>
      <c r="C97" s="168"/>
      <c r="D97" s="168"/>
    </row>
  </sheetData>
  <mergeCells count="27">
    <mergeCell ref="C58:F58"/>
    <mergeCell ref="B34:B57"/>
    <mergeCell ref="C34:C36"/>
    <mergeCell ref="C37:C39"/>
    <mergeCell ref="C40:C42"/>
    <mergeCell ref="C43:C45"/>
    <mergeCell ref="C46:C48"/>
    <mergeCell ref="C49:C51"/>
    <mergeCell ref="B16:B33"/>
    <mergeCell ref="C16:C18"/>
    <mergeCell ref="C19:C21"/>
    <mergeCell ref="C22:C24"/>
    <mergeCell ref="C25:C27"/>
    <mergeCell ref="C28:C30"/>
    <mergeCell ref="C31:C33"/>
    <mergeCell ref="I10:I12"/>
    <mergeCell ref="J10:J12"/>
    <mergeCell ref="K10:K12"/>
    <mergeCell ref="L10:L12"/>
    <mergeCell ref="M10:M12"/>
    <mergeCell ref="B13:C15"/>
    <mergeCell ref="B9:C12"/>
    <mergeCell ref="D9:D12"/>
    <mergeCell ref="E9:E12"/>
    <mergeCell ref="F10:F12"/>
    <mergeCell ref="G10:G12"/>
    <mergeCell ref="H10:H12"/>
  </mergeCells>
  <phoneticPr fontId="3"/>
  <printOptions horizontalCentered="1"/>
  <pageMargins left="0.55118110236220474" right="0.70866141732283472" top="0.33" bottom="0.35433070866141736" header="0.31496062992125984" footer="0.31496062992125984"/>
  <pageSetup paperSize="9" scale="5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D878-6A60-49E8-A1DF-CDD84F6DF61D}">
  <sheetPr>
    <tabColor rgb="FF00B0F0"/>
    <pageSetUpPr fitToPage="1"/>
  </sheetPr>
  <dimension ref="B2:M52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8"/>
    <col min="2" max="2" width="4.33203125" style="8" customWidth="1"/>
    <col min="3" max="3" width="16.6640625" style="8" customWidth="1"/>
    <col min="4" max="4" width="17.88671875" style="8" customWidth="1"/>
    <col min="5" max="6" width="19" style="8" customWidth="1"/>
    <col min="7" max="7" width="19.44140625" style="8" customWidth="1"/>
    <col min="8" max="8" width="17.88671875" style="8" customWidth="1"/>
    <col min="9" max="10" width="8.33203125" style="8" customWidth="1"/>
    <col min="11" max="11" width="8.88671875" style="8" customWidth="1"/>
    <col min="12" max="13" width="8.33203125" style="8" customWidth="1"/>
    <col min="14" max="16384" width="9" style="8"/>
  </cols>
  <sheetData>
    <row r="2" spans="2:12" x14ac:dyDescent="0.2">
      <c r="B2" s="8" t="s">
        <v>177</v>
      </c>
    </row>
    <row r="4" spans="2:12" x14ac:dyDescent="0.2">
      <c r="G4" s="9" t="s">
        <v>178</v>
      </c>
    </row>
    <row r="5" spans="2:12" x14ac:dyDescent="0.2">
      <c r="G5" s="9" t="s">
        <v>179</v>
      </c>
    </row>
    <row r="6" spans="2:12" ht="10.5" customHeight="1" x14ac:dyDescent="0.2">
      <c r="G6" s="9"/>
    </row>
    <row r="7" spans="2:12" ht="13.8" thickBot="1" x14ac:dyDescent="0.25">
      <c r="H7" s="10" t="s">
        <v>180</v>
      </c>
      <c r="L7" s="10"/>
    </row>
    <row r="8" spans="2:12" ht="7.5" customHeight="1" x14ac:dyDescent="0.2">
      <c r="B8" s="11"/>
      <c r="C8" s="12"/>
      <c r="D8" s="13" t="s">
        <v>181</v>
      </c>
      <c r="E8" s="14" t="s">
        <v>182</v>
      </c>
      <c r="F8" s="15" t="s">
        <v>183</v>
      </c>
      <c r="G8" s="15" t="s">
        <v>184</v>
      </c>
      <c r="H8" s="16" t="s">
        <v>185</v>
      </c>
    </row>
    <row r="9" spans="2:12" ht="7.5" customHeight="1" x14ac:dyDescent="0.2">
      <c r="B9" s="17"/>
      <c r="C9" s="18"/>
      <c r="D9" s="19"/>
      <c r="E9" s="20"/>
      <c r="F9" s="21"/>
      <c r="G9" s="21"/>
      <c r="H9" s="19"/>
    </row>
    <row r="10" spans="2:12" ht="66.75" customHeight="1" x14ac:dyDescent="0.2">
      <c r="B10" s="22"/>
      <c r="C10" s="23"/>
      <c r="D10" s="24"/>
      <c r="E10" s="25"/>
      <c r="F10" s="26"/>
      <c r="G10" s="26"/>
      <c r="H10" s="24"/>
      <c r="J10" s="8" t="s">
        <v>186</v>
      </c>
      <c r="K10" s="27" t="s">
        <v>187</v>
      </c>
    </row>
    <row r="11" spans="2:12" ht="20.100000000000001" customHeight="1" x14ac:dyDescent="0.2">
      <c r="B11" s="28" t="s">
        <v>188</v>
      </c>
      <c r="C11" s="29"/>
      <c r="D11" s="30">
        <f t="shared" ref="D11" si="0">D13+D15+D17+D19+D21+D23</f>
        <v>427</v>
      </c>
      <c r="E11" s="31">
        <f>E13+E15+E17+E19+E21+E23</f>
        <v>128</v>
      </c>
      <c r="F11" s="32">
        <f>F13+F15+F17+F19+F21+F23</f>
        <v>149</v>
      </c>
      <c r="G11" s="33">
        <f>G13+G15+G17+G19+G21+G23</f>
        <v>138</v>
      </c>
      <c r="H11" s="34">
        <f>H13+H15+H17+H19+H21+H23</f>
        <v>12</v>
      </c>
      <c r="J11" s="8">
        <f t="shared" ref="J11:J40" si="1">SUM(E11:H11)</f>
        <v>427</v>
      </c>
      <c r="K11" s="35">
        <f>J11-D11</f>
        <v>0</v>
      </c>
    </row>
    <row r="12" spans="2:12" ht="20.100000000000001" customHeight="1" thickBot="1" x14ac:dyDescent="0.25">
      <c r="B12" s="36"/>
      <c r="C12" s="37"/>
      <c r="D12" s="38"/>
      <c r="E12" s="39">
        <f>E11/D11</f>
        <v>0.29976580796252927</v>
      </c>
      <c r="F12" s="40">
        <f t="shared" ref="F12" si="2">F11/D11</f>
        <v>0.34894613583138173</v>
      </c>
      <c r="G12" s="41">
        <f>G11/D11</f>
        <v>0.3231850117096019</v>
      </c>
      <c r="H12" s="42">
        <f>H11/D11</f>
        <v>2.8103044496487119E-2</v>
      </c>
      <c r="I12" s="43"/>
      <c r="J12" s="43">
        <f>SUM(E12:H12)</f>
        <v>1</v>
      </c>
      <c r="K12" s="35">
        <f>1-J12</f>
        <v>0</v>
      </c>
    </row>
    <row r="13" spans="2:12" ht="20.100000000000001" customHeight="1" thickTop="1" x14ac:dyDescent="0.2">
      <c r="B13" s="44" t="s">
        <v>189</v>
      </c>
      <c r="C13" s="45" t="s">
        <v>190</v>
      </c>
      <c r="D13" s="46">
        <f>'[1]表5-1'!D14</f>
        <v>49</v>
      </c>
      <c r="E13" s="47">
        <v>12</v>
      </c>
      <c r="F13" s="48">
        <v>21</v>
      </c>
      <c r="G13" s="49">
        <v>13</v>
      </c>
      <c r="H13" s="50">
        <v>3</v>
      </c>
      <c r="J13" s="8">
        <f t="shared" si="1"/>
        <v>49</v>
      </c>
      <c r="K13" s="35">
        <f>J13-D13</f>
        <v>0</v>
      </c>
    </row>
    <row r="14" spans="2:12" ht="20.100000000000001" customHeight="1" x14ac:dyDescent="0.2">
      <c r="B14" s="51"/>
      <c r="C14" s="52"/>
      <c r="D14" s="53"/>
      <c r="E14" s="54">
        <f>E13/D13</f>
        <v>0.24489795918367346</v>
      </c>
      <c r="F14" s="55">
        <f t="shared" ref="F14" si="3">F13/D13</f>
        <v>0.42857142857142855</v>
      </c>
      <c r="G14" s="56">
        <f>G13/D13</f>
        <v>0.26530612244897961</v>
      </c>
      <c r="H14" s="57">
        <f>H13/D13</f>
        <v>6.1224489795918366E-2</v>
      </c>
      <c r="J14" s="43">
        <f t="shared" si="1"/>
        <v>0.99999999999999989</v>
      </c>
      <c r="K14" s="35">
        <f t="shared" ref="K14" si="4">1-J14</f>
        <v>0</v>
      </c>
    </row>
    <row r="15" spans="2:12" ht="20.100000000000001" customHeight="1" x14ac:dyDescent="0.2">
      <c r="B15" s="51"/>
      <c r="C15" s="58" t="s">
        <v>191</v>
      </c>
      <c r="D15" s="59">
        <f>'[1]表5-1'!D16</f>
        <v>87</v>
      </c>
      <c r="E15" s="31">
        <v>15</v>
      </c>
      <c r="F15" s="32">
        <v>30</v>
      </c>
      <c r="G15" s="33">
        <v>42</v>
      </c>
      <c r="H15" s="34">
        <v>0</v>
      </c>
      <c r="J15" s="8">
        <f t="shared" si="1"/>
        <v>87</v>
      </c>
      <c r="K15" s="35">
        <f>J15-D15</f>
        <v>0</v>
      </c>
    </row>
    <row r="16" spans="2:12" ht="20.100000000000001" customHeight="1" x14ac:dyDescent="0.2">
      <c r="B16" s="51"/>
      <c r="C16" s="52"/>
      <c r="D16" s="60"/>
      <c r="E16" s="54">
        <f>E15/D15</f>
        <v>0.17241379310344829</v>
      </c>
      <c r="F16" s="55">
        <f t="shared" ref="F16" si="5">F15/D15</f>
        <v>0.34482758620689657</v>
      </c>
      <c r="G16" s="56">
        <f>G15/D15</f>
        <v>0.48275862068965519</v>
      </c>
      <c r="H16" s="57">
        <f>H15/D15</f>
        <v>0</v>
      </c>
      <c r="J16" s="43">
        <f t="shared" si="1"/>
        <v>1</v>
      </c>
      <c r="K16" s="35">
        <f t="shared" ref="K16" si="6">1-J16</f>
        <v>0</v>
      </c>
    </row>
    <row r="17" spans="2:11" ht="20.100000000000001" customHeight="1" x14ac:dyDescent="0.2">
      <c r="B17" s="51"/>
      <c r="C17" s="58" t="s">
        <v>192</v>
      </c>
      <c r="D17" s="59">
        <f>'[1]表5-1'!D18</f>
        <v>25</v>
      </c>
      <c r="E17" s="31">
        <v>12</v>
      </c>
      <c r="F17" s="32">
        <v>9</v>
      </c>
      <c r="G17" s="33">
        <v>4</v>
      </c>
      <c r="H17" s="34">
        <v>0</v>
      </c>
      <c r="J17" s="8">
        <f t="shared" si="1"/>
        <v>25</v>
      </c>
      <c r="K17" s="35">
        <f>J17-D17</f>
        <v>0</v>
      </c>
    </row>
    <row r="18" spans="2:11" ht="20.100000000000001" customHeight="1" x14ac:dyDescent="0.2">
      <c r="B18" s="51"/>
      <c r="C18" s="52"/>
      <c r="D18" s="60"/>
      <c r="E18" s="54">
        <f>E17/D17</f>
        <v>0.48</v>
      </c>
      <c r="F18" s="55">
        <f t="shared" ref="F18" si="7">F17/D17</f>
        <v>0.36</v>
      </c>
      <c r="G18" s="56">
        <f>G17/D17</f>
        <v>0.16</v>
      </c>
      <c r="H18" s="57">
        <f>H17/D17</f>
        <v>0</v>
      </c>
      <c r="J18" s="43">
        <f t="shared" si="1"/>
        <v>1</v>
      </c>
      <c r="K18" s="35">
        <f t="shared" ref="K18" si="8">1-J18</f>
        <v>0</v>
      </c>
    </row>
    <row r="19" spans="2:11" ht="20.100000000000001" customHeight="1" x14ac:dyDescent="0.2">
      <c r="B19" s="51"/>
      <c r="C19" s="58" t="s">
        <v>193</v>
      </c>
      <c r="D19" s="59">
        <f>'[1]表5-1'!D20</f>
        <v>82</v>
      </c>
      <c r="E19" s="31">
        <v>27</v>
      </c>
      <c r="F19" s="32">
        <v>28</v>
      </c>
      <c r="G19" s="33">
        <v>26</v>
      </c>
      <c r="H19" s="34">
        <v>1</v>
      </c>
      <c r="J19" s="8">
        <f t="shared" si="1"/>
        <v>82</v>
      </c>
      <c r="K19" s="35">
        <f>J19-D19</f>
        <v>0</v>
      </c>
    </row>
    <row r="20" spans="2:11" ht="20.100000000000001" customHeight="1" x14ac:dyDescent="0.2">
      <c r="B20" s="51"/>
      <c r="C20" s="52"/>
      <c r="D20" s="60"/>
      <c r="E20" s="54">
        <f>E19/D19</f>
        <v>0.32926829268292684</v>
      </c>
      <c r="F20" s="55">
        <f t="shared" ref="F20" si="9">F19/D19</f>
        <v>0.34146341463414637</v>
      </c>
      <c r="G20" s="56">
        <f>G19/D19</f>
        <v>0.31707317073170732</v>
      </c>
      <c r="H20" s="57">
        <f>H19/D19</f>
        <v>1.2195121951219513E-2</v>
      </c>
      <c r="J20" s="43">
        <f t="shared" si="1"/>
        <v>1</v>
      </c>
      <c r="K20" s="35">
        <f t="shared" ref="K20" si="10">1-J20</f>
        <v>0</v>
      </c>
    </row>
    <row r="21" spans="2:11" ht="20.100000000000001" customHeight="1" x14ac:dyDescent="0.2">
      <c r="B21" s="51"/>
      <c r="C21" s="58" t="s">
        <v>194</v>
      </c>
      <c r="D21" s="59">
        <f>'[1]表5-1'!D22</f>
        <v>8</v>
      </c>
      <c r="E21" s="31">
        <v>0</v>
      </c>
      <c r="F21" s="32">
        <v>4</v>
      </c>
      <c r="G21" s="33">
        <v>4</v>
      </c>
      <c r="H21" s="34">
        <v>0</v>
      </c>
      <c r="J21" s="8">
        <f t="shared" si="1"/>
        <v>8</v>
      </c>
      <c r="K21" s="35">
        <f>J21-D21</f>
        <v>0</v>
      </c>
    </row>
    <row r="22" spans="2:11" ht="20.100000000000001" customHeight="1" x14ac:dyDescent="0.2">
      <c r="B22" s="51"/>
      <c r="C22" s="52"/>
      <c r="D22" s="60"/>
      <c r="E22" s="54">
        <f>E21/D21</f>
        <v>0</v>
      </c>
      <c r="F22" s="55">
        <f t="shared" ref="F22" si="11">F21/D21</f>
        <v>0.5</v>
      </c>
      <c r="G22" s="56">
        <f>G21/D21</f>
        <v>0.5</v>
      </c>
      <c r="H22" s="57">
        <f>H21/D21</f>
        <v>0</v>
      </c>
      <c r="J22" s="43">
        <f t="shared" si="1"/>
        <v>1</v>
      </c>
      <c r="K22" s="35">
        <f t="shared" ref="K22" si="12">1-J22</f>
        <v>0</v>
      </c>
    </row>
    <row r="23" spans="2:11" ht="20.100000000000001" customHeight="1" x14ac:dyDescent="0.2">
      <c r="B23" s="51"/>
      <c r="C23" s="58" t="s">
        <v>195</v>
      </c>
      <c r="D23" s="59">
        <f>'[1]表5-1'!D24</f>
        <v>176</v>
      </c>
      <c r="E23" s="61">
        <v>62</v>
      </c>
      <c r="F23" s="62">
        <v>57</v>
      </c>
      <c r="G23" s="63">
        <v>49</v>
      </c>
      <c r="H23" s="64">
        <v>8</v>
      </c>
      <c r="J23" s="8">
        <f t="shared" si="1"/>
        <v>176</v>
      </c>
      <c r="K23" s="35">
        <f>J23-D23</f>
        <v>0</v>
      </c>
    </row>
    <row r="24" spans="2:11" ht="20.100000000000001" customHeight="1" thickBot="1" x14ac:dyDescent="0.25">
      <c r="B24" s="51"/>
      <c r="C24" s="52"/>
      <c r="D24" s="53"/>
      <c r="E24" s="65">
        <f>E23/D23</f>
        <v>0.35227272727272729</v>
      </c>
      <c r="F24" s="66">
        <f t="shared" ref="F24" si="13">F23/D23</f>
        <v>0.32386363636363635</v>
      </c>
      <c r="G24" s="67">
        <f>G23/D23</f>
        <v>0.27840909090909088</v>
      </c>
      <c r="H24" s="68">
        <f>H23/D23</f>
        <v>4.5454545454545456E-2</v>
      </c>
      <c r="J24" s="43">
        <f t="shared" si="1"/>
        <v>1</v>
      </c>
      <c r="K24" s="35">
        <f t="shared" ref="K24" si="14">1-J24</f>
        <v>0</v>
      </c>
    </row>
    <row r="25" spans="2:11" ht="20.100000000000001" customHeight="1" thickTop="1" x14ac:dyDescent="0.2">
      <c r="B25" s="44" t="s">
        <v>196</v>
      </c>
      <c r="C25" s="69" t="s">
        <v>197</v>
      </c>
      <c r="D25" s="46">
        <f>'[1]表5-1'!D26</f>
        <v>106</v>
      </c>
      <c r="E25" s="47">
        <v>29</v>
      </c>
      <c r="F25" s="48">
        <v>34</v>
      </c>
      <c r="G25" s="49">
        <v>35</v>
      </c>
      <c r="H25" s="50">
        <v>8</v>
      </c>
      <c r="J25" s="8">
        <f t="shared" si="1"/>
        <v>106</v>
      </c>
      <c r="K25" s="35">
        <f>J25-D25</f>
        <v>0</v>
      </c>
    </row>
    <row r="26" spans="2:11" ht="20.100000000000001" customHeight="1" x14ac:dyDescent="0.2">
      <c r="B26" s="51"/>
      <c r="C26" s="70"/>
      <c r="D26" s="60"/>
      <c r="E26" s="54">
        <f>E25/D25</f>
        <v>0.27358490566037735</v>
      </c>
      <c r="F26" s="55">
        <f t="shared" ref="F26" si="15">F25/D25</f>
        <v>0.32075471698113206</v>
      </c>
      <c r="G26" s="56">
        <f>G25/D25</f>
        <v>0.330188679245283</v>
      </c>
      <c r="H26" s="57">
        <f>H25/D25</f>
        <v>7.5471698113207544E-2</v>
      </c>
      <c r="J26" s="43">
        <f t="shared" si="1"/>
        <v>1</v>
      </c>
      <c r="K26" s="35">
        <f t="shared" ref="K26" si="16">1-J26</f>
        <v>0</v>
      </c>
    </row>
    <row r="27" spans="2:11" ht="20.100000000000001" customHeight="1" x14ac:dyDescent="0.2">
      <c r="B27" s="51"/>
      <c r="C27" s="70" t="s">
        <v>198</v>
      </c>
      <c r="D27" s="71">
        <f>'[1]表5-1'!D28</f>
        <v>171</v>
      </c>
      <c r="E27" s="61">
        <v>58</v>
      </c>
      <c r="F27" s="62">
        <v>61</v>
      </c>
      <c r="G27" s="63">
        <v>51</v>
      </c>
      <c r="H27" s="64">
        <v>1</v>
      </c>
      <c r="J27" s="8">
        <f t="shared" si="1"/>
        <v>171</v>
      </c>
      <c r="K27" s="35">
        <f>J27-D27</f>
        <v>0</v>
      </c>
    </row>
    <row r="28" spans="2:11" ht="20.100000000000001" customHeight="1" x14ac:dyDescent="0.2">
      <c r="B28" s="51"/>
      <c r="C28" s="72"/>
      <c r="D28" s="60"/>
      <c r="E28" s="54">
        <f>E27/D27</f>
        <v>0.33918128654970758</v>
      </c>
      <c r="F28" s="55">
        <f t="shared" ref="F28" si="17">F27/D27</f>
        <v>0.35672514619883039</v>
      </c>
      <c r="G28" s="56">
        <f>G27/D27</f>
        <v>0.2982456140350877</v>
      </c>
      <c r="H28" s="57">
        <f>H27/D27</f>
        <v>5.8479532163742687E-3</v>
      </c>
      <c r="J28" s="43">
        <f t="shared" si="1"/>
        <v>1</v>
      </c>
      <c r="K28" s="35">
        <f t="shared" ref="K28" si="18">1-J28</f>
        <v>0</v>
      </c>
    </row>
    <row r="29" spans="2:11" ht="20.100000000000001" customHeight="1" x14ac:dyDescent="0.2">
      <c r="B29" s="51"/>
      <c r="C29" s="70" t="s">
        <v>199</v>
      </c>
      <c r="D29" s="53">
        <f>'[1]表5-1'!D30</f>
        <v>49</v>
      </c>
      <c r="E29" s="61">
        <v>16</v>
      </c>
      <c r="F29" s="62">
        <v>11</v>
      </c>
      <c r="G29" s="63">
        <v>19</v>
      </c>
      <c r="H29" s="64">
        <v>3</v>
      </c>
      <c r="J29" s="8">
        <f t="shared" si="1"/>
        <v>49</v>
      </c>
      <c r="K29" s="35">
        <f>J29-D29</f>
        <v>0</v>
      </c>
    </row>
    <row r="30" spans="2:11" ht="20.100000000000001" customHeight="1" x14ac:dyDescent="0.2">
      <c r="B30" s="51"/>
      <c r="C30" s="72"/>
      <c r="D30" s="60"/>
      <c r="E30" s="54">
        <f>E29/D29</f>
        <v>0.32653061224489793</v>
      </c>
      <c r="F30" s="55">
        <f t="shared" ref="F30" si="19">F29/D29</f>
        <v>0.22448979591836735</v>
      </c>
      <c r="G30" s="56">
        <f>G29/D29</f>
        <v>0.38775510204081631</v>
      </c>
      <c r="H30" s="57">
        <f>H29/D29</f>
        <v>6.1224489795918366E-2</v>
      </c>
      <c r="J30" s="43">
        <f t="shared" si="1"/>
        <v>0.99999999999999989</v>
      </c>
      <c r="K30" s="35">
        <f t="shared" ref="K30" si="20">1-J30</f>
        <v>0</v>
      </c>
    </row>
    <row r="31" spans="2:11" ht="20.100000000000001" customHeight="1" x14ac:dyDescent="0.2">
      <c r="B31" s="51"/>
      <c r="C31" s="70" t="s">
        <v>200</v>
      </c>
      <c r="D31" s="53">
        <f>'[1]表5-1'!D32</f>
        <v>38</v>
      </c>
      <c r="E31" s="61">
        <v>13</v>
      </c>
      <c r="F31" s="62">
        <v>14</v>
      </c>
      <c r="G31" s="63">
        <v>11</v>
      </c>
      <c r="H31" s="64">
        <v>0</v>
      </c>
      <c r="J31" s="8">
        <f t="shared" si="1"/>
        <v>38</v>
      </c>
      <c r="K31" s="35">
        <f>J31-D31</f>
        <v>0</v>
      </c>
    </row>
    <row r="32" spans="2:11" ht="20.100000000000001" customHeight="1" x14ac:dyDescent="0.2">
      <c r="B32" s="51"/>
      <c r="C32" s="72"/>
      <c r="D32" s="60"/>
      <c r="E32" s="54">
        <f>E31/D31</f>
        <v>0.34210526315789475</v>
      </c>
      <c r="F32" s="55">
        <f t="shared" ref="F32" si="21">F31/D31</f>
        <v>0.36842105263157893</v>
      </c>
      <c r="G32" s="56">
        <f>G31/D31</f>
        <v>0.28947368421052633</v>
      </c>
      <c r="H32" s="57">
        <f>H31/D31</f>
        <v>0</v>
      </c>
      <c r="J32" s="43">
        <f t="shared" si="1"/>
        <v>1</v>
      </c>
      <c r="K32" s="35">
        <f t="shared" ref="K32" si="22">1-J32</f>
        <v>0</v>
      </c>
    </row>
    <row r="33" spans="2:13" ht="20.100000000000001" customHeight="1" x14ac:dyDescent="0.2">
      <c r="B33" s="51"/>
      <c r="C33" s="70" t="s">
        <v>201</v>
      </c>
      <c r="D33" s="53">
        <f>'[1]表5-1'!D34</f>
        <v>33</v>
      </c>
      <c r="E33" s="61">
        <v>6</v>
      </c>
      <c r="F33" s="62">
        <v>15</v>
      </c>
      <c r="G33" s="63">
        <v>12</v>
      </c>
      <c r="H33" s="64">
        <v>0</v>
      </c>
      <c r="J33" s="8">
        <f t="shared" si="1"/>
        <v>33</v>
      </c>
      <c r="K33" s="35">
        <f>J33-D33</f>
        <v>0</v>
      </c>
    </row>
    <row r="34" spans="2:13" ht="20.100000000000001" customHeight="1" x14ac:dyDescent="0.2">
      <c r="B34" s="51"/>
      <c r="C34" s="72"/>
      <c r="D34" s="60"/>
      <c r="E34" s="54">
        <f>E33/D33</f>
        <v>0.18181818181818182</v>
      </c>
      <c r="F34" s="55">
        <f t="shared" ref="F34" si="23">F33/D33</f>
        <v>0.45454545454545453</v>
      </c>
      <c r="G34" s="56">
        <f>G33/D33</f>
        <v>0.36363636363636365</v>
      </c>
      <c r="H34" s="57">
        <f>H33/D33</f>
        <v>0</v>
      </c>
      <c r="J34" s="43">
        <f t="shared" si="1"/>
        <v>1</v>
      </c>
      <c r="K34" s="35">
        <f t="shared" ref="K34" si="24">1-J34</f>
        <v>0</v>
      </c>
    </row>
    <row r="35" spans="2:13" ht="20.100000000000001" customHeight="1" x14ac:dyDescent="0.2">
      <c r="B35" s="51"/>
      <c r="C35" s="70" t="s">
        <v>202</v>
      </c>
      <c r="D35" s="71">
        <f>'[1]表5-1'!D36</f>
        <v>30</v>
      </c>
      <c r="E35" s="61">
        <v>6</v>
      </c>
      <c r="F35" s="62">
        <v>14</v>
      </c>
      <c r="G35" s="63">
        <v>10</v>
      </c>
      <c r="H35" s="64">
        <v>0</v>
      </c>
      <c r="J35" s="8">
        <f t="shared" si="1"/>
        <v>30</v>
      </c>
      <c r="K35" s="35">
        <f>J35-D35</f>
        <v>0</v>
      </c>
    </row>
    <row r="36" spans="2:13" ht="20.100000000000001" customHeight="1" thickBot="1" x14ac:dyDescent="0.25">
      <c r="B36" s="51"/>
      <c r="C36" s="73"/>
      <c r="D36" s="53"/>
      <c r="E36" s="74">
        <f>E35/D35</f>
        <v>0.2</v>
      </c>
      <c r="F36" s="75">
        <f t="shared" ref="F36" si="25">F35/D35</f>
        <v>0.46666666666666667</v>
      </c>
      <c r="G36" s="76">
        <f>G35/D35</f>
        <v>0.33333333333333331</v>
      </c>
      <c r="H36" s="77">
        <f>H35/D35</f>
        <v>0</v>
      </c>
      <c r="J36" s="43">
        <f t="shared" si="1"/>
        <v>1</v>
      </c>
      <c r="K36" s="35">
        <f t="shared" ref="K36" si="26">1-J36</f>
        <v>0</v>
      </c>
    </row>
    <row r="37" spans="2:13" ht="20.100000000000001" customHeight="1" thickTop="1" x14ac:dyDescent="0.2">
      <c r="B37" s="51"/>
      <c r="C37" s="78" t="s">
        <v>203</v>
      </c>
      <c r="D37" s="79">
        <f>D27+D29+D31+D33</f>
        <v>291</v>
      </c>
      <c r="E37" s="80">
        <f>E27+E29+E31+E33</f>
        <v>93</v>
      </c>
      <c r="F37" s="48">
        <f>F27+F29+F31+F33</f>
        <v>101</v>
      </c>
      <c r="G37" s="49">
        <f>G27+G29+G31+G33</f>
        <v>93</v>
      </c>
      <c r="H37" s="50">
        <f>H27+H29+H31+H33</f>
        <v>4</v>
      </c>
      <c r="J37" s="8">
        <f t="shared" si="1"/>
        <v>291</v>
      </c>
      <c r="K37" s="35">
        <f>J37-D37</f>
        <v>0</v>
      </c>
    </row>
    <row r="38" spans="2:13" ht="20.100000000000001" customHeight="1" x14ac:dyDescent="0.2">
      <c r="B38" s="51"/>
      <c r="C38" s="81" t="s">
        <v>204</v>
      </c>
      <c r="D38" s="60"/>
      <c r="E38" s="54">
        <f>E37/D37</f>
        <v>0.31958762886597936</v>
      </c>
      <c r="F38" s="55">
        <f t="shared" ref="F38" si="27">F37/D37</f>
        <v>0.34707903780068727</v>
      </c>
      <c r="G38" s="56">
        <f>G37/D37</f>
        <v>0.31958762886597936</v>
      </c>
      <c r="H38" s="57">
        <f>H37/D37</f>
        <v>1.3745704467353952E-2</v>
      </c>
      <c r="J38" s="43">
        <f t="shared" si="1"/>
        <v>0.99999999999999989</v>
      </c>
      <c r="K38" s="35">
        <f t="shared" ref="K38" si="28">1-J38</f>
        <v>0</v>
      </c>
    </row>
    <row r="39" spans="2:13" ht="20.100000000000001" customHeight="1" x14ac:dyDescent="0.2">
      <c r="B39" s="51"/>
      <c r="C39" s="78" t="s">
        <v>203</v>
      </c>
      <c r="D39" s="82">
        <f>D29+D31+D33+D35</f>
        <v>150</v>
      </c>
      <c r="E39" s="61">
        <f>E29+E31+E33+E35</f>
        <v>41</v>
      </c>
      <c r="F39" s="62">
        <f>F29+F31+F33+F35</f>
        <v>54</v>
      </c>
      <c r="G39" s="63">
        <f>G29+G31+G33+G35</f>
        <v>52</v>
      </c>
      <c r="H39" s="64">
        <f>H29+H31+H33+H35</f>
        <v>3</v>
      </c>
      <c r="J39" s="8">
        <f t="shared" si="1"/>
        <v>150</v>
      </c>
      <c r="K39" s="35">
        <f>J39-D39</f>
        <v>0</v>
      </c>
    </row>
    <row r="40" spans="2:13" ht="20.100000000000001" customHeight="1" thickBot="1" x14ac:dyDescent="0.25">
      <c r="B40" s="83"/>
      <c r="C40" s="81" t="s">
        <v>205</v>
      </c>
      <c r="D40" s="60"/>
      <c r="E40" s="84">
        <f>E39/D39</f>
        <v>0.27333333333333332</v>
      </c>
      <c r="F40" s="85">
        <f t="shared" ref="F40" si="29">F39/D39</f>
        <v>0.36</v>
      </c>
      <c r="G40" s="86">
        <f>G39/D39</f>
        <v>0.34666666666666668</v>
      </c>
      <c r="H40" s="87">
        <f>H39/D39</f>
        <v>0.02</v>
      </c>
      <c r="J40" s="43">
        <f t="shared" si="1"/>
        <v>1</v>
      </c>
      <c r="K40" s="35">
        <f t="shared" ref="K40" si="30">1-J40</f>
        <v>0</v>
      </c>
    </row>
    <row r="41" spans="2:13" ht="19.5" customHeight="1" x14ac:dyDescent="0.2">
      <c r="C41" s="88"/>
      <c r="D41" s="89"/>
      <c r="E41" s="90"/>
      <c r="F41" s="90"/>
      <c r="G41" s="90"/>
      <c r="H41" s="90"/>
    </row>
    <row r="42" spans="2:13" x14ac:dyDescent="0.2">
      <c r="B42" s="8" t="s">
        <v>206</v>
      </c>
      <c r="D42" s="8">
        <f>D25+D27+D29+D31+D33+D35</f>
        <v>427</v>
      </c>
      <c r="E42" s="8">
        <f t="shared" ref="E42:F42" si="31">E25+E27+E29+E31+E33+E35</f>
        <v>128</v>
      </c>
      <c r="F42" s="8">
        <f t="shared" si="31"/>
        <v>149</v>
      </c>
      <c r="G42" s="8">
        <f>G25+G27+G29+G31+G33+G35</f>
        <v>138</v>
      </c>
      <c r="H42" s="8">
        <f>H25+H27+H29+H31+H33+H35</f>
        <v>12</v>
      </c>
    </row>
    <row r="43" spans="2:13" x14ac:dyDescent="0.2">
      <c r="B43" t="s">
        <v>207</v>
      </c>
      <c r="E43" s="91">
        <f>E42/D42</f>
        <v>0.29976580796252927</v>
      </c>
      <c r="F43" s="91">
        <f>F42/D42</f>
        <v>0.34894613583138173</v>
      </c>
      <c r="G43" s="91">
        <f>G42/D42</f>
        <v>0.3231850117096019</v>
      </c>
      <c r="H43" s="91">
        <f>H42/D42</f>
        <v>2.8103044496487119E-2</v>
      </c>
      <c r="I43" s="91"/>
      <c r="J43" s="91"/>
      <c r="K43" s="91"/>
      <c r="L43" s="91"/>
      <c r="M43" s="91"/>
    </row>
    <row r="44" spans="2:13" x14ac:dyDescent="0.2">
      <c r="B44"/>
      <c r="E44" s="91"/>
      <c r="F44" s="91"/>
      <c r="G44" s="91"/>
      <c r="H44" s="91"/>
      <c r="I44" s="91"/>
      <c r="J44" s="91"/>
      <c r="K44" s="91"/>
      <c r="L44" s="91"/>
      <c r="M44" s="91"/>
    </row>
    <row r="45" spans="2:13" x14ac:dyDescent="0.2">
      <c r="B45" t="s">
        <v>208</v>
      </c>
      <c r="D45" s="92">
        <f>D37+D25+D35</f>
        <v>427</v>
      </c>
      <c r="E45" s="92">
        <f>E37+E25+E35</f>
        <v>128</v>
      </c>
      <c r="F45" s="92">
        <f t="shared" ref="F45:H45" si="32">F37+F25+F35</f>
        <v>149</v>
      </c>
      <c r="G45" s="92">
        <f t="shared" si="32"/>
        <v>138</v>
      </c>
      <c r="H45" s="92">
        <f t="shared" si="32"/>
        <v>12</v>
      </c>
    </row>
    <row r="46" spans="2:13" x14ac:dyDescent="0.2">
      <c r="B46"/>
      <c r="D46" s="93">
        <f>D39+D25+D27</f>
        <v>427</v>
      </c>
      <c r="E46" s="93">
        <f>E39+E25+E27</f>
        <v>128</v>
      </c>
      <c r="F46" s="93">
        <f t="shared" ref="F46:H46" si="33">F39+F25+F27</f>
        <v>149</v>
      </c>
      <c r="G46" s="93">
        <f t="shared" si="33"/>
        <v>138</v>
      </c>
      <c r="H46" s="93">
        <f t="shared" si="33"/>
        <v>12</v>
      </c>
    </row>
    <row r="47" spans="2:13" x14ac:dyDescent="0.2">
      <c r="B47"/>
    </row>
    <row r="48" spans="2:13" x14ac:dyDescent="0.2">
      <c r="B48" s="94" t="s">
        <v>209</v>
      </c>
      <c r="D48" s="35">
        <f>D42-D11</f>
        <v>0</v>
      </c>
      <c r="E48" s="35">
        <f t="shared" ref="E48:H49" si="34">E42-E11</f>
        <v>0</v>
      </c>
      <c r="F48" s="35">
        <f t="shared" si="34"/>
        <v>0</v>
      </c>
      <c r="G48" s="35">
        <f t="shared" si="34"/>
        <v>0</v>
      </c>
      <c r="H48" s="35">
        <f>H42-H11</f>
        <v>0</v>
      </c>
      <c r="I48" s="92"/>
      <c r="J48" s="92"/>
      <c r="K48" s="92"/>
      <c r="L48" s="92"/>
      <c r="M48" s="92"/>
    </row>
    <row r="49" spans="4:13" x14ac:dyDescent="0.2">
      <c r="D49" s="35"/>
      <c r="E49" s="35">
        <f t="shared" si="34"/>
        <v>0</v>
      </c>
      <c r="F49" s="35">
        <f t="shared" si="34"/>
        <v>0</v>
      </c>
      <c r="G49" s="35">
        <f t="shared" si="34"/>
        <v>0</v>
      </c>
      <c r="H49" s="35">
        <f t="shared" si="34"/>
        <v>0</v>
      </c>
      <c r="I49" s="93"/>
      <c r="J49" s="93"/>
      <c r="K49" s="93"/>
      <c r="L49" s="93"/>
      <c r="M49" s="93"/>
    </row>
    <row r="50" spans="4:13" x14ac:dyDescent="0.2">
      <c r="D50" s="35"/>
      <c r="E50" s="35"/>
      <c r="F50" s="35"/>
      <c r="G50" s="35"/>
      <c r="H50" s="35"/>
    </row>
    <row r="51" spans="4:13" x14ac:dyDescent="0.2">
      <c r="D51" s="35">
        <f>D45-D42</f>
        <v>0</v>
      </c>
      <c r="E51" s="35">
        <f t="shared" ref="E51:H51" si="35">E45-E42</f>
        <v>0</v>
      </c>
      <c r="F51" s="35">
        <f t="shared" si="35"/>
        <v>0</v>
      </c>
      <c r="G51" s="35">
        <f t="shared" si="35"/>
        <v>0</v>
      </c>
      <c r="H51" s="35">
        <f t="shared" si="35"/>
        <v>0</v>
      </c>
    </row>
    <row r="52" spans="4:13" x14ac:dyDescent="0.2">
      <c r="D52" s="35">
        <f>D46-D42</f>
        <v>0</v>
      </c>
      <c r="E52" s="35">
        <f t="shared" ref="E52:H52" si="36">E46-E42</f>
        <v>0</v>
      </c>
      <c r="F52" s="35">
        <f t="shared" si="36"/>
        <v>0</v>
      </c>
      <c r="G52" s="35">
        <f t="shared" si="36"/>
        <v>0</v>
      </c>
      <c r="H52" s="35">
        <f t="shared" si="36"/>
        <v>0</v>
      </c>
    </row>
  </sheetData>
  <mergeCells count="20">
    <mergeCell ref="B25:B40"/>
    <mergeCell ref="C25:C26"/>
    <mergeCell ref="C27:C28"/>
    <mergeCell ref="C29:C30"/>
    <mergeCell ref="C31:C32"/>
    <mergeCell ref="C33:C34"/>
    <mergeCell ref="C35:C36"/>
    <mergeCell ref="B13:B24"/>
    <mergeCell ref="C13:C14"/>
    <mergeCell ref="C15:C16"/>
    <mergeCell ref="C17:C18"/>
    <mergeCell ref="C19:C20"/>
    <mergeCell ref="C21:C22"/>
    <mergeCell ref="C23:C24"/>
    <mergeCell ref="D8:D10"/>
    <mergeCell ref="E8:E10"/>
    <mergeCell ref="F8:F10"/>
    <mergeCell ref="G8:G10"/>
    <mergeCell ref="H8:H10"/>
    <mergeCell ref="B11:C12"/>
  </mergeCells>
  <phoneticPr fontId="3"/>
  <pageMargins left="0.94488188976377963" right="0.6692913385826772" top="0.78740157480314965" bottom="0.35433070866141736" header="0.19685039370078741" footer="0.19685039370078741"/>
  <pageSetup paperSize="9" scale="74" firstPageNumber="2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4BDF7-9C66-4138-8285-EE518A351E79}">
  <sheetPr>
    <tabColor rgb="FF00B0F0"/>
    <pageSetUpPr fitToPage="1"/>
  </sheetPr>
  <dimension ref="B1:P51"/>
  <sheetViews>
    <sheetView view="pageBreakPreview" topLeftCell="D17" zoomScale="80" zoomScaleNormal="100" zoomScaleSheetLayoutView="80" workbookViewId="0"/>
  </sheetViews>
  <sheetFormatPr defaultRowHeight="13.2" x14ac:dyDescent="0.2"/>
  <cols>
    <col min="2" max="2" width="5.33203125" customWidth="1"/>
    <col min="3" max="3" width="16.88671875" customWidth="1"/>
    <col min="4" max="4" width="10.33203125" customWidth="1"/>
    <col min="5" max="16" width="18.6640625" customWidth="1"/>
  </cols>
  <sheetData>
    <row r="1" spans="2:16" x14ac:dyDescent="0.2">
      <c r="B1" s="8" t="s">
        <v>390</v>
      </c>
    </row>
    <row r="2" spans="2:16" ht="9.75" customHeight="1" x14ac:dyDescent="0.2"/>
    <row r="3" spans="2:16" x14ac:dyDescent="0.2">
      <c r="O3" s="198" t="s">
        <v>178</v>
      </c>
    </row>
    <row r="4" spans="2:16" x14ac:dyDescent="0.2">
      <c r="O4" s="198" t="s">
        <v>179</v>
      </c>
    </row>
    <row r="5" spans="2:16" ht="8.25" customHeight="1" x14ac:dyDescent="0.2"/>
    <row r="6" spans="2:16" ht="13.8" thickBot="1" x14ac:dyDescent="0.25">
      <c r="P6" s="10" t="s">
        <v>180</v>
      </c>
    </row>
    <row r="7" spans="2:16" x14ac:dyDescent="0.2">
      <c r="B7" s="96"/>
      <c r="C7" s="96"/>
      <c r="D7" s="199" t="s">
        <v>277</v>
      </c>
      <c r="E7" s="200" t="s">
        <v>391</v>
      </c>
      <c r="F7" s="201" t="s">
        <v>392</v>
      </c>
      <c r="G7" s="201" t="s">
        <v>393</v>
      </c>
      <c r="H7" s="201" t="s">
        <v>394</v>
      </c>
      <c r="I7" s="201" t="s">
        <v>395</v>
      </c>
      <c r="J7" s="323" t="s">
        <v>396</v>
      </c>
      <c r="K7" s="324" t="s">
        <v>397</v>
      </c>
      <c r="L7" s="323" t="s">
        <v>398</v>
      </c>
      <c r="M7" s="324" t="s">
        <v>399</v>
      </c>
      <c r="N7" s="201" t="s">
        <v>400</v>
      </c>
      <c r="O7" s="323" t="s">
        <v>283</v>
      </c>
      <c r="P7" s="325" t="s">
        <v>401</v>
      </c>
    </row>
    <row r="8" spans="2:16" ht="61.5" customHeight="1" x14ac:dyDescent="0.2">
      <c r="B8" s="96"/>
      <c r="C8" s="96"/>
      <c r="D8" s="199"/>
      <c r="E8" s="204"/>
      <c r="F8" s="205"/>
      <c r="G8" s="205"/>
      <c r="H8" s="205"/>
      <c r="I8" s="205"/>
      <c r="J8" s="326"/>
      <c r="K8" s="327"/>
      <c r="L8" s="326"/>
      <c r="M8" s="327"/>
      <c r="N8" s="205"/>
      <c r="O8" s="326"/>
      <c r="P8" s="328"/>
    </row>
    <row r="9" spans="2:16" ht="21.75" customHeight="1" x14ac:dyDescent="0.2">
      <c r="B9" s="180" t="s">
        <v>284</v>
      </c>
      <c r="C9" s="181"/>
      <c r="D9" s="208">
        <f>SUM(D11:D21)</f>
        <v>427</v>
      </c>
      <c r="E9" s="209">
        <f>E11+E13+E15+E17+E19+E21</f>
        <v>225</v>
      </c>
      <c r="F9" s="210">
        <f t="shared" ref="F9:M9" si="0">F11+F13+F15+F17+F19+F21</f>
        <v>109</v>
      </c>
      <c r="G9" s="210">
        <f t="shared" si="0"/>
        <v>237</v>
      </c>
      <c r="H9" s="210">
        <f t="shared" si="0"/>
        <v>159</v>
      </c>
      <c r="I9" s="210">
        <f>I11+I13+I15+I17+I19+I21</f>
        <v>119</v>
      </c>
      <c r="J9" s="329">
        <f t="shared" si="0"/>
        <v>17</v>
      </c>
      <c r="K9" s="330">
        <f t="shared" si="0"/>
        <v>66</v>
      </c>
      <c r="L9" s="329">
        <f t="shared" si="0"/>
        <v>36</v>
      </c>
      <c r="M9" s="330">
        <f t="shared" si="0"/>
        <v>102</v>
      </c>
      <c r="N9" s="210">
        <f>N11+N13+N15+N17+N19+N21</f>
        <v>58</v>
      </c>
      <c r="O9" s="329">
        <f t="shared" ref="O9:P9" si="1">O11+O13+O15+O17+O19+O21</f>
        <v>20</v>
      </c>
      <c r="P9" s="331">
        <f t="shared" si="1"/>
        <v>4</v>
      </c>
    </row>
    <row r="10" spans="2:16" s="217" customFormat="1" ht="21.75" customHeight="1" thickBot="1" x14ac:dyDescent="0.25">
      <c r="B10" s="212"/>
      <c r="C10" s="213"/>
      <c r="D10" s="214"/>
      <c r="E10" s="215">
        <f>E9/$D$9</f>
        <v>0.52693208430913352</v>
      </c>
      <c r="F10" s="214">
        <f t="shared" ref="F10:G10" si="2">F9/$D$9</f>
        <v>0.25526932084309134</v>
      </c>
      <c r="G10" s="214">
        <f t="shared" si="2"/>
        <v>0.55503512880562056</v>
      </c>
      <c r="H10" s="214">
        <f>H9/$D$9</f>
        <v>0.37236533957845436</v>
      </c>
      <c r="I10" s="214">
        <f>I9/D9</f>
        <v>0.27868852459016391</v>
      </c>
      <c r="J10" s="332">
        <f>J9/D9</f>
        <v>3.9812646370023422E-2</v>
      </c>
      <c r="K10" s="333">
        <f>K9/$D$9</f>
        <v>0.15456674473067916</v>
      </c>
      <c r="L10" s="332">
        <f>L9/D9</f>
        <v>8.4309133489461355E-2</v>
      </c>
      <c r="M10" s="333">
        <f>M9/$D$9</f>
        <v>0.2388758782201405</v>
      </c>
      <c r="N10" s="214">
        <f>N9/D9</f>
        <v>0.13583138173302109</v>
      </c>
      <c r="O10" s="332">
        <f>O9/D9</f>
        <v>4.6838407494145202E-2</v>
      </c>
      <c r="P10" s="334">
        <f>P9/D9</f>
        <v>9.3676814988290398E-3</v>
      </c>
    </row>
    <row r="11" spans="2:16" ht="21.75" customHeight="1" thickTop="1" x14ac:dyDescent="0.2">
      <c r="B11" s="44" t="s">
        <v>226</v>
      </c>
      <c r="C11" s="218" t="s">
        <v>255</v>
      </c>
      <c r="D11" s="219">
        <v>49</v>
      </c>
      <c r="E11" s="220">
        <v>28</v>
      </c>
      <c r="F11" s="219">
        <v>9</v>
      </c>
      <c r="G11" s="219">
        <v>28</v>
      </c>
      <c r="H11" s="219">
        <v>9</v>
      </c>
      <c r="I11" s="219">
        <v>13</v>
      </c>
      <c r="J11" s="335">
        <v>2</v>
      </c>
      <c r="K11" s="336">
        <v>6</v>
      </c>
      <c r="L11" s="335">
        <v>2</v>
      </c>
      <c r="M11" s="336">
        <v>8</v>
      </c>
      <c r="N11" s="219">
        <v>3</v>
      </c>
      <c r="O11" s="335">
        <v>1</v>
      </c>
      <c r="P11" s="337"/>
    </row>
    <row r="12" spans="2:16" s="217" customFormat="1" ht="21.75" customHeight="1" x14ac:dyDescent="0.2">
      <c r="B12" s="51"/>
      <c r="C12" s="222"/>
      <c r="D12" s="214"/>
      <c r="E12" s="215">
        <f>E11/D11</f>
        <v>0.5714285714285714</v>
      </c>
      <c r="F12" s="214">
        <f t="shared" ref="F12:G12" si="3">F11/$D$11</f>
        <v>0.18367346938775511</v>
      </c>
      <c r="G12" s="214">
        <f t="shared" si="3"/>
        <v>0.5714285714285714</v>
      </c>
      <c r="H12" s="214">
        <f>H11/$D$11</f>
        <v>0.18367346938775511</v>
      </c>
      <c r="I12" s="214">
        <f>I11/D11</f>
        <v>0.26530612244897961</v>
      </c>
      <c r="J12" s="214">
        <f t="shared" ref="J12:P12" si="4">J11/$D$11</f>
        <v>4.0816326530612242E-2</v>
      </c>
      <c r="K12" s="214">
        <f t="shared" si="4"/>
        <v>0.12244897959183673</v>
      </c>
      <c r="L12" s="214">
        <f t="shared" si="4"/>
        <v>4.0816326530612242E-2</v>
      </c>
      <c r="M12" s="214">
        <f t="shared" si="4"/>
        <v>0.16326530612244897</v>
      </c>
      <c r="N12" s="214">
        <f t="shared" si="4"/>
        <v>6.1224489795918366E-2</v>
      </c>
      <c r="O12" s="214">
        <f>O11/$D$11</f>
        <v>2.0408163265306121E-2</v>
      </c>
      <c r="P12" s="216">
        <f t="shared" si="4"/>
        <v>0</v>
      </c>
    </row>
    <row r="13" spans="2:16" ht="21.75" customHeight="1" x14ac:dyDescent="0.2">
      <c r="B13" s="51"/>
      <c r="C13" s="223" t="s">
        <v>256</v>
      </c>
      <c r="D13" s="210">
        <v>87</v>
      </c>
      <c r="E13" s="209">
        <v>60</v>
      </c>
      <c r="F13" s="210">
        <v>30</v>
      </c>
      <c r="G13" s="210">
        <v>60</v>
      </c>
      <c r="H13" s="210">
        <v>35</v>
      </c>
      <c r="I13" s="210">
        <v>31</v>
      </c>
      <c r="J13" s="329">
        <v>3</v>
      </c>
      <c r="K13" s="330">
        <v>16</v>
      </c>
      <c r="L13" s="329">
        <v>6</v>
      </c>
      <c r="M13" s="330">
        <v>22</v>
      </c>
      <c r="N13" s="210">
        <v>15</v>
      </c>
      <c r="O13" s="329">
        <v>2</v>
      </c>
      <c r="P13" s="331">
        <v>0</v>
      </c>
    </row>
    <row r="14" spans="2:16" s="217" customFormat="1" ht="21.75" customHeight="1" x14ac:dyDescent="0.2">
      <c r="B14" s="51"/>
      <c r="C14" s="223"/>
      <c r="D14" s="224"/>
      <c r="E14" s="215">
        <f>E13/D13</f>
        <v>0.68965517241379315</v>
      </c>
      <c r="F14" s="214">
        <f>F13/$D$13</f>
        <v>0.34482758620689657</v>
      </c>
      <c r="G14" s="214">
        <f t="shared" ref="G14:P14" si="5">G13/$D$13</f>
        <v>0.68965517241379315</v>
      </c>
      <c r="H14" s="214">
        <f>H13/$D$13</f>
        <v>0.40229885057471265</v>
      </c>
      <c r="I14" s="214">
        <f t="shared" si="5"/>
        <v>0.35632183908045978</v>
      </c>
      <c r="J14" s="214">
        <f>J13/$D$13</f>
        <v>3.4482758620689655E-2</v>
      </c>
      <c r="K14" s="214">
        <f t="shared" si="5"/>
        <v>0.18390804597701149</v>
      </c>
      <c r="L14" s="214">
        <f t="shared" si="5"/>
        <v>6.8965517241379309E-2</v>
      </c>
      <c r="M14" s="214">
        <f t="shared" si="5"/>
        <v>0.25287356321839083</v>
      </c>
      <c r="N14" s="214">
        <f t="shared" si="5"/>
        <v>0.17241379310344829</v>
      </c>
      <c r="O14" s="214">
        <f t="shared" si="5"/>
        <v>2.2988505747126436E-2</v>
      </c>
      <c r="P14" s="216">
        <f t="shared" si="5"/>
        <v>0</v>
      </c>
    </row>
    <row r="15" spans="2:16" ht="21.75" customHeight="1" x14ac:dyDescent="0.2">
      <c r="B15" s="51"/>
      <c r="C15" s="139" t="s">
        <v>227</v>
      </c>
      <c r="D15" s="210">
        <v>25</v>
      </c>
      <c r="E15" s="209">
        <v>13</v>
      </c>
      <c r="F15" s="210">
        <v>8</v>
      </c>
      <c r="G15" s="210">
        <v>16</v>
      </c>
      <c r="H15" s="210">
        <v>11</v>
      </c>
      <c r="I15" s="210">
        <v>2</v>
      </c>
      <c r="J15" s="329">
        <v>1</v>
      </c>
      <c r="K15" s="330">
        <v>4</v>
      </c>
      <c r="L15" s="329">
        <v>3</v>
      </c>
      <c r="M15" s="330">
        <v>4</v>
      </c>
      <c r="N15" s="210">
        <v>3</v>
      </c>
      <c r="O15" s="329">
        <v>3</v>
      </c>
      <c r="P15" s="331">
        <v>2</v>
      </c>
    </row>
    <row r="16" spans="2:16" s="217" customFormat="1" ht="21.75" customHeight="1" x14ac:dyDescent="0.2">
      <c r="B16" s="51"/>
      <c r="C16" s="131"/>
      <c r="D16" s="224"/>
      <c r="E16" s="215">
        <f>E15/D15</f>
        <v>0.52</v>
      </c>
      <c r="F16" s="214">
        <f t="shared" ref="F16:P16" si="6">F15/$D$15</f>
        <v>0.32</v>
      </c>
      <c r="G16" s="214">
        <f t="shared" si="6"/>
        <v>0.64</v>
      </c>
      <c r="H16" s="214">
        <f t="shared" si="6"/>
        <v>0.44</v>
      </c>
      <c r="I16" s="214">
        <f t="shared" si="6"/>
        <v>0.08</v>
      </c>
      <c r="J16" s="214">
        <f t="shared" si="6"/>
        <v>0.04</v>
      </c>
      <c r="K16" s="214">
        <f t="shared" si="6"/>
        <v>0.16</v>
      </c>
      <c r="L16" s="214">
        <f t="shared" si="6"/>
        <v>0.12</v>
      </c>
      <c r="M16" s="214">
        <f t="shared" si="6"/>
        <v>0.16</v>
      </c>
      <c r="N16" s="214">
        <f t="shared" si="6"/>
        <v>0.12</v>
      </c>
      <c r="O16" s="214">
        <f>O15/$D$15</f>
        <v>0.12</v>
      </c>
      <c r="P16" s="216">
        <f t="shared" si="6"/>
        <v>0.08</v>
      </c>
    </row>
    <row r="17" spans="2:16" ht="21.75" customHeight="1" x14ac:dyDescent="0.2">
      <c r="B17" s="51"/>
      <c r="C17" s="225" t="s">
        <v>258</v>
      </c>
      <c r="D17" s="210">
        <v>82</v>
      </c>
      <c r="E17" s="209">
        <v>45</v>
      </c>
      <c r="F17" s="210">
        <v>22</v>
      </c>
      <c r="G17" s="210">
        <v>49</v>
      </c>
      <c r="H17" s="210">
        <v>30</v>
      </c>
      <c r="I17" s="210">
        <v>28</v>
      </c>
      <c r="J17" s="329">
        <v>3</v>
      </c>
      <c r="K17" s="330">
        <v>13</v>
      </c>
      <c r="L17" s="329">
        <v>11</v>
      </c>
      <c r="M17" s="330">
        <v>22</v>
      </c>
      <c r="N17" s="210">
        <v>12</v>
      </c>
      <c r="O17" s="329">
        <v>2</v>
      </c>
      <c r="P17" s="331">
        <v>1</v>
      </c>
    </row>
    <row r="18" spans="2:16" s="217" customFormat="1" ht="21.75" customHeight="1" x14ac:dyDescent="0.2">
      <c r="B18" s="51"/>
      <c r="C18" s="225"/>
      <c r="D18" s="224"/>
      <c r="E18" s="215">
        <f>E17/D17</f>
        <v>0.54878048780487809</v>
      </c>
      <c r="F18" s="214">
        <f t="shared" ref="F18:P18" si="7">F17/$D$17</f>
        <v>0.26829268292682928</v>
      </c>
      <c r="G18" s="214">
        <f t="shared" si="7"/>
        <v>0.59756097560975607</v>
      </c>
      <c r="H18" s="214">
        <f t="shared" si="7"/>
        <v>0.36585365853658536</v>
      </c>
      <c r="I18" s="214">
        <f t="shared" si="7"/>
        <v>0.34146341463414637</v>
      </c>
      <c r="J18" s="214">
        <f t="shared" si="7"/>
        <v>3.6585365853658534E-2</v>
      </c>
      <c r="K18" s="214">
        <f t="shared" si="7"/>
        <v>0.15853658536585366</v>
      </c>
      <c r="L18" s="214">
        <f t="shared" si="7"/>
        <v>0.13414634146341464</v>
      </c>
      <c r="M18" s="214">
        <f t="shared" si="7"/>
        <v>0.26829268292682928</v>
      </c>
      <c r="N18" s="214">
        <f t="shared" si="7"/>
        <v>0.14634146341463414</v>
      </c>
      <c r="O18" s="214">
        <f t="shared" si="7"/>
        <v>2.4390243902439025E-2</v>
      </c>
      <c r="P18" s="216">
        <f t="shared" si="7"/>
        <v>1.2195121951219513E-2</v>
      </c>
    </row>
    <row r="19" spans="2:16" ht="21.75" customHeight="1" x14ac:dyDescent="0.2">
      <c r="B19" s="51"/>
      <c r="C19" s="223" t="s">
        <v>259</v>
      </c>
      <c r="D19" s="210">
        <v>8</v>
      </c>
      <c r="E19" s="209">
        <v>2</v>
      </c>
      <c r="F19" s="210">
        <v>1</v>
      </c>
      <c r="G19" s="210">
        <v>5</v>
      </c>
      <c r="H19" s="210">
        <v>0</v>
      </c>
      <c r="I19" s="210">
        <v>2</v>
      </c>
      <c r="J19" s="329">
        <v>0</v>
      </c>
      <c r="K19" s="330">
        <v>1</v>
      </c>
      <c r="L19" s="329">
        <v>0</v>
      </c>
      <c r="M19" s="330">
        <v>2</v>
      </c>
      <c r="N19" s="210">
        <v>1</v>
      </c>
      <c r="O19" s="329">
        <v>0</v>
      </c>
      <c r="P19" s="331">
        <v>0</v>
      </c>
    </row>
    <row r="20" spans="2:16" s="217" customFormat="1" ht="21.75" customHeight="1" x14ac:dyDescent="0.2">
      <c r="B20" s="51"/>
      <c r="C20" s="223"/>
      <c r="D20" s="224"/>
      <c r="E20" s="215">
        <f>E19/D19</f>
        <v>0.25</v>
      </c>
      <c r="F20" s="214">
        <f t="shared" ref="F20:P20" si="8">F19/$D$19</f>
        <v>0.125</v>
      </c>
      <c r="G20" s="214">
        <f t="shared" si="8"/>
        <v>0.625</v>
      </c>
      <c r="H20" s="214">
        <f t="shared" si="8"/>
        <v>0</v>
      </c>
      <c r="I20" s="214">
        <f t="shared" si="8"/>
        <v>0.25</v>
      </c>
      <c r="J20" s="214">
        <f t="shared" si="8"/>
        <v>0</v>
      </c>
      <c r="K20" s="214">
        <f t="shared" si="8"/>
        <v>0.125</v>
      </c>
      <c r="L20" s="214">
        <f t="shared" si="8"/>
        <v>0</v>
      </c>
      <c r="M20" s="214">
        <f t="shared" si="8"/>
        <v>0.25</v>
      </c>
      <c r="N20" s="214">
        <f t="shared" si="8"/>
        <v>0.125</v>
      </c>
      <c r="O20" s="214">
        <f t="shared" si="8"/>
        <v>0</v>
      </c>
      <c r="P20" s="216">
        <f t="shared" si="8"/>
        <v>0</v>
      </c>
    </row>
    <row r="21" spans="2:16" ht="21.75" customHeight="1" x14ac:dyDescent="0.2">
      <c r="B21" s="51"/>
      <c r="C21" s="226" t="s">
        <v>260</v>
      </c>
      <c r="D21" s="210">
        <v>176</v>
      </c>
      <c r="E21" s="209">
        <v>77</v>
      </c>
      <c r="F21" s="210">
        <v>39</v>
      </c>
      <c r="G21" s="210">
        <v>79</v>
      </c>
      <c r="H21" s="210">
        <v>74</v>
      </c>
      <c r="I21" s="210">
        <v>43</v>
      </c>
      <c r="J21" s="329">
        <v>8</v>
      </c>
      <c r="K21" s="330">
        <v>26</v>
      </c>
      <c r="L21" s="329">
        <v>14</v>
      </c>
      <c r="M21" s="330">
        <v>44</v>
      </c>
      <c r="N21" s="210">
        <v>24</v>
      </c>
      <c r="O21" s="329">
        <v>12</v>
      </c>
      <c r="P21" s="331">
        <v>1</v>
      </c>
    </row>
    <row r="22" spans="2:16" s="217" customFormat="1" ht="21.75" customHeight="1" thickBot="1" x14ac:dyDescent="0.25">
      <c r="B22" s="144"/>
      <c r="C22" s="227"/>
      <c r="D22" s="228"/>
      <c r="E22" s="229">
        <f>E21/D21</f>
        <v>0.4375</v>
      </c>
      <c r="F22" s="228">
        <f t="shared" ref="F22:P22" si="9">F21/$D$21</f>
        <v>0.22159090909090909</v>
      </c>
      <c r="G22" s="228">
        <f t="shared" si="9"/>
        <v>0.44886363636363635</v>
      </c>
      <c r="H22" s="228">
        <f t="shared" si="9"/>
        <v>0.42045454545454547</v>
      </c>
      <c r="I22" s="228">
        <f t="shared" si="9"/>
        <v>0.24431818181818182</v>
      </c>
      <c r="J22" s="228">
        <f t="shared" si="9"/>
        <v>4.5454545454545456E-2</v>
      </c>
      <c r="K22" s="228">
        <f t="shared" si="9"/>
        <v>0.14772727272727273</v>
      </c>
      <c r="L22" s="228">
        <f t="shared" si="9"/>
        <v>7.9545454545454544E-2</v>
      </c>
      <c r="M22" s="228">
        <f t="shared" si="9"/>
        <v>0.25</v>
      </c>
      <c r="N22" s="228">
        <f t="shared" si="9"/>
        <v>0.13636363636363635</v>
      </c>
      <c r="O22" s="228">
        <f t="shared" si="9"/>
        <v>6.8181818181818177E-2</v>
      </c>
      <c r="P22" s="230">
        <f t="shared" si="9"/>
        <v>5.681818181818182E-3</v>
      </c>
    </row>
    <row r="23" spans="2:16" ht="21.75" customHeight="1" thickTop="1" x14ac:dyDescent="0.2">
      <c r="B23" s="44" t="s">
        <v>196</v>
      </c>
      <c r="C23" s="231" t="s">
        <v>197</v>
      </c>
      <c r="D23" s="210">
        <v>106</v>
      </c>
      <c r="E23" s="220">
        <v>59</v>
      </c>
      <c r="F23" s="219">
        <v>33</v>
      </c>
      <c r="G23" s="219">
        <v>57</v>
      </c>
      <c r="H23" s="219">
        <v>32</v>
      </c>
      <c r="I23" s="219">
        <v>24</v>
      </c>
      <c r="J23" s="335">
        <v>3</v>
      </c>
      <c r="K23" s="336">
        <v>16</v>
      </c>
      <c r="L23" s="335">
        <v>7</v>
      </c>
      <c r="M23" s="336">
        <v>10</v>
      </c>
      <c r="N23" s="219">
        <v>7</v>
      </c>
      <c r="O23" s="335">
        <v>4</v>
      </c>
      <c r="P23" s="337">
        <v>1</v>
      </c>
    </row>
    <row r="24" spans="2:16" s="217" customFormat="1" ht="21.75" customHeight="1" x14ac:dyDescent="0.2">
      <c r="B24" s="51"/>
      <c r="C24" s="232"/>
      <c r="D24" s="233"/>
      <c r="E24" s="215">
        <f>E23/D23</f>
        <v>0.55660377358490565</v>
      </c>
      <c r="F24" s="214">
        <f t="shared" ref="F24:P24" si="10">F23/$D$23</f>
        <v>0.31132075471698112</v>
      </c>
      <c r="G24" s="214">
        <f t="shared" si="10"/>
        <v>0.53773584905660377</v>
      </c>
      <c r="H24" s="214">
        <f>H23/$D$23</f>
        <v>0.30188679245283018</v>
      </c>
      <c r="I24" s="214">
        <f t="shared" si="10"/>
        <v>0.22641509433962265</v>
      </c>
      <c r="J24" s="214">
        <f t="shared" si="10"/>
        <v>2.8301886792452831E-2</v>
      </c>
      <c r="K24" s="214">
        <f t="shared" si="10"/>
        <v>0.15094339622641509</v>
      </c>
      <c r="L24" s="214">
        <f t="shared" si="10"/>
        <v>6.6037735849056603E-2</v>
      </c>
      <c r="M24" s="214">
        <f t="shared" si="10"/>
        <v>9.4339622641509441E-2</v>
      </c>
      <c r="N24" s="214">
        <f t="shared" si="10"/>
        <v>6.6037735849056603E-2</v>
      </c>
      <c r="O24" s="214">
        <f t="shared" si="10"/>
        <v>3.7735849056603772E-2</v>
      </c>
      <c r="P24" s="216">
        <f t="shared" si="10"/>
        <v>9.433962264150943E-3</v>
      </c>
    </row>
    <row r="25" spans="2:16" ht="21.75" customHeight="1" x14ac:dyDescent="0.2">
      <c r="B25" s="51"/>
      <c r="C25" s="223" t="s">
        <v>198</v>
      </c>
      <c r="D25" s="210">
        <v>171</v>
      </c>
      <c r="E25" s="209">
        <v>90</v>
      </c>
      <c r="F25" s="210">
        <v>40</v>
      </c>
      <c r="G25" s="210">
        <v>105</v>
      </c>
      <c r="H25" s="210">
        <v>67</v>
      </c>
      <c r="I25" s="210">
        <v>54</v>
      </c>
      <c r="J25" s="329">
        <v>13</v>
      </c>
      <c r="K25" s="330">
        <v>31</v>
      </c>
      <c r="L25" s="329">
        <v>23</v>
      </c>
      <c r="M25" s="330">
        <v>52</v>
      </c>
      <c r="N25" s="210">
        <v>29</v>
      </c>
      <c r="O25" s="329">
        <v>7</v>
      </c>
      <c r="P25" s="331">
        <v>2</v>
      </c>
    </row>
    <row r="26" spans="2:16" s="217" customFormat="1" ht="21.75" customHeight="1" x14ac:dyDescent="0.2">
      <c r="B26" s="51"/>
      <c r="C26" s="223"/>
      <c r="D26" s="224"/>
      <c r="E26" s="215">
        <f>E25/D25</f>
        <v>0.52631578947368418</v>
      </c>
      <c r="F26" s="214">
        <f t="shared" ref="F26:P26" si="11">F25/$D$25</f>
        <v>0.23391812865497075</v>
      </c>
      <c r="G26" s="214">
        <f t="shared" si="11"/>
        <v>0.61403508771929827</v>
      </c>
      <c r="H26" s="214">
        <f t="shared" si="11"/>
        <v>0.391812865497076</v>
      </c>
      <c r="I26" s="214">
        <f t="shared" si="11"/>
        <v>0.31578947368421051</v>
      </c>
      <c r="J26" s="214">
        <f t="shared" si="11"/>
        <v>7.6023391812865493E-2</v>
      </c>
      <c r="K26" s="214">
        <f t="shared" si="11"/>
        <v>0.18128654970760233</v>
      </c>
      <c r="L26" s="214">
        <f t="shared" si="11"/>
        <v>0.13450292397660818</v>
      </c>
      <c r="M26" s="214">
        <f>M25/$D$25</f>
        <v>0.30409356725146197</v>
      </c>
      <c r="N26" s="214">
        <f t="shared" si="11"/>
        <v>0.16959064327485379</v>
      </c>
      <c r="O26" s="214">
        <f t="shared" si="11"/>
        <v>4.0935672514619881E-2</v>
      </c>
      <c r="P26" s="216">
        <f t="shared" si="11"/>
        <v>1.1695906432748537E-2</v>
      </c>
    </row>
    <row r="27" spans="2:16" ht="21.75" customHeight="1" x14ac:dyDescent="0.2">
      <c r="B27" s="51"/>
      <c r="C27" s="223" t="s">
        <v>199</v>
      </c>
      <c r="D27" s="210">
        <v>49</v>
      </c>
      <c r="E27" s="209">
        <v>21</v>
      </c>
      <c r="F27" s="210">
        <v>11</v>
      </c>
      <c r="G27" s="210">
        <v>25</v>
      </c>
      <c r="H27" s="210">
        <v>17</v>
      </c>
      <c r="I27" s="210">
        <v>20</v>
      </c>
      <c r="J27" s="329">
        <v>0</v>
      </c>
      <c r="K27" s="330">
        <v>9</v>
      </c>
      <c r="L27" s="329">
        <v>2</v>
      </c>
      <c r="M27" s="330">
        <v>18</v>
      </c>
      <c r="N27" s="210">
        <v>9</v>
      </c>
      <c r="O27" s="329">
        <v>3</v>
      </c>
      <c r="P27" s="331">
        <v>0</v>
      </c>
    </row>
    <row r="28" spans="2:16" s="217" customFormat="1" ht="21.75" customHeight="1" x14ac:dyDescent="0.2">
      <c r="B28" s="51"/>
      <c r="C28" s="223"/>
      <c r="D28" s="224"/>
      <c r="E28" s="215">
        <f>E27/D27</f>
        <v>0.42857142857142855</v>
      </c>
      <c r="F28" s="214">
        <f>F27/$D$27</f>
        <v>0.22448979591836735</v>
      </c>
      <c r="G28" s="214">
        <f t="shared" ref="G28:P28" si="12">G27/$D$27</f>
        <v>0.51020408163265307</v>
      </c>
      <c r="H28" s="214">
        <f t="shared" si="12"/>
        <v>0.34693877551020408</v>
      </c>
      <c r="I28" s="214">
        <f t="shared" si="12"/>
        <v>0.40816326530612246</v>
      </c>
      <c r="J28" s="214">
        <f t="shared" si="12"/>
        <v>0</v>
      </c>
      <c r="K28" s="214">
        <f t="shared" si="12"/>
        <v>0.18367346938775511</v>
      </c>
      <c r="L28" s="214">
        <f t="shared" si="12"/>
        <v>4.0816326530612242E-2</v>
      </c>
      <c r="M28" s="214">
        <f t="shared" si="12"/>
        <v>0.36734693877551022</v>
      </c>
      <c r="N28" s="214">
        <f t="shared" si="12"/>
        <v>0.18367346938775511</v>
      </c>
      <c r="O28" s="214">
        <f t="shared" si="12"/>
        <v>6.1224489795918366E-2</v>
      </c>
      <c r="P28" s="216">
        <f t="shared" si="12"/>
        <v>0</v>
      </c>
    </row>
    <row r="29" spans="2:16" ht="21.75" customHeight="1" x14ac:dyDescent="0.2">
      <c r="B29" s="51"/>
      <c r="C29" s="223" t="s">
        <v>200</v>
      </c>
      <c r="D29" s="210">
        <v>38</v>
      </c>
      <c r="E29" s="209">
        <v>25</v>
      </c>
      <c r="F29" s="210">
        <v>11</v>
      </c>
      <c r="G29" s="210">
        <v>19</v>
      </c>
      <c r="H29" s="210">
        <v>17</v>
      </c>
      <c r="I29" s="210">
        <v>7</v>
      </c>
      <c r="J29" s="329">
        <v>0</v>
      </c>
      <c r="K29" s="330">
        <v>4</v>
      </c>
      <c r="L29" s="329">
        <v>3</v>
      </c>
      <c r="M29" s="330">
        <v>9</v>
      </c>
      <c r="N29" s="210">
        <v>6</v>
      </c>
      <c r="O29" s="329">
        <v>1</v>
      </c>
      <c r="P29" s="331">
        <v>0</v>
      </c>
    </row>
    <row r="30" spans="2:16" s="217" customFormat="1" ht="21.75" customHeight="1" x14ac:dyDescent="0.2">
      <c r="B30" s="51"/>
      <c r="C30" s="223"/>
      <c r="D30" s="224"/>
      <c r="E30" s="215">
        <f>E29/D29</f>
        <v>0.65789473684210531</v>
      </c>
      <c r="F30" s="214">
        <f t="shared" ref="F30:P30" si="13">F29/$D$29</f>
        <v>0.28947368421052633</v>
      </c>
      <c r="G30" s="214">
        <f t="shared" si="13"/>
        <v>0.5</v>
      </c>
      <c r="H30" s="214">
        <f t="shared" si="13"/>
        <v>0.44736842105263158</v>
      </c>
      <c r="I30" s="214">
        <f t="shared" si="13"/>
        <v>0.18421052631578946</v>
      </c>
      <c r="J30" s="214">
        <f t="shared" si="13"/>
        <v>0</v>
      </c>
      <c r="K30" s="214">
        <f t="shared" si="13"/>
        <v>0.10526315789473684</v>
      </c>
      <c r="L30" s="214">
        <f t="shared" si="13"/>
        <v>7.8947368421052627E-2</v>
      </c>
      <c r="M30" s="214">
        <f t="shared" si="13"/>
        <v>0.23684210526315788</v>
      </c>
      <c r="N30" s="214">
        <f t="shared" si="13"/>
        <v>0.15789473684210525</v>
      </c>
      <c r="O30" s="214">
        <f t="shared" si="13"/>
        <v>2.6315789473684209E-2</v>
      </c>
      <c r="P30" s="216">
        <f t="shared" si="13"/>
        <v>0</v>
      </c>
    </row>
    <row r="31" spans="2:16" ht="21.75" customHeight="1" x14ac:dyDescent="0.2">
      <c r="B31" s="51"/>
      <c r="C31" s="223" t="s">
        <v>201</v>
      </c>
      <c r="D31" s="210">
        <v>33</v>
      </c>
      <c r="E31" s="209">
        <v>17</v>
      </c>
      <c r="F31" s="210">
        <v>8</v>
      </c>
      <c r="G31" s="210">
        <v>16</v>
      </c>
      <c r="H31" s="210">
        <v>15</v>
      </c>
      <c r="I31" s="210">
        <v>8</v>
      </c>
      <c r="J31" s="329">
        <v>1</v>
      </c>
      <c r="K31" s="330">
        <v>4</v>
      </c>
      <c r="L31" s="329">
        <v>1</v>
      </c>
      <c r="M31" s="330">
        <v>8</v>
      </c>
      <c r="N31" s="210">
        <v>3</v>
      </c>
      <c r="O31" s="329">
        <v>2</v>
      </c>
      <c r="P31" s="331">
        <v>1</v>
      </c>
    </row>
    <row r="32" spans="2:16" s="217" customFormat="1" ht="21.75" customHeight="1" x14ac:dyDescent="0.2">
      <c r="B32" s="51"/>
      <c r="C32" s="223"/>
      <c r="D32" s="224"/>
      <c r="E32" s="215">
        <f>E31/D31</f>
        <v>0.51515151515151514</v>
      </c>
      <c r="F32" s="214">
        <f t="shared" ref="F32:P32" si="14">F31/$D$31</f>
        <v>0.24242424242424243</v>
      </c>
      <c r="G32" s="214">
        <f t="shared" si="14"/>
        <v>0.48484848484848486</v>
      </c>
      <c r="H32" s="214">
        <f t="shared" si="14"/>
        <v>0.45454545454545453</v>
      </c>
      <c r="I32" s="214">
        <f t="shared" si="14"/>
        <v>0.24242424242424243</v>
      </c>
      <c r="J32" s="214">
        <f t="shared" si="14"/>
        <v>3.0303030303030304E-2</v>
      </c>
      <c r="K32" s="214">
        <f t="shared" si="14"/>
        <v>0.12121212121212122</v>
      </c>
      <c r="L32" s="214">
        <f t="shared" si="14"/>
        <v>3.0303030303030304E-2</v>
      </c>
      <c r="M32" s="214">
        <f t="shared" si="14"/>
        <v>0.24242424242424243</v>
      </c>
      <c r="N32" s="214">
        <f t="shared" si="14"/>
        <v>9.0909090909090912E-2</v>
      </c>
      <c r="O32" s="214">
        <f t="shared" si="14"/>
        <v>6.0606060606060608E-2</v>
      </c>
      <c r="P32" s="216">
        <f t="shared" si="14"/>
        <v>3.0303030303030304E-2</v>
      </c>
    </row>
    <row r="33" spans="2:16" ht="21.75" customHeight="1" x14ac:dyDescent="0.2">
      <c r="B33" s="51"/>
      <c r="C33" s="223" t="s">
        <v>202</v>
      </c>
      <c r="D33" s="210">
        <v>30</v>
      </c>
      <c r="E33" s="209">
        <v>13</v>
      </c>
      <c r="F33" s="210">
        <v>6</v>
      </c>
      <c r="G33" s="210">
        <v>15</v>
      </c>
      <c r="H33" s="210">
        <v>11</v>
      </c>
      <c r="I33" s="210">
        <v>6</v>
      </c>
      <c r="J33" s="329">
        <v>0</v>
      </c>
      <c r="K33" s="330">
        <v>2</v>
      </c>
      <c r="L33" s="329">
        <v>0</v>
      </c>
      <c r="M33" s="330">
        <v>5</v>
      </c>
      <c r="N33" s="210">
        <v>4</v>
      </c>
      <c r="O33" s="329">
        <v>3</v>
      </c>
      <c r="P33" s="331">
        <v>0</v>
      </c>
    </row>
    <row r="34" spans="2:16" s="217" customFormat="1" ht="21.75" customHeight="1" thickBot="1" x14ac:dyDescent="0.25">
      <c r="B34" s="51"/>
      <c r="C34" s="226"/>
      <c r="D34" s="214"/>
      <c r="E34" s="229">
        <f>E33/D33</f>
        <v>0.43333333333333335</v>
      </c>
      <c r="F34" s="228">
        <f t="shared" ref="F34:P34" si="15">F33/$D$33</f>
        <v>0.2</v>
      </c>
      <c r="G34" s="228">
        <f t="shared" si="15"/>
        <v>0.5</v>
      </c>
      <c r="H34" s="228">
        <f t="shared" si="15"/>
        <v>0.36666666666666664</v>
      </c>
      <c r="I34" s="228">
        <f t="shared" si="15"/>
        <v>0.2</v>
      </c>
      <c r="J34" s="228">
        <f t="shared" si="15"/>
        <v>0</v>
      </c>
      <c r="K34" s="228">
        <f t="shared" si="15"/>
        <v>6.6666666666666666E-2</v>
      </c>
      <c r="L34" s="228">
        <f t="shared" si="15"/>
        <v>0</v>
      </c>
      <c r="M34" s="228">
        <f t="shared" si="15"/>
        <v>0.16666666666666666</v>
      </c>
      <c r="N34" s="228">
        <f t="shared" si="15"/>
        <v>0.13333333333333333</v>
      </c>
      <c r="O34" s="228">
        <f t="shared" si="15"/>
        <v>0.1</v>
      </c>
      <c r="P34" s="230">
        <f t="shared" si="15"/>
        <v>0</v>
      </c>
    </row>
    <row r="35" spans="2:16" ht="21.75" customHeight="1" thickTop="1" x14ac:dyDescent="0.2">
      <c r="B35" s="51"/>
      <c r="C35" s="234" t="s">
        <v>203</v>
      </c>
      <c r="D35" s="235">
        <f>D25+D27+D29+D31</f>
        <v>291</v>
      </c>
      <c r="E35" s="236">
        <f>E25+E27+E29+E31</f>
        <v>153</v>
      </c>
      <c r="F35" s="237">
        <f t="shared" ref="F35:P35" si="16">F25+F27+F29+F31</f>
        <v>70</v>
      </c>
      <c r="G35" s="237">
        <f t="shared" si="16"/>
        <v>165</v>
      </c>
      <c r="H35" s="237">
        <f t="shared" si="16"/>
        <v>116</v>
      </c>
      <c r="I35" s="237">
        <f t="shared" si="16"/>
        <v>89</v>
      </c>
      <c r="J35" s="338">
        <f t="shared" si="16"/>
        <v>14</v>
      </c>
      <c r="K35" s="339">
        <f t="shared" si="16"/>
        <v>48</v>
      </c>
      <c r="L35" s="338">
        <f t="shared" si="16"/>
        <v>29</v>
      </c>
      <c r="M35" s="339">
        <f t="shared" si="16"/>
        <v>87</v>
      </c>
      <c r="N35" s="237">
        <f t="shared" si="16"/>
        <v>47</v>
      </c>
      <c r="O35" s="338">
        <f t="shared" si="16"/>
        <v>13</v>
      </c>
      <c r="P35" s="340">
        <f t="shared" si="16"/>
        <v>3</v>
      </c>
    </row>
    <row r="36" spans="2:16" s="217" customFormat="1" ht="21.75" customHeight="1" x14ac:dyDescent="0.2">
      <c r="B36" s="51"/>
      <c r="C36" s="239" t="s">
        <v>204</v>
      </c>
      <c r="D36" s="60"/>
      <c r="E36" s="215">
        <f>E35/D35</f>
        <v>0.52577319587628868</v>
      </c>
      <c r="F36" s="214">
        <f>F35/$D$35</f>
        <v>0.24054982817869416</v>
      </c>
      <c r="G36" s="214">
        <f t="shared" ref="G36:N36" si="17">G35/$D$35</f>
        <v>0.5670103092783505</v>
      </c>
      <c r="H36" s="214">
        <f t="shared" si="17"/>
        <v>0.39862542955326463</v>
      </c>
      <c r="I36" s="214">
        <f t="shared" si="17"/>
        <v>0.30584192439862545</v>
      </c>
      <c r="J36" s="214">
        <f t="shared" si="17"/>
        <v>4.8109965635738834E-2</v>
      </c>
      <c r="K36" s="214">
        <f t="shared" si="17"/>
        <v>0.16494845360824742</v>
      </c>
      <c r="L36" s="214">
        <f t="shared" si="17"/>
        <v>9.9656357388316158E-2</v>
      </c>
      <c r="M36" s="214">
        <f t="shared" si="17"/>
        <v>0.29896907216494845</v>
      </c>
      <c r="N36" s="214">
        <f t="shared" si="17"/>
        <v>0.16151202749140894</v>
      </c>
      <c r="O36" s="214">
        <f>O35/$D$35</f>
        <v>4.4673539518900345E-2</v>
      </c>
      <c r="P36" s="341">
        <f>P35/$D$35</f>
        <v>1.0309278350515464E-2</v>
      </c>
    </row>
    <row r="37" spans="2:16" ht="21.75" customHeight="1" x14ac:dyDescent="0.2">
      <c r="B37" s="51"/>
      <c r="C37" s="240" t="s">
        <v>203</v>
      </c>
      <c r="D37" s="241">
        <f>D27+D29+D31+D33</f>
        <v>150</v>
      </c>
      <c r="E37" s="242">
        <f t="shared" ref="E37:P37" si="18">E27+E29+E31+E33</f>
        <v>76</v>
      </c>
      <c r="F37" s="243">
        <f>F27+F29+F31+F33</f>
        <v>36</v>
      </c>
      <c r="G37" s="243">
        <f t="shared" si="18"/>
        <v>75</v>
      </c>
      <c r="H37" s="243">
        <f t="shared" si="18"/>
        <v>60</v>
      </c>
      <c r="I37" s="243">
        <f t="shared" si="18"/>
        <v>41</v>
      </c>
      <c r="J37" s="342">
        <f t="shared" si="18"/>
        <v>1</v>
      </c>
      <c r="K37" s="343">
        <f t="shared" si="18"/>
        <v>19</v>
      </c>
      <c r="L37" s="342">
        <f t="shared" si="18"/>
        <v>6</v>
      </c>
      <c r="M37" s="343">
        <f t="shared" si="18"/>
        <v>40</v>
      </c>
      <c r="N37" s="243">
        <f t="shared" si="18"/>
        <v>22</v>
      </c>
      <c r="O37" s="342">
        <f t="shared" si="18"/>
        <v>9</v>
      </c>
      <c r="P37" s="344">
        <f t="shared" si="18"/>
        <v>1</v>
      </c>
    </row>
    <row r="38" spans="2:16" s="217" customFormat="1" ht="21.75" customHeight="1" thickBot="1" x14ac:dyDescent="0.25">
      <c r="B38" s="83"/>
      <c r="C38" s="245" t="s">
        <v>205</v>
      </c>
      <c r="D38" s="60"/>
      <c r="E38" s="246">
        <f>E37/D37</f>
        <v>0.50666666666666671</v>
      </c>
      <c r="F38" s="247">
        <f>F37/$D$37</f>
        <v>0.24</v>
      </c>
      <c r="G38" s="247">
        <f t="shared" ref="G38:O38" si="19">G37/$D$37</f>
        <v>0.5</v>
      </c>
      <c r="H38" s="247">
        <f t="shared" si="19"/>
        <v>0.4</v>
      </c>
      <c r="I38" s="247">
        <f t="shared" si="19"/>
        <v>0.27333333333333332</v>
      </c>
      <c r="J38" s="247">
        <f t="shared" si="19"/>
        <v>6.6666666666666671E-3</v>
      </c>
      <c r="K38" s="247">
        <f t="shared" si="19"/>
        <v>0.12666666666666668</v>
      </c>
      <c r="L38" s="247">
        <f t="shared" si="19"/>
        <v>0.04</v>
      </c>
      <c r="M38" s="247">
        <f t="shared" si="19"/>
        <v>0.26666666666666666</v>
      </c>
      <c r="N38" s="247">
        <f t="shared" si="19"/>
        <v>0.14666666666666667</v>
      </c>
      <c r="O38" s="247">
        <f t="shared" si="19"/>
        <v>0.06</v>
      </c>
      <c r="P38" s="248">
        <f>P37/$D$37</f>
        <v>6.6666666666666671E-3</v>
      </c>
    </row>
    <row r="39" spans="2:16" x14ac:dyDescent="0.2">
      <c r="B39" s="194"/>
      <c r="C39" s="249" t="s">
        <v>402</v>
      </c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</row>
    <row r="40" spans="2:16" x14ac:dyDescent="0.2">
      <c r="B40" s="8"/>
      <c r="C40" s="8"/>
      <c r="D40" s="8"/>
    </row>
    <row r="41" spans="2:16" x14ac:dyDescent="0.2">
      <c r="B41" s="8" t="s">
        <v>238</v>
      </c>
      <c r="C41" s="8"/>
      <c r="D41" s="93">
        <f>D23+D25+D27+D29+D31+D33</f>
        <v>427</v>
      </c>
      <c r="E41" s="93">
        <f t="shared" ref="E41:P41" si="20">E23+E25+E27+E29+E31+E33</f>
        <v>225</v>
      </c>
      <c r="F41" s="93">
        <f t="shared" si="20"/>
        <v>109</v>
      </c>
      <c r="G41" s="93">
        <f t="shared" si="20"/>
        <v>237</v>
      </c>
      <c r="H41" s="93">
        <f t="shared" si="20"/>
        <v>159</v>
      </c>
      <c r="I41" s="93">
        <f t="shared" si="20"/>
        <v>119</v>
      </c>
      <c r="J41" s="93">
        <f t="shared" si="20"/>
        <v>17</v>
      </c>
      <c r="K41" s="93">
        <f t="shared" si="20"/>
        <v>66</v>
      </c>
      <c r="L41" s="93">
        <f t="shared" si="20"/>
        <v>36</v>
      </c>
      <c r="M41" s="93">
        <f t="shared" si="20"/>
        <v>102</v>
      </c>
      <c r="N41" s="93">
        <f t="shared" si="20"/>
        <v>58</v>
      </c>
      <c r="O41" s="93">
        <f t="shared" si="20"/>
        <v>20</v>
      </c>
      <c r="P41" s="93">
        <f t="shared" si="20"/>
        <v>4</v>
      </c>
    </row>
    <row r="42" spans="2:16" x14ac:dyDescent="0.2">
      <c r="B42" s="43" t="s">
        <v>239</v>
      </c>
      <c r="E42" s="217">
        <f>E41/D41</f>
        <v>0.52693208430913352</v>
      </c>
      <c r="F42" s="217">
        <f t="shared" ref="F42:G42" si="21">F41/$D$41</f>
        <v>0.25526932084309134</v>
      </c>
      <c r="G42" s="217">
        <f t="shared" si="21"/>
        <v>0.55503512880562056</v>
      </c>
      <c r="H42" s="217">
        <f>H41/$D$41</f>
        <v>0.37236533957845436</v>
      </c>
      <c r="I42" s="217">
        <f>I41/D41</f>
        <v>0.27868852459016391</v>
      </c>
      <c r="J42" s="217">
        <f>J41/D41</f>
        <v>3.9812646370023422E-2</v>
      </c>
      <c r="K42" s="217">
        <f>K41/$D$41</f>
        <v>0.15456674473067916</v>
      </c>
      <c r="L42" s="217">
        <f>L41/F41</f>
        <v>0.33027522935779818</v>
      </c>
      <c r="M42" s="217">
        <f>M41/$D$41</f>
        <v>0.2388758782201405</v>
      </c>
      <c r="N42" s="217">
        <f>N41/G41</f>
        <v>0.24472573839662448</v>
      </c>
      <c r="O42" s="217">
        <f>O41/G41</f>
        <v>8.4388185654008435E-2</v>
      </c>
      <c r="P42" s="217">
        <f>P41/H41</f>
        <v>2.5157232704402517E-2</v>
      </c>
    </row>
    <row r="44" spans="2:16" x14ac:dyDescent="0.2">
      <c r="B44" s="8" t="s">
        <v>241</v>
      </c>
      <c r="D44" s="251">
        <f>D35+D33+D23</f>
        <v>427</v>
      </c>
      <c r="E44" s="251">
        <f t="shared" ref="E44:P44" si="22">E35+E33+E23</f>
        <v>225</v>
      </c>
      <c r="F44" s="251">
        <f t="shared" si="22"/>
        <v>109</v>
      </c>
      <c r="G44" s="251">
        <f t="shared" si="22"/>
        <v>237</v>
      </c>
      <c r="H44" s="251">
        <f t="shared" si="22"/>
        <v>159</v>
      </c>
      <c r="I44" s="251">
        <f t="shared" si="22"/>
        <v>119</v>
      </c>
      <c r="J44" s="251">
        <f t="shared" si="22"/>
        <v>17</v>
      </c>
      <c r="K44" s="251">
        <f t="shared" si="22"/>
        <v>66</v>
      </c>
      <c r="L44" s="251">
        <f t="shared" si="22"/>
        <v>36</v>
      </c>
      <c r="M44" s="251">
        <f t="shared" si="22"/>
        <v>102</v>
      </c>
      <c r="N44" s="251">
        <f t="shared" si="22"/>
        <v>58</v>
      </c>
      <c r="O44" s="251">
        <f t="shared" si="22"/>
        <v>20</v>
      </c>
      <c r="P44" s="251">
        <f t="shared" si="22"/>
        <v>4</v>
      </c>
    </row>
    <row r="45" spans="2:16" x14ac:dyDescent="0.2">
      <c r="B45" s="8"/>
      <c r="D45" s="251">
        <f>D37+D25+D23</f>
        <v>427</v>
      </c>
      <c r="E45" s="251">
        <f t="shared" ref="E45:P45" si="23">E37+E25+E23</f>
        <v>225</v>
      </c>
      <c r="F45" s="251">
        <f>F37+F25+F23</f>
        <v>109</v>
      </c>
      <c r="G45" s="251">
        <f t="shared" si="23"/>
        <v>237</v>
      </c>
      <c r="H45" s="251">
        <f t="shared" si="23"/>
        <v>159</v>
      </c>
      <c r="I45" s="251">
        <f t="shared" si="23"/>
        <v>119</v>
      </c>
      <c r="J45" s="251">
        <f t="shared" si="23"/>
        <v>17</v>
      </c>
      <c r="K45" s="251">
        <f t="shared" si="23"/>
        <v>66</v>
      </c>
      <c r="L45" s="251">
        <f t="shared" si="23"/>
        <v>36</v>
      </c>
      <c r="M45" s="251">
        <f t="shared" si="23"/>
        <v>102</v>
      </c>
      <c r="N45" s="251">
        <f t="shared" si="23"/>
        <v>58</v>
      </c>
      <c r="O45" s="251">
        <f t="shared" si="23"/>
        <v>20</v>
      </c>
      <c r="P45" s="251">
        <f t="shared" si="23"/>
        <v>4</v>
      </c>
    </row>
    <row r="46" spans="2:16" x14ac:dyDescent="0.2">
      <c r="B46" s="8"/>
    </row>
    <row r="47" spans="2:16" x14ac:dyDescent="0.2">
      <c r="B47" s="35" t="s">
        <v>209</v>
      </c>
      <c r="D47" s="252">
        <f>D41-D9</f>
        <v>0</v>
      </c>
      <c r="E47" s="252">
        <f t="shared" ref="E47:P48" si="24">E41-E9</f>
        <v>0</v>
      </c>
      <c r="F47" s="252">
        <f t="shared" si="24"/>
        <v>0</v>
      </c>
      <c r="G47" s="252">
        <f t="shared" si="24"/>
        <v>0</v>
      </c>
      <c r="H47" s="252">
        <f t="shared" si="24"/>
        <v>0</v>
      </c>
      <c r="I47" s="252">
        <f t="shared" si="24"/>
        <v>0</v>
      </c>
      <c r="J47" s="252">
        <f t="shared" si="24"/>
        <v>0</v>
      </c>
      <c r="K47" s="252">
        <f t="shared" si="24"/>
        <v>0</v>
      </c>
      <c r="L47" s="252">
        <f t="shared" si="24"/>
        <v>0</v>
      </c>
      <c r="M47" s="252">
        <f>M41-M9</f>
        <v>0</v>
      </c>
      <c r="N47" s="252">
        <f t="shared" si="24"/>
        <v>0</v>
      </c>
      <c r="O47" s="252">
        <f t="shared" si="24"/>
        <v>0</v>
      </c>
      <c r="P47" s="252">
        <f t="shared" si="24"/>
        <v>0</v>
      </c>
    </row>
    <row r="48" spans="2:16" x14ac:dyDescent="0.2">
      <c r="D48" s="252"/>
      <c r="E48" s="252">
        <f>E42-E10</f>
        <v>0</v>
      </c>
      <c r="F48" s="252">
        <f t="shared" si="24"/>
        <v>0</v>
      </c>
      <c r="G48" s="252">
        <f t="shared" si="24"/>
        <v>0</v>
      </c>
      <c r="H48" s="252">
        <f t="shared" si="24"/>
        <v>0</v>
      </c>
      <c r="I48" s="252">
        <f t="shared" si="24"/>
        <v>0</v>
      </c>
      <c r="J48" s="252">
        <f t="shared" si="24"/>
        <v>0</v>
      </c>
      <c r="K48" s="252">
        <f t="shared" si="24"/>
        <v>0</v>
      </c>
      <c r="L48" s="252">
        <f t="shared" si="24"/>
        <v>0.24596609586833684</v>
      </c>
      <c r="M48" s="252">
        <f t="shared" si="24"/>
        <v>0</v>
      </c>
      <c r="N48" s="252">
        <f t="shared" si="24"/>
        <v>0.10889435666360339</v>
      </c>
      <c r="O48" s="252">
        <f t="shared" si="24"/>
        <v>3.7549778159863233E-2</v>
      </c>
      <c r="P48" s="252">
        <f t="shared" si="24"/>
        <v>1.5789551205573477E-2</v>
      </c>
    </row>
    <row r="49" spans="4:16" x14ac:dyDescent="0.2"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</row>
    <row r="50" spans="4:16" x14ac:dyDescent="0.2">
      <c r="D50" s="252">
        <f>D44-D41</f>
        <v>0</v>
      </c>
      <c r="E50" s="252">
        <f t="shared" ref="E50:P50" si="25">E44-E41</f>
        <v>0</v>
      </c>
      <c r="F50" s="252">
        <f t="shared" si="25"/>
        <v>0</v>
      </c>
      <c r="G50" s="252">
        <f t="shared" si="25"/>
        <v>0</v>
      </c>
      <c r="H50" s="252">
        <f t="shared" si="25"/>
        <v>0</v>
      </c>
      <c r="I50" s="252">
        <f t="shared" si="25"/>
        <v>0</v>
      </c>
      <c r="J50" s="252">
        <f t="shared" si="25"/>
        <v>0</v>
      </c>
      <c r="K50" s="252">
        <f t="shared" si="25"/>
        <v>0</v>
      </c>
      <c r="L50" s="252">
        <f t="shared" si="25"/>
        <v>0</v>
      </c>
      <c r="M50" s="252">
        <f t="shared" si="25"/>
        <v>0</v>
      </c>
      <c r="N50" s="252">
        <f t="shared" si="25"/>
        <v>0</v>
      </c>
      <c r="O50" s="252">
        <f t="shared" si="25"/>
        <v>0</v>
      </c>
      <c r="P50" s="252">
        <f t="shared" si="25"/>
        <v>0</v>
      </c>
    </row>
    <row r="51" spans="4:16" x14ac:dyDescent="0.2">
      <c r="D51" s="252">
        <f>D45-D41</f>
        <v>0</v>
      </c>
      <c r="E51" s="252">
        <f t="shared" ref="E51:P51" si="26">E45-E41</f>
        <v>0</v>
      </c>
      <c r="F51" s="252">
        <f t="shared" si="26"/>
        <v>0</v>
      </c>
      <c r="G51" s="252">
        <f t="shared" si="26"/>
        <v>0</v>
      </c>
      <c r="H51" s="252">
        <f t="shared" si="26"/>
        <v>0</v>
      </c>
      <c r="I51" s="252">
        <f t="shared" si="26"/>
        <v>0</v>
      </c>
      <c r="J51" s="252">
        <f t="shared" si="26"/>
        <v>0</v>
      </c>
      <c r="K51" s="252">
        <f t="shared" si="26"/>
        <v>0</v>
      </c>
      <c r="L51" s="252">
        <f t="shared" si="26"/>
        <v>0</v>
      </c>
      <c r="M51" s="252">
        <f t="shared" si="26"/>
        <v>0</v>
      </c>
      <c r="N51" s="252">
        <f t="shared" si="26"/>
        <v>0</v>
      </c>
      <c r="O51" s="252">
        <f t="shared" si="26"/>
        <v>0</v>
      </c>
      <c r="P51" s="252">
        <f t="shared" si="26"/>
        <v>0</v>
      </c>
    </row>
  </sheetData>
  <mergeCells count="29">
    <mergeCell ref="B23:B38"/>
    <mergeCell ref="C23:C24"/>
    <mergeCell ref="C25:C26"/>
    <mergeCell ref="C27:C28"/>
    <mergeCell ref="C29:C30"/>
    <mergeCell ref="C31:C32"/>
    <mergeCell ref="C33:C34"/>
    <mergeCell ref="O7:O8"/>
    <mergeCell ref="P7:P8"/>
    <mergeCell ref="B9:C10"/>
    <mergeCell ref="B11:B22"/>
    <mergeCell ref="C11:C12"/>
    <mergeCell ref="C13:C14"/>
    <mergeCell ref="C15:C16"/>
    <mergeCell ref="C17:C18"/>
    <mergeCell ref="C19:C20"/>
    <mergeCell ref="C21:C22"/>
    <mergeCell ref="I7:I8"/>
    <mergeCell ref="J7:J8"/>
    <mergeCell ref="K7:K8"/>
    <mergeCell ref="L7:L8"/>
    <mergeCell ref="M7:M8"/>
    <mergeCell ref="N7:N8"/>
    <mergeCell ref="B7:C8"/>
    <mergeCell ref="D7:D8"/>
    <mergeCell ref="E7:E8"/>
    <mergeCell ref="F7:F8"/>
    <mergeCell ref="G7:G8"/>
    <mergeCell ref="H7:H8"/>
  </mergeCells>
  <phoneticPr fontId="3"/>
  <pageMargins left="0.77" right="0.25" top="0.61" bottom="0.46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B8A5-DA2F-4D57-AD5D-34EC31F76896}">
  <sheetPr>
    <tabColor rgb="FF00B0F0"/>
    <pageSetUpPr fitToPage="1"/>
  </sheetPr>
  <dimension ref="B2:Q94"/>
  <sheetViews>
    <sheetView view="pageBreakPreview" topLeftCell="A3" zoomScaleNormal="75" zoomScaleSheetLayoutView="100" workbookViewId="0"/>
  </sheetViews>
  <sheetFormatPr defaultColWidth="9" defaultRowHeight="13.2" x14ac:dyDescent="0.2"/>
  <cols>
    <col min="1" max="1" width="4.6640625" style="8" customWidth="1"/>
    <col min="2" max="2" width="4.6640625" style="168" customWidth="1"/>
    <col min="3" max="3" width="16.6640625" style="8" customWidth="1"/>
    <col min="4" max="17" width="11.6640625" style="8" customWidth="1"/>
    <col min="18" max="16384" width="9" style="8"/>
  </cols>
  <sheetData>
    <row r="2" spans="2:17" x14ac:dyDescent="0.2">
      <c r="B2" s="8" t="s">
        <v>210</v>
      </c>
    </row>
    <row r="3" spans="2:17" x14ac:dyDescent="0.2">
      <c r="B3" s="8"/>
    </row>
    <row r="4" spans="2:17" x14ac:dyDescent="0.2">
      <c r="B4" s="8"/>
      <c r="K4" s="95"/>
      <c r="L4" s="95" t="s">
        <v>178</v>
      </c>
    </row>
    <row r="5" spans="2:17" ht="13.5" customHeight="1" x14ac:dyDescent="0.2">
      <c r="B5" s="8"/>
      <c r="K5" s="95"/>
      <c r="L5" s="95" t="s">
        <v>179</v>
      </c>
    </row>
    <row r="6" spans="2:17" ht="15.75" customHeight="1" x14ac:dyDescent="0.2">
      <c r="B6" s="8"/>
      <c r="K6" s="95"/>
      <c r="L6" s="95" t="s">
        <v>211</v>
      </c>
    </row>
    <row r="7" spans="2:17" ht="15.75" customHeight="1" x14ac:dyDescent="0.2">
      <c r="B7" s="8"/>
      <c r="K7" s="95"/>
      <c r="N7" s="95"/>
    </row>
    <row r="8" spans="2:17" ht="21.75" customHeight="1" thickBot="1" x14ac:dyDescent="0.25">
      <c r="B8" s="8"/>
      <c r="Q8" s="10" t="s">
        <v>212</v>
      </c>
    </row>
    <row r="9" spans="2:17" ht="15.75" customHeight="1" x14ac:dyDescent="0.2">
      <c r="B9" s="96"/>
      <c r="C9" s="96"/>
      <c r="D9" s="58" t="s">
        <v>213</v>
      </c>
      <c r="E9" s="97" t="s">
        <v>182</v>
      </c>
      <c r="F9" s="98"/>
      <c r="G9" s="98"/>
      <c r="H9" s="98"/>
      <c r="I9" s="98"/>
      <c r="J9" s="98"/>
      <c r="K9" s="98"/>
      <c r="L9" s="99"/>
      <c r="M9" s="98"/>
      <c r="N9" s="98"/>
      <c r="O9" s="99"/>
      <c r="P9" s="99"/>
      <c r="Q9" s="100"/>
    </row>
    <row r="10" spans="2:17" ht="15.75" customHeight="1" x14ac:dyDescent="0.2">
      <c r="B10" s="96"/>
      <c r="C10" s="96"/>
      <c r="D10" s="52"/>
      <c r="E10" s="101"/>
      <c r="F10" s="102" t="s">
        <v>214</v>
      </c>
      <c r="G10" s="102" t="s">
        <v>215</v>
      </c>
      <c r="H10" s="102" t="s">
        <v>216</v>
      </c>
      <c r="I10" s="102" t="s">
        <v>217</v>
      </c>
      <c r="J10" s="102" t="s">
        <v>218</v>
      </c>
      <c r="K10" s="102" t="s">
        <v>219</v>
      </c>
      <c r="L10" s="102" t="s">
        <v>220</v>
      </c>
      <c r="M10" s="102" t="s">
        <v>221</v>
      </c>
      <c r="N10" s="102" t="s">
        <v>222</v>
      </c>
      <c r="O10" s="102" t="s">
        <v>223</v>
      </c>
      <c r="P10" s="103" t="s">
        <v>224</v>
      </c>
      <c r="Q10" s="104" t="s">
        <v>225</v>
      </c>
    </row>
    <row r="11" spans="2:17" ht="15.75" customHeight="1" x14ac:dyDescent="0.2">
      <c r="B11" s="96"/>
      <c r="C11" s="96"/>
      <c r="D11" s="52"/>
      <c r="E11" s="101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  <c r="Q11" s="107"/>
    </row>
    <row r="12" spans="2:17" ht="65.25" customHeight="1" x14ac:dyDescent="0.2">
      <c r="B12" s="96"/>
      <c r="C12" s="96"/>
      <c r="D12" s="108"/>
      <c r="E12" s="109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1"/>
      <c r="Q12" s="112"/>
    </row>
    <row r="13" spans="2:17" s="117" customFormat="1" ht="15.75" customHeight="1" x14ac:dyDescent="0.2">
      <c r="B13" s="28" t="s">
        <v>188</v>
      </c>
      <c r="C13" s="29"/>
      <c r="D13" s="113">
        <f>D16+D19+D22+D25+D28+D31</f>
        <v>427</v>
      </c>
      <c r="E13" s="114">
        <f>E16+E19+E22+E25+E28+E31</f>
        <v>128</v>
      </c>
      <c r="F13" s="115">
        <f t="shared" ref="F13:P13" si="0">F16+F19+F22+F25+F28+F31</f>
        <v>21</v>
      </c>
      <c r="G13" s="115">
        <f t="shared" si="0"/>
        <v>59</v>
      </c>
      <c r="H13" s="115">
        <f t="shared" si="0"/>
        <v>22</v>
      </c>
      <c r="I13" s="115">
        <f t="shared" si="0"/>
        <v>18</v>
      </c>
      <c r="J13" s="115">
        <f t="shared" si="0"/>
        <v>26</v>
      </c>
      <c r="K13" s="115">
        <f t="shared" si="0"/>
        <v>24</v>
      </c>
      <c r="L13" s="115">
        <f t="shared" si="0"/>
        <v>8</v>
      </c>
      <c r="M13" s="115">
        <f t="shared" si="0"/>
        <v>24</v>
      </c>
      <c r="N13" s="115">
        <f t="shared" si="0"/>
        <v>10</v>
      </c>
      <c r="O13" s="115">
        <f t="shared" si="0"/>
        <v>3</v>
      </c>
      <c r="P13" s="115">
        <f t="shared" si="0"/>
        <v>20</v>
      </c>
      <c r="Q13" s="116">
        <f>Q16+Q19+Q22+Q25+Q28+Q31</f>
        <v>9</v>
      </c>
    </row>
    <row r="14" spans="2:17" s="117" customFormat="1" ht="15.75" customHeight="1" x14ac:dyDescent="0.2">
      <c r="B14" s="36"/>
      <c r="C14" s="37"/>
      <c r="D14" s="118"/>
      <c r="E14" s="119">
        <f>E13/D13</f>
        <v>0.29976580796252927</v>
      </c>
      <c r="F14" s="120">
        <f>F13/D13</f>
        <v>4.9180327868852458E-2</v>
      </c>
      <c r="G14" s="120">
        <f>G13/D13</f>
        <v>0.13817330210772832</v>
      </c>
      <c r="H14" s="120">
        <f>H13/D13</f>
        <v>5.1522248243559721E-2</v>
      </c>
      <c r="I14" s="120">
        <f>I13/D13</f>
        <v>4.2154566744730677E-2</v>
      </c>
      <c r="J14" s="120">
        <f>J13/D13</f>
        <v>6.0889929742388757E-2</v>
      </c>
      <c r="K14" s="120">
        <f>K13/D13</f>
        <v>5.6206088992974239E-2</v>
      </c>
      <c r="L14" s="120">
        <f>L13/D13</f>
        <v>1.873536299765808E-2</v>
      </c>
      <c r="M14" s="120">
        <f>M13/D13</f>
        <v>5.6206088992974239E-2</v>
      </c>
      <c r="N14" s="120">
        <f>N13/D13</f>
        <v>2.3419203747072601E-2</v>
      </c>
      <c r="O14" s="120">
        <f>O13/D13</f>
        <v>7.0257611241217799E-3</v>
      </c>
      <c r="P14" s="120">
        <f>P13/D13</f>
        <v>4.6838407494145202E-2</v>
      </c>
      <c r="Q14" s="121">
        <f>Q13/D13</f>
        <v>2.1077283372365339E-2</v>
      </c>
    </row>
    <row r="15" spans="2:17" s="117" customFormat="1" ht="15.75" customHeight="1" thickBot="1" x14ac:dyDescent="0.25">
      <c r="B15" s="122"/>
      <c r="C15" s="123"/>
      <c r="D15" s="124"/>
      <c r="E15" s="125"/>
      <c r="F15" s="126">
        <f>F13/E13</f>
        <v>0.1640625</v>
      </c>
      <c r="G15" s="126">
        <f>G13/E13</f>
        <v>0.4609375</v>
      </c>
      <c r="H15" s="126">
        <f>H13/E13</f>
        <v>0.171875</v>
      </c>
      <c r="I15" s="126">
        <f>I13/E13</f>
        <v>0.140625</v>
      </c>
      <c r="J15" s="126">
        <f>J13/E13</f>
        <v>0.203125</v>
      </c>
      <c r="K15" s="126">
        <f>K13/E13</f>
        <v>0.1875</v>
      </c>
      <c r="L15" s="126">
        <f>L13/E13</f>
        <v>6.25E-2</v>
      </c>
      <c r="M15" s="126">
        <f>M13/E13</f>
        <v>0.1875</v>
      </c>
      <c r="N15" s="126">
        <f>N13/E13</f>
        <v>7.8125E-2</v>
      </c>
      <c r="O15" s="126">
        <f>O13/E13</f>
        <v>2.34375E-2</v>
      </c>
      <c r="P15" s="126">
        <f>P13/E13</f>
        <v>0.15625</v>
      </c>
      <c r="Q15" s="127">
        <f>Q13/E13</f>
        <v>7.03125E-2</v>
      </c>
    </row>
    <row r="16" spans="2:17" s="117" customFormat="1" ht="15.75" customHeight="1" thickTop="1" x14ac:dyDescent="0.2">
      <c r="B16" s="44" t="s">
        <v>226</v>
      </c>
      <c r="C16" s="128" t="s">
        <v>190</v>
      </c>
      <c r="D16" s="46">
        <f>[1]表1!D14</f>
        <v>49</v>
      </c>
      <c r="E16" s="47">
        <f>'表28-1'!E13</f>
        <v>12</v>
      </c>
      <c r="F16" s="129">
        <v>3</v>
      </c>
      <c r="G16" s="129">
        <v>8</v>
      </c>
      <c r="H16" s="129">
        <v>2</v>
      </c>
      <c r="I16" s="129">
        <v>2</v>
      </c>
      <c r="J16" s="129">
        <v>0</v>
      </c>
      <c r="K16" s="129">
        <v>0</v>
      </c>
      <c r="L16" s="129">
        <v>0</v>
      </c>
      <c r="M16" s="129">
        <v>1</v>
      </c>
      <c r="N16" s="129">
        <v>0</v>
      </c>
      <c r="O16" s="129">
        <v>3</v>
      </c>
      <c r="P16" s="129">
        <v>0</v>
      </c>
      <c r="Q16" s="130">
        <v>0</v>
      </c>
    </row>
    <row r="17" spans="2:17" s="117" customFormat="1" ht="15.75" customHeight="1" x14ac:dyDescent="0.2">
      <c r="B17" s="51"/>
      <c r="C17" s="131"/>
      <c r="D17" s="38"/>
      <c r="E17" s="119">
        <f>E16/D16</f>
        <v>0.24489795918367346</v>
      </c>
      <c r="F17" s="132">
        <f>F16/D16</f>
        <v>6.1224489795918366E-2</v>
      </c>
      <c r="G17" s="132">
        <f>G16/D16</f>
        <v>0.16326530612244897</v>
      </c>
      <c r="H17" s="132">
        <f>H16/D16</f>
        <v>4.0816326530612242E-2</v>
      </c>
      <c r="I17" s="132">
        <f>I16/D16</f>
        <v>4.0816326530612242E-2</v>
      </c>
      <c r="J17" s="132">
        <f>J16/D16</f>
        <v>0</v>
      </c>
      <c r="K17" s="132">
        <f>K16/D16</f>
        <v>0</v>
      </c>
      <c r="L17" s="132">
        <f>L16/D16</f>
        <v>0</v>
      </c>
      <c r="M17" s="132">
        <f>M16/D16</f>
        <v>2.0408163265306121E-2</v>
      </c>
      <c r="N17" s="132">
        <f>N16/D16</f>
        <v>0</v>
      </c>
      <c r="O17" s="132">
        <f>O16/D16</f>
        <v>6.1224489795918366E-2</v>
      </c>
      <c r="P17" s="132">
        <f>P16/D16</f>
        <v>0</v>
      </c>
      <c r="Q17" s="133">
        <f>Q16/D16</f>
        <v>0</v>
      </c>
    </row>
    <row r="18" spans="2:17" s="117" customFormat="1" ht="15.75" customHeight="1" x14ac:dyDescent="0.2">
      <c r="B18" s="51"/>
      <c r="C18" s="134"/>
      <c r="D18" s="135"/>
      <c r="E18" s="136"/>
      <c r="F18" s="137">
        <f>F16/E16</f>
        <v>0.25</v>
      </c>
      <c r="G18" s="137">
        <f>G16/E16</f>
        <v>0.66666666666666663</v>
      </c>
      <c r="H18" s="137">
        <f>H16/E16</f>
        <v>0.16666666666666666</v>
      </c>
      <c r="I18" s="137">
        <f>I16/E16</f>
        <v>0.16666666666666666</v>
      </c>
      <c r="J18" s="137">
        <f>J16/E16</f>
        <v>0</v>
      </c>
      <c r="K18" s="137">
        <f>K16/E16</f>
        <v>0</v>
      </c>
      <c r="L18" s="137">
        <f>L16/E16</f>
        <v>0</v>
      </c>
      <c r="M18" s="137">
        <f>M16/E16</f>
        <v>8.3333333333333329E-2</v>
      </c>
      <c r="N18" s="137">
        <f>N16/E16</f>
        <v>0</v>
      </c>
      <c r="O18" s="137">
        <f>O16/E16</f>
        <v>0.25</v>
      </c>
      <c r="P18" s="137">
        <f>P16/E16</f>
        <v>0</v>
      </c>
      <c r="Q18" s="138">
        <f>Q16/E16</f>
        <v>0</v>
      </c>
    </row>
    <row r="19" spans="2:17" s="117" customFormat="1" ht="15.75" customHeight="1" x14ac:dyDescent="0.2">
      <c r="B19" s="51"/>
      <c r="C19" s="139" t="s">
        <v>191</v>
      </c>
      <c r="D19" s="59">
        <f>[1]表1!D17</f>
        <v>87</v>
      </c>
      <c r="E19" s="140">
        <f>'表28-1'!E15</f>
        <v>15</v>
      </c>
      <c r="F19" s="141">
        <v>1</v>
      </c>
      <c r="G19" s="141">
        <v>6</v>
      </c>
      <c r="H19" s="141">
        <v>1</v>
      </c>
      <c r="I19" s="141">
        <v>1</v>
      </c>
      <c r="J19" s="141">
        <v>0</v>
      </c>
      <c r="K19" s="141">
        <v>0</v>
      </c>
      <c r="L19" s="141">
        <v>3</v>
      </c>
      <c r="M19" s="141">
        <v>14</v>
      </c>
      <c r="N19" s="141">
        <v>0</v>
      </c>
      <c r="O19" s="141">
        <v>0</v>
      </c>
      <c r="P19" s="141">
        <v>2</v>
      </c>
      <c r="Q19" s="142">
        <v>0</v>
      </c>
    </row>
    <row r="20" spans="2:17" s="117" customFormat="1" ht="15.75" customHeight="1" x14ac:dyDescent="0.2">
      <c r="B20" s="51"/>
      <c r="C20" s="131"/>
      <c r="D20" s="38"/>
      <c r="E20" s="119">
        <f>E19/D19</f>
        <v>0.17241379310344829</v>
      </c>
      <c r="F20" s="132">
        <f>F19/D19</f>
        <v>1.1494252873563218E-2</v>
      </c>
      <c r="G20" s="132">
        <f>G19/D19</f>
        <v>6.8965517241379309E-2</v>
      </c>
      <c r="H20" s="132">
        <f>H19/D19</f>
        <v>1.1494252873563218E-2</v>
      </c>
      <c r="I20" s="132">
        <f>I19/D19</f>
        <v>1.1494252873563218E-2</v>
      </c>
      <c r="J20" s="132">
        <f>J19/D19</f>
        <v>0</v>
      </c>
      <c r="K20" s="132">
        <f>K19/D19</f>
        <v>0</v>
      </c>
      <c r="L20" s="132">
        <f>L19/D19</f>
        <v>3.4482758620689655E-2</v>
      </c>
      <c r="M20" s="132">
        <f>M19/D19</f>
        <v>0.16091954022988506</v>
      </c>
      <c r="N20" s="132">
        <f>N19/D19</f>
        <v>0</v>
      </c>
      <c r="O20" s="132">
        <f>O19/D19</f>
        <v>0</v>
      </c>
      <c r="P20" s="132">
        <f>P19/D19</f>
        <v>2.2988505747126436E-2</v>
      </c>
      <c r="Q20" s="133">
        <f>Q19/D19</f>
        <v>0</v>
      </c>
    </row>
    <row r="21" spans="2:17" s="117" customFormat="1" ht="15.75" customHeight="1" x14ac:dyDescent="0.2">
      <c r="B21" s="51"/>
      <c r="C21" s="134"/>
      <c r="D21" s="143"/>
      <c r="E21" s="136"/>
      <c r="F21" s="137">
        <f>F19/E19</f>
        <v>6.6666666666666666E-2</v>
      </c>
      <c r="G21" s="137">
        <f>G19/E19</f>
        <v>0.4</v>
      </c>
      <c r="H21" s="137">
        <f>H19/E19</f>
        <v>6.6666666666666666E-2</v>
      </c>
      <c r="I21" s="137">
        <f>I19/E19</f>
        <v>6.6666666666666666E-2</v>
      </c>
      <c r="J21" s="137">
        <f>J19/E19</f>
        <v>0</v>
      </c>
      <c r="K21" s="137">
        <f>K19/E19</f>
        <v>0</v>
      </c>
      <c r="L21" s="137">
        <f>L19/E19</f>
        <v>0.2</v>
      </c>
      <c r="M21" s="137">
        <f>M19/E19</f>
        <v>0.93333333333333335</v>
      </c>
      <c r="N21" s="137">
        <f>N19/E19</f>
        <v>0</v>
      </c>
      <c r="O21" s="137">
        <f>O19/E19</f>
        <v>0</v>
      </c>
      <c r="P21" s="137">
        <f>P19/E19</f>
        <v>0.13333333333333333</v>
      </c>
      <c r="Q21" s="138">
        <f>Q19/E19</f>
        <v>0</v>
      </c>
    </row>
    <row r="22" spans="2:17" s="117" customFormat="1" ht="15.75" customHeight="1" x14ac:dyDescent="0.2">
      <c r="B22" s="51"/>
      <c r="C22" s="139" t="s">
        <v>227</v>
      </c>
      <c r="D22" s="71">
        <f>[1]表1!D20</f>
        <v>25</v>
      </c>
      <c r="E22" s="140">
        <f>'表28-1'!E17</f>
        <v>12</v>
      </c>
      <c r="F22" s="141">
        <v>2</v>
      </c>
      <c r="G22" s="141">
        <v>2</v>
      </c>
      <c r="H22" s="141">
        <v>2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8</v>
      </c>
      <c r="O22" s="141">
        <v>0</v>
      </c>
      <c r="P22" s="141">
        <v>5</v>
      </c>
      <c r="Q22" s="142">
        <v>1</v>
      </c>
    </row>
    <row r="23" spans="2:17" s="117" customFormat="1" ht="15.75" customHeight="1" x14ac:dyDescent="0.2">
      <c r="B23" s="51"/>
      <c r="C23" s="131"/>
      <c r="D23" s="38"/>
      <c r="E23" s="119">
        <f>E22/D22</f>
        <v>0.48</v>
      </c>
      <c r="F23" s="132">
        <f>F22/D22</f>
        <v>0.08</v>
      </c>
      <c r="G23" s="132">
        <f>G22/D22</f>
        <v>0.08</v>
      </c>
      <c r="H23" s="132">
        <f>H22/D22</f>
        <v>0.08</v>
      </c>
      <c r="I23" s="132">
        <f>I22/D22</f>
        <v>0</v>
      </c>
      <c r="J23" s="132">
        <f>J22/D22</f>
        <v>0</v>
      </c>
      <c r="K23" s="132">
        <f>K22/D22</f>
        <v>0</v>
      </c>
      <c r="L23" s="132">
        <f>L22/D22</f>
        <v>0</v>
      </c>
      <c r="M23" s="132">
        <f>M22/D22</f>
        <v>0</v>
      </c>
      <c r="N23" s="132">
        <f>N22/D22</f>
        <v>0.32</v>
      </c>
      <c r="O23" s="132">
        <f>O22/D22</f>
        <v>0</v>
      </c>
      <c r="P23" s="132">
        <f>P22/D22</f>
        <v>0.2</v>
      </c>
      <c r="Q23" s="133">
        <f>Q22/D22</f>
        <v>0.04</v>
      </c>
    </row>
    <row r="24" spans="2:17" s="117" customFormat="1" ht="15.75" customHeight="1" x14ac:dyDescent="0.2">
      <c r="B24" s="51"/>
      <c r="C24" s="134"/>
      <c r="D24" s="143"/>
      <c r="E24" s="136"/>
      <c r="F24" s="137">
        <f>F22/E22</f>
        <v>0.16666666666666666</v>
      </c>
      <c r="G24" s="137">
        <f>G22/E22</f>
        <v>0.16666666666666666</v>
      </c>
      <c r="H24" s="137">
        <f>H22/E22</f>
        <v>0.16666666666666666</v>
      </c>
      <c r="I24" s="137">
        <f>I22/E22</f>
        <v>0</v>
      </c>
      <c r="J24" s="137">
        <f>J22/E22</f>
        <v>0</v>
      </c>
      <c r="K24" s="137">
        <f>K22/E22</f>
        <v>0</v>
      </c>
      <c r="L24" s="137">
        <f>L22/E22</f>
        <v>0</v>
      </c>
      <c r="M24" s="137">
        <f>M22/E22</f>
        <v>0</v>
      </c>
      <c r="N24" s="137">
        <f>N22/E22</f>
        <v>0.66666666666666663</v>
      </c>
      <c r="O24" s="137">
        <f>O22/E22</f>
        <v>0</v>
      </c>
      <c r="P24" s="137">
        <f>P22/E22</f>
        <v>0.41666666666666669</v>
      </c>
      <c r="Q24" s="138">
        <f>Q22/E22</f>
        <v>8.3333333333333329E-2</v>
      </c>
    </row>
    <row r="25" spans="2:17" s="117" customFormat="1" ht="15.75" customHeight="1" x14ac:dyDescent="0.2">
      <c r="B25" s="51"/>
      <c r="C25" s="139" t="s">
        <v>193</v>
      </c>
      <c r="D25" s="71">
        <f>[1]表1!D23</f>
        <v>82</v>
      </c>
      <c r="E25" s="140">
        <f>'表28-1'!E19</f>
        <v>27</v>
      </c>
      <c r="F25" s="141">
        <v>6</v>
      </c>
      <c r="G25" s="141">
        <v>8</v>
      </c>
      <c r="H25" s="141">
        <v>5</v>
      </c>
      <c r="I25" s="141">
        <v>11</v>
      </c>
      <c r="J25" s="141">
        <v>6</v>
      </c>
      <c r="K25" s="141">
        <v>2</v>
      </c>
      <c r="L25" s="141">
        <v>1</v>
      </c>
      <c r="M25" s="141">
        <v>5</v>
      </c>
      <c r="N25" s="141">
        <v>1</v>
      </c>
      <c r="O25" s="141">
        <v>0</v>
      </c>
      <c r="P25" s="141">
        <v>7</v>
      </c>
      <c r="Q25" s="142">
        <v>1</v>
      </c>
    </row>
    <row r="26" spans="2:17" s="117" customFormat="1" ht="15.75" customHeight="1" x14ac:dyDescent="0.2">
      <c r="B26" s="51"/>
      <c r="C26" s="131"/>
      <c r="D26" s="38"/>
      <c r="E26" s="119">
        <f>E25/D25</f>
        <v>0.32926829268292684</v>
      </c>
      <c r="F26" s="132">
        <f>F25/D25</f>
        <v>7.3170731707317069E-2</v>
      </c>
      <c r="G26" s="132">
        <f>G25/D25</f>
        <v>9.7560975609756101E-2</v>
      </c>
      <c r="H26" s="132">
        <f>H25/D25</f>
        <v>6.097560975609756E-2</v>
      </c>
      <c r="I26" s="132">
        <f>I25/D25</f>
        <v>0.13414634146341464</v>
      </c>
      <c r="J26" s="132">
        <f>J25/D25</f>
        <v>7.3170731707317069E-2</v>
      </c>
      <c r="K26" s="132">
        <f>K25/D25</f>
        <v>2.4390243902439025E-2</v>
      </c>
      <c r="L26" s="132">
        <f>L25/D25</f>
        <v>1.2195121951219513E-2</v>
      </c>
      <c r="M26" s="132">
        <f>M25/D25</f>
        <v>6.097560975609756E-2</v>
      </c>
      <c r="N26" s="132">
        <f>N25/D25</f>
        <v>1.2195121951219513E-2</v>
      </c>
      <c r="O26" s="132">
        <f>O25/D25</f>
        <v>0</v>
      </c>
      <c r="P26" s="132">
        <f>P25/D25</f>
        <v>8.5365853658536592E-2</v>
      </c>
      <c r="Q26" s="133">
        <f>Q25/D25</f>
        <v>1.2195121951219513E-2</v>
      </c>
    </row>
    <row r="27" spans="2:17" s="117" customFormat="1" ht="15.75" customHeight="1" x14ac:dyDescent="0.2">
      <c r="B27" s="51"/>
      <c r="C27" s="134"/>
      <c r="D27" s="143"/>
      <c r="E27" s="136"/>
      <c r="F27" s="137">
        <f>F25/E25</f>
        <v>0.22222222222222221</v>
      </c>
      <c r="G27" s="137">
        <f>G25/E25</f>
        <v>0.29629629629629628</v>
      </c>
      <c r="H27" s="137">
        <f>H25/E25</f>
        <v>0.18518518518518517</v>
      </c>
      <c r="I27" s="137">
        <f>I25/E25</f>
        <v>0.40740740740740738</v>
      </c>
      <c r="J27" s="137">
        <f>J25/E25</f>
        <v>0.22222222222222221</v>
      </c>
      <c r="K27" s="137">
        <f>K25/E25</f>
        <v>7.407407407407407E-2</v>
      </c>
      <c r="L27" s="137">
        <f>L25/E25</f>
        <v>3.7037037037037035E-2</v>
      </c>
      <c r="M27" s="137">
        <f>M25/E25</f>
        <v>0.18518518518518517</v>
      </c>
      <c r="N27" s="137">
        <f>N25/E25</f>
        <v>3.7037037037037035E-2</v>
      </c>
      <c r="O27" s="137">
        <f>O25/E25</f>
        <v>0</v>
      </c>
      <c r="P27" s="137">
        <f>P25/E25</f>
        <v>0.25925925925925924</v>
      </c>
      <c r="Q27" s="138">
        <f>Q25/E25</f>
        <v>3.7037037037037035E-2</v>
      </c>
    </row>
    <row r="28" spans="2:17" s="117" customFormat="1" ht="15.75" customHeight="1" x14ac:dyDescent="0.2">
      <c r="B28" s="51"/>
      <c r="C28" s="139" t="s">
        <v>194</v>
      </c>
      <c r="D28" s="71">
        <f>[1]表1!D26</f>
        <v>8</v>
      </c>
      <c r="E28" s="114">
        <f>'表28-1'!E21</f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6">
        <v>0</v>
      </c>
    </row>
    <row r="29" spans="2:17" s="117" customFormat="1" ht="15.75" customHeight="1" x14ac:dyDescent="0.2">
      <c r="B29" s="51"/>
      <c r="C29" s="131"/>
      <c r="D29" s="38"/>
      <c r="E29" s="119">
        <f>E28/D28</f>
        <v>0</v>
      </c>
      <c r="F29" s="132">
        <f>F28/D28</f>
        <v>0</v>
      </c>
      <c r="G29" s="132">
        <f>G28/D28</f>
        <v>0</v>
      </c>
      <c r="H29" s="132">
        <f>H28/D28</f>
        <v>0</v>
      </c>
      <c r="I29" s="132">
        <f>I28/D28</f>
        <v>0</v>
      </c>
      <c r="J29" s="132">
        <f>J28/D28</f>
        <v>0</v>
      </c>
      <c r="K29" s="132">
        <f>K28/D28</f>
        <v>0</v>
      </c>
      <c r="L29" s="132">
        <f>L28/D28</f>
        <v>0</v>
      </c>
      <c r="M29" s="132">
        <f>M28/D28</f>
        <v>0</v>
      </c>
      <c r="N29" s="132">
        <f>N28/D28</f>
        <v>0</v>
      </c>
      <c r="O29" s="132">
        <f>O28/D28</f>
        <v>0</v>
      </c>
      <c r="P29" s="132">
        <f>P28/D28</f>
        <v>0</v>
      </c>
      <c r="Q29" s="133">
        <f>Q28/D28</f>
        <v>0</v>
      </c>
    </row>
    <row r="30" spans="2:17" s="117" customFormat="1" ht="15.75" customHeight="1" x14ac:dyDescent="0.2">
      <c r="B30" s="51"/>
      <c r="C30" s="134"/>
      <c r="D30" s="143"/>
      <c r="E30" s="136"/>
      <c r="F30" s="137">
        <f>IF(E28,F28/E28,0)</f>
        <v>0</v>
      </c>
      <c r="G30" s="137">
        <f t="shared" ref="G30:Q30" si="1">IF(F28,G28/F28,0)</f>
        <v>0</v>
      </c>
      <c r="H30" s="137">
        <f t="shared" si="1"/>
        <v>0</v>
      </c>
      <c r="I30" s="137">
        <f t="shared" si="1"/>
        <v>0</v>
      </c>
      <c r="J30" s="137">
        <f t="shared" si="1"/>
        <v>0</v>
      </c>
      <c r="K30" s="137">
        <f t="shared" si="1"/>
        <v>0</v>
      </c>
      <c r="L30" s="137">
        <f t="shared" si="1"/>
        <v>0</v>
      </c>
      <c r="M30" s="137">
        <f t="shared" si="1"/>
        <v>0</v>
      </c>
      <c r="N30" s="137">
        <f t="shared" si="1"/>
        <v>0</v>
      </c>
      <c r="O30" s="137">
        <f t="shared" si="1"/>
        <v>0</v>
      </c>
      <c r="P30" s="137">
        <f t="shared" si="1"/>
        <v>0</v>
      </c>
      <c r="Q30" s="138">
        <f t="shared" si="1"/>
        <v>0</v>
      </c>
    </row>
    <row r="31" spans="2:17" s="117" customFormat="1" ht="15.75" customHeight="1" x14ac:dyDescent="0.2">
      <c r="B31" s="51"/>
      <c r="C31" s="139" t="s">
        <v>195</v>
      </c>
      <c r="D31" s="71">
        <f>[1]表1!D29</f>
        <v>176</v>
      </c>
      <c r="E31" s="140">
        <f>'表28-1'!E23</f>
        <v>62</v>
      </c>
      <c r="F31" s="141">
        <v>9</v>
      </c>
      <c r="G31" s="141">
        <v>35</v>
      </c>
      <c r="H31" s="141">
        <v>12</v>
      </c>
      <c r="I31" s="141">
        <v>4</v>
      </c>
      <c r="J31" s="141">
        <v>20</v>
      </c>
      <c r="K31" s="141">
        <v>22</v>
      </c>
      <c r="L31" s="141">
        <v>4</v>
      </c>
      <c r="M31" s="141">
        <v>4</v>
      </c>
      <c r="N31" s="141">
        <v>1</v>
      </c>
      <c r="O31" s="141">
        <v>0</v>
      </c>
      <c r="P31" s="141">
        <v>6</v>
      </c>
      <c r="Q31" s="142">
        <v>7</v>
      </c>
    </row>
    <row r="32" spans="2:17" s="117" customFormat="1" ht="15.75" customHeight="1" x14ac:dyDescent="0.2">
      <c r="B32" s="51"/>
      <c r="C32" s="131"/>
      <c r="D32" s="38"/>
      <c r="E32" s="119">
        <f>E31/D31</f>
        <v>0.35227272727272729</v>
      </c>
      <c r="F32" s="132">
        <f>F31/D31</f>
        <v>5.113636363636364E-2</v>
      </c>
      <c r="G32" s="132">
        <f>G31/D31</f>
        <v>0.19886363636363635</v>
      </c>
      <c r="H32" s="132">
        <f>H31/D31</f>
        <v>6.8181818181818177E-2</v>
      </c>
      <c r="I32" s="132">
        <f>I31/D31</f>
        <v>2.2727272727272728E-2</v>
      </c>
      <c r="J32" s="132">
        <f>J31/D31</f>
        <v>0.11363636363636363</v>
      </c>
      <c r="K32" s="132">
        <f>K31/D31</f>
        <v>0.125</v>
      </c>
      <c r="L32" s="132">
        <f>L31/D31</f>
        <v>2.2727272727272728E-2</v>
      </c>
      <c r="M32" s="132">
        <f>M31/D31</f>
        <v>2.2727272727272728E-2</v>
      </c>
      <c r="N32" s="132">
        <f>N31/D31</f>
        <v>5.681818181818182E-3</v>
      </c>
      <c r="O32" s="132">
        <f>O31/D31</f>
        <v>0</v>
      </c>
      <c r="P32" s="132">
        <f>P31/D31</f>
        <v>3.4090909090909088E-2</v>
      </c>
      <c r="Q32" s="133">
        <f>Q31/D31</f>
        <v>3.9772727272727272E-2</v>
      </c>
    </row>
    <row r="33" spans="2:17" s="117" customFormat="1" ht="15.75" customHeight="1" thickBot="1" x14ac:dyDescent="0.25">
      <c r="B33" s="144"/>
      <c r="C33" s="145"/>
      <c r="D33" s="146"/>
      <c r="E33" s="147"/>
      <c r="F33" s="148">
        <f>F31/E31</f>
        <v>0.14516129032258066</v>
      </c>
      <c r="G33" s="148">
        <f>G31/E31</f>
        <v>0.56451612903225812</v>
      </c>
      <c r="H33" s="148">
        <f>H31/E31</f>
        <v>0.19354838709677419</v>
      </c>
      <c r="I33" s="148">
        <f>I31/E31</f>
        <v>6.4516129032258063E-2</v>
      </c>
      <c r="J33" s="148">
        <f>J31/E31</f>
        <v>0.32258064516129031</v>
      </c>
      <c r="K33" s="148">
        <f>K31/E31</f>
        <v>0.35483870967741937</v>
      </c>
      <c r="L33" s="148">
        <f>L31/E31</f>
        <v>6.4516129032258063E-2</v>
      </c>
      <c r="M33" s="148">
        <f>M31/E31</f>
        <v>6.4516129032258063E-2</v>
      </c>
      <c r="N33" s="148">
        <f>N31/E31</f>
        <v>1.6129032258064516E-2</v>
      </c>
      <c r="O33" s="148">
        <f>O31/E31</f>
        <v>0</v>
      </c>
      <c r="P33" s="148">
        <f>P31/E31</f>
        <v>9.6774193548387094E-2</v>
      </c>
      <c r="Q33" s="149">
        <f>Q31/E31</f>
        <v>0.11290322580645161</v>
      </c>
    </row>
    <row r="34" spans="2:17" s="117" customFormat="1" ht="15.75" customHeight="1" thickTop="1" x14ac:dyDescent="0.2">
      <c r="B34" s="44" t="s">
        <v>228</v>
      </c>
      <c r="C34" s="128" t="s">
        <v>229</v>
      </c>
      <c r="D34" s="71">
        <f>[1]表1!D32</f>
        <v>106</v>
      </c>
      <c r="E34" s="140">
        <f>'表28-1'!E25</f>
        <v>29</v>
      </c>
      <c r="F34" s="141">
        <v>3</v>
      </c>
      <c r="G34" s="141">
        <v>15</v>
      </c>
      <c r="H34" s="141">
        <v>5</v>
      </c>
      <c r="I34" s="141">
        <v>5</v>
      </c>
      <c r="J34" s="141">
        <v>8</v>
      </c>
      <c r="K34" s="141">
        <v>2</v>
      </c>
      <c r="L34" s="141">
        <v>1</v>
      </c>
      <c r="M34" s="141">
        <v>6</v>
      </c>
      <c r="N34" s="141">
        <v>4</v>
      </c>
      <c r="O34" s="141">
        <v>1</v>
      </c>
      <c r="P34" s="141">
        <v>3</v>
      </c>
      <c r="Q34" s="142">
        <v>3</v>
      </c>
    </row>
    <row r="35" spans="2:17" s="117" customFormat="1" ht="15.75" customHeight="1" x14ac:dyDescent="0.2">
      <c r="B35" s="51"/>
      <c r="C35" s="131"/>
      <c r="D35" s="38"/>
      <c r="E35" s="150">
        <f>E34/D34</f>
        <v>0.27358490566037735</v>
      </c>
      <c r="F35" s="132">
        <f>F34/D34</f>
        <v>2.8301886792452831E-2</v>
      </c>
      <c r="G35" s="132">
        <f>G34/D34</f>
        <v>0.14150943396226415</v>
      </c>
      <c r="H35" s="132">
        <f>H34/D34</f>
        <v>4.716981132075472E-2</v>
      </c>
      <c r="I35" s="132">
        <f>I34/D34</f>
        <v>4.716981132075472E-2</v>
      </c>
      <c r="J35" s="132">
        <f>J34/D34</f>
        <v>7.5471698113207544E-2</v>
      </c>
      <c r="K35" s="132">
        <f>K34/D34</f>
        <v>1.8867924528301886E-2</v>
      </c>
      <c r="L35" s="132">
        <f>L34/D34</f>
        <v>9.433962264150943E-3</v>
      </c>
      <c r="M35" s="132">
        <f>M34/D34</f>
        <v>5.6603773584905662E-2</v>
      </c>
      <c r="N35" s="132">
        <f>N34/D34</f>
        <v>3.7735849056603772E-2</v>
      </c>
      <c r="O35" s="132">
        <f>O34/D34</f>
        <v>9.433962264150943E-3</v>
      </c>
      <c r="P35" s="132">
        <f>P34/D34</f>
        <v>2.8301886792452831E-2</v>
      </c>
      <c r="Q35" s="133">
        <f>Q34/D34</f>
        <v>2.8301886792452831E-2</v>
      </c>
    </row>
    <row r="36" spans="2:17" s="117" customFormat="1" ht="15.75" customHeight="1" x14ac:dyDescent="0.2">
      <c r="B36" s="51"/>
      <c r="C36" s="134"/>
      <c r="D36" s="143"/>
      <c r="E36" s="151"/>
      <c r="F36" s="137">
        <f>F34/E34</f>
        <v>0.10344827586206896</v>
      </c>
      <c r="G36" s="137">
        <f>G34/E34</f>
        <v>0.51724137931034486</v>
      </c>
      <c r="H36" s="137">
        <f>H34/E34</f>
        <v>0.17241379310344829</v>
      </c>
      <c r="I36" s="137">
        <f>I34/E34</f>
        <v>0.17241379310344829</v>
      </c>
      <c r="J36" s="137">
        <f>J34/E34</f>
        <v>0.27586206896551724</v>
      </c>
      <c r="K36" s="137">
        <f>K34/E34</f>
        <v>6.8965517241379309E-2</v>
      </c>
      <c r="L36" s="137">
        <f>L34/E34</f>
        <v>3.4482758620689655E-2</v>
      </c>
      <c r="M36" s="137">
        <f>M34/E34</f>
        <v>0.20689655172413793</v>
      </c>
      <c r="N36" s="137">
        <f>N34/E34</f>
        <v>0.13793103448275862</v>
      </c>
      <c r="O36" s="137">
        <f>O34/E34</f>
        <v>3.4482758620689655E-2</v>
      </c>
      <c r="P36" s="137">
        <f>P34/E34</f>
        <v>0.10344827586206896</v>
      </c>
      <c r="Q36" s="138">
        <f>Q34/E34</f>
        <v>0.10344827586206896</v>
      </c>
    </row>
    <row r="37" spans="2:17" s="117" customFormat="1" ht="15.75" customHeight="1" x14ac:dyDescent="0.2">
      <c r="B37" s="51"/>
      <c r="C37" s="139" t="s">
        <v>230</v>
      </c>
      <c r="D37" s="71">
        <f>[1]表1!D35</f>
        <v>171</v>
      </c>
      <c r="E37" s="140">
        <f>'表28-1'!E27</f>
        <v>58</v>
      </c>
      <c r="F37" s="141">
        <v>10</v>
      </c>
      <c r="G37" s="141">
        <v>30</v>
      </c>
      <c r="H37" s="141">
        <v>11</v>
      </c>
      <c r="I37" s="141">
        <v>8</v>
      </c>
      <c r="J37" s="141">
        <v>7</v>
      </c>
      <c r="K37" s="141">
        <v>11</v>
      </c>
      <c r="L37" s="141">
        <v>4</v>
      </c>
      <c r="M37" s="141">
        <v>7</v>
      </c>
      <c r="N37" s="141">
        <v>4</v>
      </c>
      <c r="O37" s="141">
        <v>2</v>
      </c>
      <c r="P37" s="141">
        <v>5</v>
      </c>
      <c r="Q37" s="142">
        <v>1</v>
      </c>
    </row>
    <row r="38" spans="2:17" s="117" customFormat="1" ht="15.75" customHeight="1" x14ac:dyDescent="0.2">
      <c r="B38" s="51"/>
      <c r="C38" s="131"/>
      <c r="D38" s="38"/>
      <c r="E38" s="150">
        <f>E37/D37</f>
        <v>0.33918128654970758</v>
      </c>
      <c r="F38" s="132">
        <f>F37/D37</f>
        <v>5.8479532163742687E-2</v>
      </c>
      <c r="G38" s="132">
        <f>G37/D37</f>
        <v>0.17543859649122806</v>
      </c>
      <c r="H38" s="132">
        <f>H37/D37</f>
        <v>6.4327485380116955E-2</v>
      </c>
      <c r="I38" s="132">
        <f>I37/D37</f>
        <v>4.6783625730994149E-2</v>
      </c>
      <c r="J38" s="132">
        <f>J37/D37</f>
        <v>4.0935672514619881E-2</v>
      </c>
      <c r="K38" s="132">
        <f>K37/D37</f>
        <v>6.4327485380116955E-2</v>
      </c>
      <c r="L38" s="132">
        <f>L37/D37</f>
        <v>2.3391812865497075E-2</v>
      </c>
      <c r="M38" s="132">
        <f>M37/D37</f>
        <v>4.0935672514619881E-2</v>
      </c>
      <c r="N38" s="132">
        <f>N37/D37</f>
        <v>2.3391812865497075E-2</v>
      </c>
      <c r="O38" s="132">
        <f>O37/D37</f>
        <v>1.1695906432748537E-2</v>
      </c>
      <c r="P38" s="132">
        <f>P37/D37</f>
        <v>2.9239766081871343E-2</v>
      </c>
      <c r="Q38" s="133">
        <f>Q37/D37</f>
        <v>5.8479532163742687E-3</v>
      </c>
    </row>
    <row r="39" spans="2:17" x14ac:dyDescent="0.2">
      <c r="B39" s="51"/>
      <c r="C39" s="134"/>
      <c r="D39" s="143"/>
      <c r="E39" s="151"/>
      <c r="F39" s="137">
        <f>F37/E37</f>
        <v>0.17241379310344829</v>
      </c>
      <c r="G39" s="137">
        <f>G37/E37</f>
        <v>0.51724137931034486</v>
      </c>
      <c r="H39" s="137">
        <f>H37/E37</f>
        <v>0.18965517241379309</v>
      </c>
      <c r="I39" s="137">
        <f>I37/E37</f>
        <v>0.13793103448275862</v>
      </c>
      <c r="J39" s="137">
        <f>J37/E37</f>
        <v>0.1206896551724138</v>
      </c>
      <c r="K39" s="137">
        <f>K37/E37</f>
        <v>0.18965517241379309</v>
      </c>
      <c r="L39" s="137">
        <f>L37/E37</f>
        <v>6.8965517241379309E-2</v>
      </c>
      <c r="M39" s="137">
        <f>M37/E37</f>
        <v>0.1206896551724138</v>
      </c>
      <c r="N39" s="137">
        <f>N37/E37</f>
        <v>6.8965517241379309E-2</v>
      </c>
      <c r="O39" s="137">
        <f>O37/E37</f>
        <v>3.4482758620689655E-2</v>
      </c>
      <c r="P39" s="137">
        <f>P37/E37</f>
        <v>8.6206896551724144E-2</v>
      </c>
      <c r="Q39" s="138">
        <f>Q37/E37</f>
        <v>1.7241379310344827E-2</v>
      </c>
    </row>
    <row r="40" spans="2:17" ht="13.5" customHeight="1" x14ac:dyDescent="0.2">
      <c r="B40" s="51"/>
      <c r="C40" s="139" t="s">
        <v>231</v>
      </c>
      <c r="D40" s="71">
        <f>[1]表1!D38</f>
        <v>49</v>
      </c>
      <c r="E40" s="114">
        <f>'表28-1'!E29</f>
        <v>16</v>
      </c>
      <c r="F40" s="115">
        <v>1</v>
      </c>
      <c r="G40" s="115">
        <v>5</v>
      </c>
      <c r="H40" s="115">
        <v>2</v>
      </c>
      <c r="I40" s="115">
        <v>1</v>
      </c>
      <c r="J40" s="115">
        <v>4</v>
      </c>
      <c r="K40" s="115">
        <v>1</v>
      </c>
      <c r="L40" s="115">
        <v>0</v>
      </c>
      <c r="M40" s="115">
        <v>5</v>
      </c>
      <c r="N40" s="115">
        <v>1</v>
      </c>
      <c r="O40" s="115">
        <v>0</v>
      </c>
      <c r="P40" s="115">
        <v>7</v>
      </c>
      <c r="Q40" s="116">
        <v>2</v>
      </c>
    </row>
    <row r="41" spans="2:17" ht="13.5" customHeight="1" x14ac:dyDescent="0.2">
      <c r="B41" s="51"/>
      <c r="C41" s="131"/>
      <c r="D41" s="38"/>
      <c r="E41" s="150">
        <f>E40/D40</f>
        <v>0.32653061224489793</v>
      </c>
      <c r="F41" s="132">
        <f>F40/D40</f>
        <v>2.0408163265306121E-2</v>
      </c>
      <c r="G41" s="132">
        <f>G40/D40</f>
        <v>0.10204081632653061</v>
      </c>
      <c r="H41" s="132">
        <f>H40/D40</f>
        <v>4.0816326530612242E-2</v>
      </c>
      <c r="I41" s="132">
        <f>I40/D40</f>
        <v>2.0408163265306121E-2</v>
      </c>
      <c r="J41" s="132">
        <f>J40/D40</f>
        <v>8.1632653061224483E-2</v>
      </c>
      <c r="K41" s="132">
        <f>K40/D40</f>
        <v>2.0408163265306121E-2</v>
      </c>
      <c r="L41" s="132">
        <f>L40/D40</f>
        <v>0</v>
      </c>
      <c r="M41" s="132">
        <f>M40/D40</f>
        <v>0.10204081632653061</v>
      </c>
      <c r="N41" s="132">
        <f>N40/D40</f>
        <v>2.0408163265306121E-2</v>
      </c>
      <c r="O41" s="132">
        <f>O40/D40</f>
        <v>0</v>
      </c>
      <c r="P41" s="132">
        <f>P40/D40</f>
        <v>0.14285714285714285</v>
      </c>
      <c r="Q41" s="133">
        <f>Q40/D40</f>
        <v>4.0816326530612242E-2</v>
      </c>
    </row>
    <row r="42" spans="2:17" ht="14.25" customHeight="1" x14ac:dyDescent="0.2">
      <c r="B42" s="51"/>
      <c r="C42" s="134"/>
      <c r="D42" s="143"/>
      <c r="E42" s="151"/>
      <c r="F42" s="137">
        <f>F40/E40</f>
        <v>6.25E-2</v>
      </c>
      <c r="G42" s="137">
        <f>G40/E40</f>
        <v>0.3125</v>
      </c>
      <c r="H42" s="137">
        <f>H40/E40</f>
        <v>0.125</v>
      </c>
      <c r="I42" s="137">
        <f>I40/E40</f>
        <v>6.25E-2</v>
      </c>
      <c r="J42" s="137">
        <f>J40/E40</f>
        <v>0.25</v>
      </c>
      <c r="K42" s="137">
        <f>K40/E40</f>
        <v>6.25E-2</v>
      </c>
      <c r="L42" s="137">
        <f>L40/E40</f>
        <v>0</v>
      </c>
      <c r="M42" s="137">
        <f>M40/E40</f>
        <v>0.3125</v>
      </c>
      <c r="N42" s="137">
        <f>N40/E40</f>
        <v>6.25E-2</v>
      </c>
      <c r="O42" s="137">
        <f>O40/E40</f>
        <v>0</v>
      </c>
      <c r="P42" s="137">
        <f>P40/E40</f>
        <v>0.4375</v>
      </c>
      <c r="Q42" s="138">
        <f>Q40/E40</f>
        <v>0.125</v>
      </c>
    </row>
    <row r="43" spans="2:17" x14ac:dyDescent="0.2">
      <c r="B43" s="51"/>
      <c r="C43" s="139" t="s">
        <v>232</v>
      </c>
      <c r="D43" s="71">
        <f>[1]表1!D41</f>
        <v>38</v>
      </c>
      <c r="E43" s="114">
        <f>'表28-1'!E31</f>
        <v>13</v>
      </c>
      <c r="F43" s="115">
        <v>2</v>
      </c>
      <c r="G43" s="115">
        <v>4</v>
      </c>
      <c r="H43" s="115">
        <v>2</v>
      </c>
      <c r="I43" s="115">
        <v>2</v>
      </c>
      <c r="J43" s="115">
        <v>3</v>
      </c>
      <c r="K43" s="115">
        <v>3</v>
      </c>
      <c r="L43" s="115">
        <v>2</v>
      </c>
      <c r="M43" s="115">
        <v>3</v>
      </c>
      <c r="N43" s="115">
        <v>1</v>
      </c>
      <c r="O43" s="115">
        <v>0</v>
      </c>
      <c r="P43" s="115">
        <v>2</v>
      </c>
      <c r="Q43" s="116">
        <v>1</v>
      </c>
    </row>
    <row r="44" spans="2:17" x14ac:dyDescent="0.2">
      <c r="B44" s="51"/>
      <c r="C44" s="131"/>
      <c r="D44" s="38"/>
      <c r="E44" s="150">
        <f>E43/D43</f>
        <v>0.34210526315789475</v>
      </c>
      <c r="F44" s="132">
        <f>F43/D43</f>
        <v>5.2631578947368418E-2</v>
      </c>
      <c r="G44" s="132">
        <f>G43/D43</f>
        <v>0.10526315789473684</v>
      </c>
      <c r="H44" s="132">
        <f>H43/D43</f>
        <v>5.2631578947368418E-2</v>
      </c>
      <c r="I44" s="132">
        <f>I43/D43</f>
        <v>5.2631578947368418E-2</v>
      </c>
      <c r="J44" s="132">
        <f>J43/D43</f>
        <v>7.8947368421052627E-2</v>
      </c>
      <c r="K44" s="132">
        <f>K43/D43</f>
        <v>7.8947368421052627E-2</v>
      </c>
      <c r="L44" s="132">
        <f>L43/D43</f>
        <v>5.2631578947368418E-2</v>
      </c>
      <c r="M44" s="132">
        <f>M43/D43</f>
        <v>7.8947368421052627E-2</v>
      </c>
      <c r="N44" s="132">
        <f>N43/D43</f>
        <v>2.6315789473684209E-2</v>
      </c>
      <c r="O44" s="132">
        <f>O43/D43</f>
        <v>0</v>
      </c>
      <c r="P44" s="132">
        <f>P43/D43</f>
        <v>5.2631578947368418E-2</v>
      </c>
      <c r="Q44" s="133">
        <f>Q43/D43</f>
        <v>2.6315789473684209E-2</v>
      </c>
    </row>
    <row r="45" spans="2:17" x14ac:dyDescent="0.2">
      <c r="B45" s="51"/>
      <c r="C45" s="134"/>
      <c r="D45" s="143"/>
      <c r="E45" s="151"/>
      <c r="F45" s="137">
        <f>F43/E43</f>
        <v>0.15384615384615385</v>
      </c>
      <c r="G45" s="137">
        <f>G43/E43</f>
        <v>0.30769230769230771</v>
      </c>
      <c r="H45" s="137">
        <f>H43/E43</f>
        <v>0.15384615384615385</v>
      </c>
      <c r="I45" s="137">
        <f>I43/E43</f>
        <v>0.15384615384615385</v>
      </c>
      <c r="J45" s="137">
        <f>J43/E43</f>
        <v>0.23076923076923078</v>
      </c>
      <c r="K45" s="137">
        <f>K43/E43</f>
        <v>0.23076923076923078</v>
      </c>
      <c r="L45" s="137">
        <f>L43/E43</f>
        <v>0.15384615384615385</v>
      </c>
      <c r="M45" s="137">
        <f>M43/E43</f>
        <v>0.23076923076923078</v>
      </c>
      <c r="N45" s="137">
        <f>N43/E43</f>
        <v>7.6923076923076927E-2</v>
      </c>
      <c r="O45" s="137">
        <f>O43/E43</f>
        <v>0</v>
      </c>
      <c r="P45" s="137">
        <f>P43/E43</f>
        <v>0.15384615384615385</v>
      </c>
      <c r="Q45" s="138">
        <f>Q43/E43</f>
        <v>7.6923076923076927E-2</v>
      </c>
    </row>
    <row r="46" spans="2:17" x14ac:dyDescent="0.2">
      <c r="B46" s="51"/>
      <c r="C46" s="139" t="s">
        <v>233</v>
      </c>
      <c r="D46" s="71">
        <f>[1]表1!D44</f>
        <v>33</v>
      </c>
      <c r="E46" s="114">
        <f>'表28-1'!E33</f>
        <v>6</v>
      </c>
      <c r="F46" s="115">
        <v>1</v>
      </c>
      <c r="G46" s="115">
        <v>3</v>
      </c>
      <c r="H46" s="115">
        <v>2</v>
      </c>
      <c r="I46" s="115">
        <v>2</v>
      </c>
      <c r="J46" s="115">
        <v>2</v>
      </c>
      <c r="K46" s="115">
        <v>2</v>
      </c>
      <c r="L46" s="115">
        <v>0</v>
      </c>
      <c r="M46" s="115">
        <v>2</v>
      </c>
      <c r="N46" s="115">
        <v>0</v>
      </c>
      <c r="O46" s="115">
        <v>0</v>
      </c>
      <c r="P46" s="115">
        <v>2</v>
      </c>
      <c r="Q46" s="116">
        <v>1</v>
      </c>
    </row>
    <row r="47" spans="2:17" x14ac:dyDescent="0.2">
      <c r="B47" s="51"/>
      <c r="C47" s="131"/>
      <c r="D47" s="38"/>
      <c r="E47" s="150">
        <f>E46/D46</f>
        <v>0.18181818181818182</v>
      </c>
      <c r="F47" s="132">
        <f>F46/D46</f>
        <v>3.0303030303030304E-2</v>
      </c>
      <c r="G47" s="132">
        <f>G46/D46</f>
        <v>9.0909090909090912E-2</v>
      </c>
      <c r="H47" s="132">
        <f>H46/D46</f>
        <v>6.0606060606060608E-2</v>
      </c>
      <c r="I47" s="132">
        <f>I46/D46</f>
        <v>6.0606060606060608E-2</v>
      </c>
      <c r="J47" s="132">
        <f>J46/D46</f>
        <v>6.0606060606060608E-2</v>
      </c>
      <c r="K47" s="132">
        <f>K46/D46</f>
        <v>6.0606060606060608E-2</v>
      </c>
      <c r="L47" s="132">
        <f>L46/D46</f>
        <v>0</v>
      </c>
      <c r="M47" s="132">
        <f>M46/D46</f>
        <v>6.0606060606060608E-2</v>
      </c>
      <c r="N47" s="132">
        <f>N46/D46</f>
        <v>0</v>
      </c>
      <c r="O47" s="132">
        <f>O46/D46</f>
        <v>0</v>
      </c>
      <c r="P47" s="132">
        <f>P46/D46</f>
        <v>6.0606060606060608E-2</v>
      </c>
      <c r="Q47" s="133">
        <f>Q46/D46</f>
        <v>3.0303030303030304E-2</v>
      </c>
    </row>
    <row r="48" spans="2:17" x14ac:dyDescent="0.2">
      <c r="B48" s="51"/>
      <c r="C48" s="134"/>
      <c r="D48" s="143"/>
      <c r="E48" s="151"/>
      <c r="F48" s="137">
        <f>F46/E46</f>
        <v>0.16666666666666666</v>
      </c>
      <c r="G48" s="137">
        <f>G46/E46</f>
        <v>0.5</v>
      </c>
      <c r="H48" s="137">
        <f>H46/E46</f>
        <v>0.33333333333333331</v>
      </c>
      <c r="I48" s="137">
        <f>I46/E46</f>
        <v>0.33333333333333331</v>
      </c>
      <c r="J48" s="137">
        <f>J46/E46</f>
        <v>0.33333333333333331</v>
      </c>
      <c r="K48" s="137">
        <f>K46/E46</f>
        <v>0.33333333333333331</v>
      </c>
      <c r="L48" s="137">
        <f>L46/E46</f>
        <v>0</v>
      </c>
      <c r="M48" s="137">
        <f>M46/E46</f>
        <v>0.33333333333333331</v>
      </c>
      <c r="N48" s="137">
        <f>N46/E46</f>
        <v>0</v>
      </c>
      <c r="O48" s="137">
        <f>O46/E46</f>
        <v>0</v>
      </c>
      <c r="P48" s="137">
        <f>P46/E46</f>
        <v>0.33333333333333331</v>
      </c>
      <c r="Q48" s="138">
        <f>Q46/E46</f>
        <v>0.16666666666666666</v>
      </c>
    </row>
    <row r="49" spans="2:17" x14ac:dyDescent="0.2">
      <c r="B49" s="51"/>
      <c r="C49" s="139" t="s">
        <v>234</v>
      </c>
      <c r="D49" s="71">
        <f>[1]表1!D47</f>
        <v>30</v>
      </c>
      <c r="E49" s="114">
        <f>'表28-1'!E35</f>
        <v>6</v>
      </c>
      <c r="F49" s="115">
        <v>4</v>
      </c>
      <c r="G49" s="115">
        <v>2</v>
      </c>
      <c r="H49" s="115">
        <v>0</v>
      </c>
      <c r="I49" s="115">
        <v>0</v>
      </c>
      <c r="J49" s="115">
        <v>2</v>
      </c>
      <c r="K49" s="115">
        <v>5</v>
      </c>
      <c r="L49" s="115">
        <v>1</v>
      </c>
      <c r="M49" s="115">
        <v>1</v>
      </c>
      <c r="N49" s="115">
        <v>0</v>
      </c>
      <c r="O49" s="115">
        <v>0</v>
      </c>
      <c r="P49" s="115">
        <v>1</v>
      </c>
      <c r="Q49" s="116">
        <v>1</v>
      </c>
    </row>
    <row r="50" spans="2:17" x14ac:dyDescent="0.2">
      <c r="B50" s="51"/>
      <c r="C50" s="131"/>
      <c r="D50" s="38"/>
      <c r="E50" s="150">
        <f>E49/D49</f>
        <v>0.2</v>
      </c>
      <c r="F50" s="132">
        <f>F49/D49</f>
        <v>0.13333333333333333</v>
      </c>
      <c r="G50" s="132">
        <f>G49/D49</f>
        <v>6.6666666666666666E-2</v>
      </c>
      <c r="H50" s="132">
        <f>H49/D49</f>
        <v>0</v>
      </c>
      <c r="I50" s="132">
        <f>I49/D49</f>
        <v>0</v>
      </c>
      <c r="J50" s="132">
        <f>J49/D49</f>
        <v>6.6666666666666666E-2</v>
      </c>
      <c r="K50" s="132">
        <f>K49/D49</f>
        <v>0.16666666666666666</v>
      </c>
      <c r="L50" s="132">
        <f>L49/D49</f>
        <v>3.3333333333333333E-2</v>
      </c>
      <c r="M50" s="132">
        <f>M49/D49</f>
        <v>3.3333333333333333E-2</v>
      </c>
      <c r="N50" s="132">
        <f>N49/D49</f>
        <v>0</v>
      </c>
      <c r="O50" s="132">
        <f>O49/D49</f>
        <v>0</v>
      </c>
      <c r="P50" s="132">
        <f>P49/D49</f>
        <v>3.3333333333333333E-2</v>
      </c>
      <c r="Q50" s="133">
        <f>Q49/D49</f>
        <v>3.3333333333333333E-2</v>
      </c>
    </row>
    <row r="51" spans="2:17" ht="13.8" thickBot="1" x14ac:dyDescent="0.25">
      <c r="B51" s="51"/>
      <c r="C51" s="145"/>
      <c r="D51" s="146"/>
      <c r="E51" s="152"/>
      <c r="F51" s="148">
        <f>F49/E49</f>
        <v>0.66666666666666663</v>
      </c>
      <c r="G51" s="148">
        <f>G49/E49</f>
        <v>0.33333333333333331</v>
      </c>
      <c r="H51" s="148">
        <f>H49/E49</f>
        <v>0</v>
      </c>
      <c r="I51" s="148">
        <f>I49/E49</f>
        <v>0</v>
      </c>
      <c r="J51" s="148">
        <f>J49/E49</f>
        <v>0.33333333333333331</v>
      </c>
      <c r="K51" s="148">
        <f>K49/E49</f>
        <v>0.83333333333333337</v>
      </c>
      <c r="L51" s="148">
        <f>L49/E49</f>
        <v>0.16666666666666666</v>
      </c>
      <c r="M51" s="148">
        <f>M49/E49</f>
        <v>0.16666666666666666</v>
      </c>
      <c r="N51" s="148">
        <f>N49/E49</f>
        <v>0</v>
      </c>
      <c r="O51" s="148">
        <f>O49/E49</f>
        <v>0</v>
      </c>
      <c r="P51" s="148">
        <f>P49/E49</f>
        <v>0.16666666666666666</v>
      </c>
      <c r="Q51" s="149">
        <f>Q49/E49</f>
        <v>0.16666666666666666</v>
      </c>
    </row>
    <row r="52" spans="2:17" ht="13.8" thickTop="1" x14ac:dyDescent="0.2">
      <c r="B52" s="51"/>
      <c r="C52" s="153" t="s">
        <v>235</v>
      </c>
      <c r="D52" s="154">
        <f>D37+D40+D43+D46</f>
        <v>291</v>
      </c>
      <c r="E52" s="140">
        <f>E37+E40+E43+E46</f>
        <v>93</v>
      </c>
      <c r="F52" s="141">
        <f t="shared" ref="F52:Q52" si="2">F37+F40+F43+F46</f>
        <v>14</v>
      </c>
      <c r="G52" s="141">
        <f>G37+G40+G43+G46</f>
        <v>42</v>
      </c>
      <c r="H52" s="141">
        <f t="shared" si="2"/>
        <v>17</v>
      </c>
      <c r="I52" s="141">
        <f t="shared" si="2"/>
        <v>13</v>
      </c>
      <c r="J52" s="141">
        <f t="shared" si="2"/>
        <v>16</v>
      </c>
      <c r="K52" s="141">
        <f t="shared" si="2"/>
        <v>17</v>
      </c>
      <c r="L52" s="141">
        <f t="shared" si="2"/>
        <v>6</v>
      </c>
      <c r="M52" s="141">
        <f t="shared" si="2"/>
        <v>17</v>
      </c>
      <c r="N52" s="141">
        <f t="shared" si="2"/>
        <v>6</v>
      </c>
      <c r="O52" s="141">
        <f t="shared" si="2"/>
        <v>2</v>
      </c>
      <c r="P52" s="141">
        <f t="shared" si="2"/>
        <v>16</v>
      </c>
      <c r="Q52" s="142">
        <f t="shared" si="2"/>
        <v>5</v>
      </c>
    </row>
    <row r="53" spans="2:17" x14ac:dyDescent="0.2">
      <c r="B53" s="51"/>
      <c r="C53" s="155" t="s">
        <v>236</v>
      </c>
      <c r="D53" s="156"/>
      <c r="E53" s="150">
        <f>E52/D52</f>
        <v>0.31958762886597936</v>
      </c>
      <c r="F53" s="132">
        <f>F52/D52</f>
        <v>4.8109965635738834E-2</v>
      </c>
      <c r="G53" s="132">
        <f>G52/D52</f>
        <v>0.14432989690721648</v>
      </c>
      <c r="H53" s="132">
        <f>H52/D52</f>
        <v>5.8419243986254296E-2</v>
      </c>
      <c r="I53" s="132">
        <f>I52/D52</f>
        <v>4.4673539518900345E-2</v>
      </c>
      <c r="J53" s="132">
        <f>J52/D52</f>
        <v>5.4982817869415807E-2</v>
      </c>
      <c r="K53" s="132">
        <f>K52/D52</f>
        <v>5.8419243986254296E-2</v>
      </c>
      <c r="L53" s="132">
        <f>L52/D52</f>
        <v>2.0618556701030927E-2</v>
      </c>
      <c r="M53" s="132">
        <f>M52/D52</f>
        <v>5.8419243986254296E-2</v>
      </c>
      <c r="N53" s="132">
        <f>N52/D52</f>
        <v>2.0618556701030927E-2</v>
      </c>
      <c r="O53" s="132">
        <f>O52/D52</f>
        <v>6.8728522336769758E-3</v>
      </c>
      <c r="P53" s="132">
        <f>P52/D52</f>
        <v>5.4982817869415807E-2</v>
      </c>
      <c r="Q53" s="133">
        <f>Q52/D52</f>
        <v>1.7182130584192441E-2</v>
      </c>
    </row>
    <row r="54" spans="2:17" x14ac:dyDescent="0.2">
      <c r="B54" s="51"/>
      <c r="C54" s="157"/>
      <c r="D54" s="158"/>
      <c r="E54" s="151"/>
      <c r="F54" s="137">
        <f>F52/E52</f>
        <v>0.15053763440860216</v>
      </c>
      <c r="G54" s="137">
        <f>G52/E52</f>
        <v>0.45161290322580644</v>
      </c>
      <c r="H54" s="137">
        <f>H52/E52</f>
        <v>0.18279569892473119</v>
      </c>
      <c r="I54" s="137">
        <f>I52/E52</f>
        <v>0.13978494623655913</v>
      </c>
      <c r="J54" s="137">
        <f>J52/E52</f>
        <v>0.17204301075268819</v>
      </c>
      <c r="K54" s="137">
        <f>K52/E52</f>
        <v>0.18279569892473119</v>
      </c>
      <c r="L54" s="137">
        <f>L52/E52</f>
        <v>6.4516129032258063E-2</v>
      </c>
      <c r="M54" s="137">
        <f>M52/E52</f>
        <v>0.18279569892473119</v>
      </c>
      <c r="N54" s="137">
        <f>N52/E52</f>
        <v>6.4516129032258063E-2</v>
      </c>
      <c r="O54" s="137">
        <f>O52/E52</f>
        <v>2.1505376344086023E-2</v>
      </c>
      <c r="P54" s="137">
        <f>P52/E52</f>
        <v>0.17204301075268819</v>
      </c>
      <c r="Q54" s="138">
        <f>Q52/E52</f>
        <v>5.3763440860215055E-2</v>
      </c>
    </row>
    <row r="55" spans="2:17" x14ac:dyDescent="0.2">
      <c r="B55" s="51"/>
      <c r="C55" s="159" t="s">
        <v>235</v>
      </c>
      <c r="D55" s="160">
        <f>'表28-1'!D39</f>
        <v>150</v>
      </c>
      <c r="E55" s="114">
        <f>E40+E43+E46+E49</f>
        <v>41</v>
      </c>
      <c r="F55" s="115">
        <f t="shared" ref="F55:Q55" si="3">F40+F43+F46+F49</f>
        <v>8</v>
      </c>
      <c r="G55" s="115">
        <f t="shared" si="3"/>
        <v>14</v>
      </c>
      <c r="H55" s="115">
        <f t="shared" si="3"/>
        <v>6</v>
      </c>
      <c r="I55" s="115">
        <f t="shared" si="3"/>
        <v>5</v>
      </c>
      <c r="J55" s="115">
        <f t="shared" si="3"/>
        <v>11</v>
      </c>
      <c r="K55" s="115">
        <f t="shared" si="3"/>
        <v>11</v>
      </c>
      <c r="L55" s="115">
        <f t="shared" si="3"/>
        <v>3</v>
      </c>
      <c r="M55" s="115">
        <f t="shared" si="3"/>
        <v>11</v>
      </c>
      <c r="N55" s="115">
        <f t="shared" si="3"/>
        <v>2</v>
      </c>
      <c r="O55" s="115">
        <f t="shared" si="3"/>
        <v>0</v>
      </c>
      <c r="P55" s="115">
        <f t="shared" si="3"/>
        <v>12</v>
      </c>
      <c r="Q55" s="116">
        <f t="shared" si="3"/>
        <v>5</v>
      </c>
    </row>
    <row r="56" spans="2:17" x14ac:dyDescent="0.2">
      <c r="B56" s="51"/>
      <c r="C56" s="155" t="s">
        <v>237</v>
      </c>
      <c r="D56" s="161"/>
      <c r="E56" s="150">
        <f>E55/D55</f>
        <v>0.27333333333333332</v>
      </c>
      <c r="F56" s="132">
        <f>F55/D55</f>
        <v>5.3333333333333337E-2</v>
      </c>
      <c r="G56" s="132">
        <f>G55/D55</f>
        <v>9.3333333333333338E-2</v>
      </c>
      <c r="H56" s="132">
        <f>H55/D55</f>
        <v>0.04</v>
      </c>
      <c r="I56" s="132">
        <f>I55/D55</f>
        <v>3.3333333333333333E-2</v>
      </c>
      <c r="J56" s="132">
        <f>J55/D55</f>
        <v>7.3333333333333334E-2</v>
      </c>
      <c r="K56" s="132">
        <f>K55/D55</f>
        <v>7.3333333333333334E-2</v>
      </c>
      <c r="L56" s="132">
        <f>L55/D55</f>
        <v>0.02</v>
      </c>
      <c r="M56" s="132">
        <f>M55/D55</f>
        <v>7.3333333333333334E-2</v>
      </c>
      <c r="N56" s="132">
        <f>N55/D55</f>
        <v>1.3333333333333334E-2</v>
      </c>
      <c r="O56" s="132">
        <f>O55/D55</f>
        <v>0</v>
      </c>
      <c r="P56" s="132">
        <f>P55/D55</f>
        <v>0.08</v>
      </c>
      <c r="Q56" s="133">
        <f>Q55/D55</f>
        <v>3.3333333333333333E-2</v>
      </c>
    </row>
    <row r="57" spans="2:17" ht="13.8" thickBot="1" x14ac:dyDescent="0.25">
      <c r="B57" s="83"/>
      <c r="C57" s="157"/>
      <c r="D57" s="158"/>
      <c r="E57" s="162"/>
      <c r="F57" s="163">
        <f>F55/E55</f>
        <v>0.1951219512195122</v>
      </c>
      <c r="G57" s="163">
        <f>G55/E55</f>
        <v>0.34146341463414637</v>
      </c>
      <c r="H57" s="163">
        <f>H55/E55</f>
        <v>0.14634146341463414</v>
      </c>
      <c r="I57" s="163">
        <f>I55/E55</f>
        <v>0.12195121951219512</v>
      </c>
      <c r="J57" s="163">
        <f>J55/E55</f>
        <v>0.26829268292682928</v>
      </c>
      <c r="K57" s="163">
        <f>K55/E55</f>
        <v>0.26829268292682928</v>
      </c>
      <c r="L57" s="163">
        <f>L55/E55</f>
        <v>7.3170731707317069E-2</v>
      </c>
      <c r="M57" s="163">
        <f>M55/E55</f>
        <v>0.26829268292682928</v>
      </c>
      <c r="N57" s="163">
        <f>N55/E55</f>
        <v>4.878048780487805E-2</v>
      </c>
      <c r="O57" s="163">
        <f>O55/E55</f>
        <v>0</v>
      </c>
      <c r="P57" s="163">
        <f>P55/E55</f>
        <v>0.29268292682926828</v>
      </c>
      <c r="Q57" s="164">
        <f>Q55/E55</f>
        <v>0.12195121951219512</v>
      </c>
    </row>
    <row r="58" spans="2:17" x14ac:dyDescent="0.2">
      <c r="B58" s="165"/>
      <c r="C58" s="165"/>
      <c r="D58" s="165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  <row r="59" spans="2:17" x14ac:dyDescent="0.2">
      <c r="B59" s="8" t="s">
        <v>238</v>
      </c>
      <c r="C59" s="167"/>
      <c r="D59" s="8">
        <f>D34+D37+D40+D43+D46+D49</f>
        <v>427</v>
      </c>
      <c r="E59" s="8">
        <f>E34+E37+E40+E43+E46+E49</f>
        <v>128</v>
      </c>
      <c r="F59" s="8">
        <f t="shared" ref="F59:Q59" si="4">F34+F37+F40+F43+F46+F49</f>
        <v>21</v>
      </c>
      <c r="G59" s="8">
        <f t="shared" si="4"/>
        <v>59</v>
      </c>
      <c r="H59" s="8">
        <f t="shared" si="4"/>
        <v>22</v>
      </c>
      <c r="I59" s="8">
        <f t="shared" si="4"/>
        <v>18</v>
      </c>
      <c r="J59" s="8">
        <f t="shared" si="4"/>
        <v>26</v>
      </c>
      <c r="K59" s="8">
        <f t="shared" si="4"/>
        <v>24</v>
      </c>
      <c r="L59" s="8">
        <f t="shared" si="4"/>
        <v>8</v>
      </c>
      <c r="M59" s="8">
        <f t="shared" si="4"/>
        <v>24</v>
      </c>
      <c r="N59" s="8">
        <f t="shared" si="4"/>
        <v>10</v>
      </c>
      <c r="O59" s="8">
        <f t="shared" si="4"/>
        <v>3</v>
      </c>
      <c r="P59" s="8">
        <f t="shared" si="4"/>
        <v>20</v>
      </c>
      <c r="Q59" s="8">
        <f t="shared" si="4"/>
        <v>9</v>
      </c>
    </row>
    <row r="60" spans="2:17" x14ac:dyDescent="0.2">
      <c r="B60" s="43" t="s">
        <v>239</v>
      </c>
      <c r="E60" s="43">
        <f>E59/D59</f>
        <v>0.29976580796252927</v>
      </c>
      <c r="F60" s="91">
        <f>F59/D59</f>
        <v>4.9180327868852458E-2</v>
      </c>
      <c r="G60" s="91">
        <f>G59/D59</f>
        <v>0.13817330210772832</v>
      </c>
      <c r="H60" s="91">
        <f>H59/D59</f>
        <v>5.1522248243559721E-2</v>
      </c>
      <c r="I60" s="91">
        <f>I59/D59</f>
        <v>4.2154566744730677E-2</v>
      </c>
      <c r="J60" s="91">
        <f>J59/D59</f>
        <v>6.0889929742388757E-2</v>
      </c>
      <c r="K60" s="91">
        <f>K59/D59</f>
        <v>5.6206088992974239E-2</v>
      </c>
      <c r="L60" s="91">
        <f>L59/D59</f>
        <v>1.873536299765808E-2</v>
      </c>
      <c r="M60" s="91">
        <f>M59/D59</f>
        <v>5.6206088992974239E-2</v>
      </c>
      <c r="N60" s="91">
        <f>N59/D59</f>
        <v>2.3419203747072601E-2</v>
      </c>
      <c r="O60" s="91">
        <f>O59/D59</f>
        <v>7.0257611241217799E-3</v>
      </c>
      <c r="P60" s="91">
        <f>P59/D59</f>
        <v>4.6838407494145202E-2</v>
      </c>
      <c r="Q60" s="91">
        <f>Q59/D59</f>
        <v>2.1077283372365339E-2</v>
      </c>
    </row>
    <row r="61" spans="2:17" x14ac:dyDescent="0.2">
      <c r="B61" s="43" t="s">
        <v>240</v>
      </c>
      <c r="E61" s="43"/>
      <c r="F61" s="91">
        <f>F59/E59</f>
        <v>0.1640625</v>
      </c>
      <c r="G61" s="91">
        <f>G59/E59</f>
        <v>0.4609375</v>
      </c>
      <c r="H61" s="91">
        <f>H59/E59</f>
        <v>0.171875</v>
      </c>
      <c r="I61" s="91">
        <f>I59/E59</f>
        <v>0.140625</v>
      </c>
      <c r="J61" s="91">
        <f>J59/E59</f>
        <v>0.203125</v>
      </c>
      <c r="K61" s="91">
        <f>K59/E59</f>
        <v>0.1875</v>
      </c>
      <c r="L61" s="91">
        <f>L59/E59</f>
        <v>6.25E-2</v>
      </c>
      <c r="M61" s="91">
        <f>M59/E59</f>
        <v>0.1875</v>
      </c>
      <c r="N61" s="91">
        <f>N59/E59</f>
        <v>7.8125E-2</v>
      </c>
      <c r="O61" s="91">
        <f>O59/E59</f>
        <v>2.34375E-2</v>
      </c>
      <c r="P61" s="91">
        <f>P59/E59</f>
        <v>0.15625</v>
      </c>
      <c r="Q61" s="91">
        <f>Q59/E59</f>
        <v>7.03125E-2</v>
      </c>
    </row>
    <row r="63" spans="2:17" x14ac:dyDescent="0.2">
      <c r="B63" s="8" t="s">
        <v>241</v>
      </c>
      <c r="C63" s="168"/>
      <c r="D63" s="92">
        <f t="shared" ref="D63:Q63" si="5">D52+D34+D49</f>
        <v>427</v>
      </c>
      <c r="E63" s="92">
        <f t="shared" si="5"/>
        <v>128</v>
      </c>
      <c r="F63" s="92">
        <f t="shared" si="5"/>
        <v>21</v>
      </c>
      <c r="G63" s="92">
        <f t="shared" si="5"/>
        <v>59</v>
      </c>
      <c r="H63" s="92">
        <f t="shared" si="5"/>
        <v>22</v>
      </c>
      <c r="I63" s="92">
        <f t="shared" si="5"/>
        <v>18</v>
      </c>
      <c r="J63" s="92">
        <f t="shared" si="5"/>
        <v>26</v>
      </c>
      <c r="K63" s="92">
        <f t="shared" si="5"/>
        <v>24</v>
      </c>
      <c r="L63" s="92">
        <f t="shared" si="5"/>
        <v>8</v>
      </c>
      <c r="M63" s="92">
        <f t="shared" si="5"/>
        <v>24</v>
      </c>
      <c r="N63" s="92">
        <f t="shared" si="5"/>
        <v>10</v>
      </c>
      <c r="O63" s="92">
        <f t="shared" si="5"/>
        <v>3</v>
      </c>
      <c r="P63" s="92">
        <f t="shared" si="5"/>
        <v>20</v>
      </c>
      <c r="Q63" s="92">
        <f t="shared" si="5"/>
        <v>9</v>
      </c>
    </row>
    <row r="64" spans="2:17" x14ac:dyDescent="0.2">
      <c r="B64" s="8"/>
      <c r="C64" s="168"/>
      <c r="D64" s="93">
        <f>D55+D34+D37</f>
        <v>427</v>
      </c>
      <c r="E64" s="93">
        <f t="shared" ref="E64:Q64" si="6">E55+E34+E37</f>
        <v>128</v>
      </c>
      <c r="F64" s="93">
        <f>F55+F34+F37</f>
        <v>21</v>
      </c>
      <c r="G64" s="93">
        <f t="shared" si="6"/>
        <v>59</v>
      </c>
      <c r="H64" s="93">
        <f t="shared" si="6"/>
        <v>22</v>
      </c>
      <c r="I64" s="93">
        <f t="shared" si="6"/>
        <v>18</v>
      </c>
      <c r="J64" s="93">
        <f t="shared" si="6"/>
        <v>26</v>
      </c>
      <c r="K64" s="93">
        <f t="shared" si="6"/>
        <v>24</v>
      </c>
      <c r="L64" s="93">
        <f t="shared" si="6"/>
        <v>8</v>
      </c>
      <c r="M64" s="93">
        <f t="shared" si="6"/>
        <v>24</v>
      </c>
      <c r="N64" s="93">
        <f t="shared" si="6"/>
        <v>10</v>
      </c>
      <c r="O64" s="93">
        <f t="shared" si="6"/>
        <v>3</v>
      </c>
      <c r="P64" s="93">
        <f t="shared" si="6"/>
        <v>20</v>
      </c>
      <c r="Q64" s="93">
        <f t="shared" si="6"/>
        <v>9</v>
      </c>
    </row>
    <row r="65" spans="2:17" x14ac:dyDescent="0.2">
      <c r="B65" s="8"/>
      <c r="C65" s="168"/>
      <c r="D65" s="168"/>
    </row>
    <row r="66" spans="2:17" x14ac:dyDescent="0.2">
      <c r="B66" s="35" t="s">
        <v>209</v>
      </c>
      <c r="C66" s="168"/>
      <c r="D66" s="169">
        <f>D13-D59</f>
        <v>0</v>
      </c>
      <c r="E66" s="169">
        <f>E13-E59</f>
        <v>0</v>
      </c>
      <c r="F66" s="169">
        <f t="shared" ref="F66:P67" si="7">F13-F59</f>
        <v>0</v>
      </c>
      <c r="G66" s="169">
        <f t="shared" si="7"/>
        <v>0</v>
      </c>
      <c r="H66" s="169">
        <f t="shared" si="7"/>
        <v>0</v>
      </c>
      <c r="I66" s="169">
        <f t="shared" si="7"/>
        <v>0</v>
      </c>
      <c r="J66" s="169">
        <f t="shared" si="7"/>
        <v>0</v>
      </c>
      <c r="K66" s="169">
        <f t="shared" si="7"/>
        <v>0</v>
      </c>
      <c r="L66" s="169">
        <f t="shared" si="7"/>
        <v>0</v>
      </c>
      <c r="M66" s="169">
        <f t="shared" si="7"/>
        <v>0</v>
      </c>
      <c r="N66" s="169">
        <f t="shared" si="7"/>
        <v>0</v>
      </c>
      <c r="O66" s="169">
        <f t="shared" si="7"/>
        <v>0</v>
      </c>
      <c r="P66" s="169">
        <f t="shared" si="7"/>
        <v>0</v>
      </c>
      <c r="Q66" s="169">
        <f>Q13-Q59</f>
        <v>0</v>
      </c>
    </row>
    <row r="67" spans="2:17" x14ac:dyDescent="0.2">
      <c r="C67" s="168"/>
      <c r="D67" s="169"/>
      <c r="E67" s="169">
        <f t="shared" ref="E67:Q68" si="8">E14-E60</f>
        <v>0</v>
      </c>
      <c r="F67" s="169">
        <f t="shared" si="8"/>
        <v>0</v>
      </c>
      <c r="G67" s="169">
        <f t="shared" si="8"/>
        <v>0</v>
      </c>
      <c r="H67" s="169">
        <f t="shared" si="8"/>
        <v>0</v>
      </c>
      <c r="I67" s="169">
        <f t="shared" si="8"/>
        <v>0</v>
      </c>
      <c r="J67" s="169">
        <f>J14-J60</f>
        <v>0</v>
      </c>
      <c r="K67" s="169">
        <f t="shared" si="7"/>
        <v>0</v>
      </c>
      <c r="L67" s="169">
        <f>L14-L60</f>
        <v>0</v>
      </c>
      <c r="M67" s="169">
        <f t="shared" si="8"/>
        <v>0</v>
      </c>
      <c r="N67" s="169">
        <f t="shared" si="8"/>
        <v>0</v>
      </c>
      <c r="O67" s="169">
        <f t="shared" si="8"/>
        <v>0</v>
      </c>
      <c r="P67" s="169">
        <f t="shared" si="8"/>
        <v>0</v>
      </c>
      <c r="Q67" s="169">
        <f t="shared" si="8"/>
        <v>0</v>
      </c>
    </row>
    <row r="68" spans="2:17" x14ac:dyDescent="0.2">
      <c r="C68" s="168"/>
      <c r="D68" s="169"/>
      <c r="E68" s="169"/>
      <c r="F68" s="169">
        <f t="shared" si="8"/>
        <v>0</v>
      </c>
      <c r="G68" s="169">
        <f t="shared" si="8"/>
        <v>0</v>
      </c>
      <c r="H68" s="169">
        <f t="shared" si="8"/>
        <v>0</v>
      </c>
      <c r="I68" s="169">
        <f t="shared" si="8"/>
        <v>0</v>
      </c>
      <c r="J68" s="169">
        <f t="shared" si="8"/>
        <v>0</v>
      </c>
      <c r="K68" s="169">
        <f t="shared" si="8"/>
        <v>0</v>
      </c>
      <c r="L68" s="169">
        <f t="shared" si="8"/>
        <v>0</v>
      </c>
      <c r="M68" s="169">
        <f t="shared" si="8"/>
        <v>0</v>
      </c>
      <c r="N68" s="169">
        <f t="shared" si="8"/>
        <v>0</v>
      </c>
      <c r="O68" s="169">
        <f t="shared" si="8"/>
        <v>0</v>
      </c>
      <c r="P68" s="169">
        <f t="shared" si="8"/>
        <v>0</v>
      </c>
      <c r="Q68" s="169">
        <f t="shared" si="8"/>
        <v>0</v>
      </c>
    </row>
    <row r="69" spans="2:17" x14ac:dyDescent="0.2">
      <c r="C69" s="168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</row>
    <row r="70" spans="2:17" x14ac:dyDescent="0.2">
      <c r="C70" s="168"/>
      <c r="D70" s="35">
        <f>D63-D59</f>
        <v>0</v>
      </c>
      <c r="E70" s="35">
        <f t="shared" ref="E70:Q70" si="9">E63-E59</f>
        <v>0</v>
      </c>
      <c r="F70" s="35">
        <f t="shared" si="9"/>
        <v>0</v>
      </c>
      <c r="G70" s="35">
        <f t="shared" si="9"/>
        <v>0</v>
      </c>
      <c r="H70" s="35">
        <f t="shared" si="9"/>
        <v>0</v>
      </c>
      <c r="I70" s="35">
        <f t="shared" si="9"/>
        <v>0</v>
      </c>
      <c r="J70" s="35">
        <f t="shared" si="9"/>
        <v>0</v>
      </c>
      <c r="K70" s="35">
        <f t="shared" si="9"/>
        <v>0</v>
      </c>
      <c r="L70" s="35">
        <f t="shared" si="9"/>
        <v>0</v>
      </c>
      <c r="M70" s="35">
        <f t="shared" si="9"/>
        <v>0</v>
      </c>
      <c r="N70" s="35">
        <f t="shared" si="9"/>
        <v>0</v>
      </c>
      <c r="O70" s="35">
        <f t="shared" si="9"/>
        <v>0</v>
      </c>
      <c r="P70" s="35">
        <f t="shared" si="9"/>
        <v>0</v>
      </c>
      <c r="Q70" s="35">
        <f t="shared" si="9"/>
        <v>0</v>
      </c>
    </row>
    <row r="71" spans="2:17" x14ac:dyDescent="0.2">
      <c r="C71" s="168"/>
      <c r="D71" s="35">
        <f>D64-D59</f>
        <v>0</v>
      </c>
      <c r="E71" s="35">
        <f t="shared" ref="E71:Q71" si="10">E64-E59</f>
        <v>0</v>
      </c>
      <c r="F71" s="35">
        <f t="shared" si="10"/>
        <v>0</v>
      </c>
      <c r="G71" s="35">
        <f t="shared" si="10"/>
        <v>0</v>
      </c>
      <c r="H71" s="35">
        <f t="shared" si="10"/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5">
        <f t="shared" si="10"/>
        <v>0</v>
      </c>
      <c r="P71" s="35">
        <f t="shared" si="10"/>
        <v>0</v>
      </c>
      <c r="Q71" s="35">
        <f t="shared" si="10"/>
        <v>0</v>
      </c>
    </row>
    <row r="72" spans="2:17" x14ac:dyDescent="0.2">
      <c r="C72" s="168"/>
      <c r="D72" s="168"/>
    </row>
    <row r="73" spans="2:17" x14ac:dyDescent="0.2">
      <c r="C73" s="168"/>
      <c r="D73" s="168"/>
    </row>
    <row r="74" spans="2:17" x14ac:dyDescent="0.2">
      <c r="C74" s="168"/>
      <c r="D74" s="168"/>
    </row>
    <row r="75" spans="2:17" x14ac:dyDescent="0.2">
      <c r="C75" s="168"/>
      <c r="D75" s="168"/>
    </row>
    <row r="76" spans="2:17" x14ac:dyDescent="0.2">
      <c r="C76" s="168"/>
      <c r="D76" s="168"/>
    </row>
    <row r="77" spans="2:17" x14ac:dyDescent="0.2">
      <c r="C77" s="168"/>
      <c r="D77" s="168"/>
    </row>
    <row r="78" spans="2:17" x14ac:dyDescent="0.2">
      <c r="C78" s="168"/>
      <c r="D78" s="168"/>
    </row>
    <row r="79" spans="2:17" x14ac:dyDescent="0.2">
      <c r="C79" s="168"/>
      <c r="D79" s="168"/>
    </row>
    <row r="80" spans="2:17" x14ac:dyDescent="0.2">
      <c r="C80" s="168"/>
      <c r="D80" s="168"/>
    </row>
    <row r="81" spans="2:4" x14ac:dyDescent="0.2">
      <c r="C81" s="168"/>
      <c r="D81" s="168"/>
    </row>
    <row r="82" spans="2:4" x14ac:dyDescent="0.2">
      <c r="C82" s="168"/>
      <c r="D82" s="168"/>
    </row>
    <row r="83" spans="2:4" x14ac:dyDescent="0.2">
      <c r="C83" s="168"/>
      <c r="D83" s="168"/>
    </row>
    <row r="84" spans="2:4" x14ac:dyDescent="0.2">
      <c r="C84" s="168"/>
      <c r="D84" s="168"/>
    </row>
    <row r="85" spans="2:4" x14ac:dyDescent="0.2">
      <c r="C85" s="168"/>
      <c r="D85" s="168"/>
    </row>
    <row r="86" spans="2:4" x14ac:dyDescent="0.2">
      <c r="C86" s="168"/>
      <c r="D86" s="168"/>
    </row>
    <row r="87" spans="2:4" x14ac:dyDescent="0.2">
      <c r="C87" s="168"/>
      <c r="D87" s="168"/>
    </row>
    <row r="88" spans="2:4" x14ac:dyDescent="0.2">
      <c r="C88" s="168"/>
      <c r="D88" s="168"/>
    </row>
    <row r="89" spans="2:4" x14ac:dyDescent="0.2">
      <c r="C89" s="168"/>
      <c r="D89" s="168"/>
    </row>
    <row r="90" spans="2:4" x14ac:dyDescent="0.2">
      <c r="C90" s="168"/>
      <c r="D90" s="168"/>
    </row>
    <row r="91" spans="2:4" x14ac:dyDescent="0.2">
      <c r="C91" s="168"/>
      <c r="D91" s="168"/>
    </row>
    <row r="92" spans="2:4" x14ac:dyDescent="0.2">
      <c r="C92" s="168"/>
      <c r="D92" s="168"/>
    </row>
    <row r="93" spans="2:4" x14ac:dyDescent="0.2">
      <c r="B93" s="8"/>
      <c r="C93" s="168"/>
      <c r="D93" s="168"/>
    </row>
    <row r="94" spans="2:4" x14ac:dyDescent="0.2">
      <c r="B94" s="8" t="e">
        <f>SUM(#REF!)</f>
        <v>#REF!</v>
      </c>
      <c r="C94" s="168"/>
      <c r="D94" s="168"/>
    </row>
  </sheetData>
  <mergeCells count="31">
    <mergeCell ref="B58:Q58"/>
    <mergeCell ref="C31:C33"/>
    <mergeCell ref="B34:B57"/>
    <mergeCell ref="C34:C36"/>
    <mergeCell ref="C37:C39"/>
    <mergeCell ref="C40:C42"/>
    <mergeCell ref="C43:C45"/>
    <mergeCell ref="C46:C48"/>
    <mergeCell ref="C49:C51"/>
    <mergeCell ref="O10:O12"/>
    <mergeCell ref="P10:P12"/>
    <mergeCell ref="Q10:Q12"/>
    <mergeCell ref="B13:C15"/>
    <mergeCell ref="B16:B33"/>
    <mergeCell ref="C16:C18"/>
    <mergeCell ref="C19:C21"/>
    <mergeCell ref="C22:C24"/>
    <mergeCell ref="C25:C27"/>
    <mergeCell ref="C28:C30"/>
    <mergeCell ref="I10:I12"/>
    <mergeCell ref="J10:J12"/>
    <mergeCell ref="K10:K12"/>
    <mergeCell ref="L10:L12"/>
    <mergeCell ref="M10:M12"/>
    <mergeCell ref="N10:N12"/>
    <mergeCell ref="B9:C12"/>
    <mergeCell ref="D9:D12"/>
    <mergeCell ref="E9:E12"/>
    <mergeCell ref="F10:F12"/>
    <mergeCell ref="G10:G12"/>
    <mergeCell ref="H10:H12"/>
  </mergeCells>
  <phoneticPr fontId="3"/>
  <printOptions horizontalCentered="1"/>
  <pageMargins left="0.82677165354330717" right="0.43307086614173229" top="0.59055118110236227" bottom="0.35433070866141736" header="0.19685039370078741" footer="0.19685039370078741"/>
  <pageSetup paperSize="9" scale="64" firstPageNumber="20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6F7B-50DC-4EF2-9B1D-88DCCD588D4A}">
  <sheetPr>
    <tabColor rgb="FF00B0F0"/>
  </sheetPr>
  <dimension ref="B2:R58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8" customWidth="1"/>
    <col min="2" max="2" width="3.109375" style="8" customWidth="1"/>
    <col min="3" max="3" width="15.6640625" style="8" customWidth="1"/>
    <col min="4" max="4" width="9.6640625" style="8" customWidth="1"/>
    <col min="5" max="11" width="19" style="8" customWidth="1"/>
    <col min="12" max="12" width="17.88671875" style="8" hidden="1" customWidth="1"/>
    <col min="13" max="13" width="13.109375" style="8" customWidth="1"/>
    <col min="14" max="15" width="10.33203125" style="8" customWidth="1"/>
    <col min="16" max="16" width="9.6640625" style="8" customWidth="1"/>
    <col min="17" max="17" width="10" style="8" customWidth="1"/>
    <col min="18" max="18" width="7.6640625" style="8" customWidth="1"/>
    <col min="19" max="16384" width="9" style="8"/>
  </cols>
  <sheetData>
    <row r="2" spans="2:18" ht="14.4" x14ac:dyDescent="0.2">
      <c r="B2" s="170" t="s">
        <v>242</v>
      </c>
    </row>
    <row r="3" spans="2:18" ht="14.4" x14ac:dyDescent="0.2">
      <c r="B3" s="170"/>
    </row>
    <row r="4" spans="2:18" ht="14.4" x14ac:dyDescent="0.2">
      <c r="B4" s="170"/>
      <c r="G4" s="171"/>
      <c r="H4" s="171"/>
      <c r="I4" s="171"/>
      <c r="J4" s="171" t="s">
        <v>178</v>
      </c>
      <c r="K4" s="171"/>
    </row>
    <row r="5" spans="2:18" ht="14.4" x14ac:dyDescent="0.2">
      <c r="B5" s="170"/>
      <c r="G5" s="171"/>
      <c r="H5" s="171"/>
      <c r="I5" s="171"/>
      <c r="J5" s="171" t="s">
        <v>179</v>
      </c>
      <c r="K5" s="171"/>
    </row>
    <row r="6" spans="2:18" ht="14.4" x14ac:dyDescent="0.2">
      <c r="B6" s="170"/>
    </row>
    <row r="7" spans="2:18" ht="13.8" thickBot="1" x14ac:dyDescent="0.25">
      <c r="B7" s="172"/>
      <c r="C7" s="172"/>
      <c r="D7" s="172"/>
      <c r="E7" s="8" t="s">
        <v>243</v>
      </c>
      <c r="K7" s="10" t="s">
        <v>180</v>
      </c>
      <c r="L7" s="10"/>
    </row>
    <row r="8" spans="2:18" ht="12.9" customHeight="1" x14ac:dyDescent="0.2">
      <c r="B8" s="17"/>
      <c r="C8" s="18"/>
      <c r="D8" s="58" t="s">
        <v>244</v>
      </c>
      <c r="E8" s="14" t="s">
        <v>245</v>
      </c>
      <c r="F8" s="15" t="s">
        <v>246</v>
      </c>
      <c r="G8" s="15" t="s">
        <v>247</v>
      </c>
      <c r="H8" s="15" t="s">
        <v>248</v>
      </c>
      <c r="I8" s="15" t="s">
        <v>249</v>
      </c>
      <c r="J8" s="15" t="s">
        <v>250</v>
      </c>
      <c r="K8" s="16" t="s">
        <v>251</v>
      </c>
      <c r="L8" s="173" t="s">
        <v>185</v>
      </c>
    </row>
    <row r="9" spans="2:18" x14ac:dyDescent="0.2">
      <c r="B9" s="17"/>
      <c r="C9" s="18"/>
      <c r="D9" s="52"/>
      <c r="E9" s="174"/>
      <c r="F9" s="175"/>
      <c r="G9" s="131"/>
      <c r="H9" s="131"/>
      <c r="I9" s="131"/>
      <c r="J9" s="131"/>
      <c r="K9" s="19"/>
      <c r="L9" s="176"/>
    </row>
    <row r="10" spans="2:18" ht="41.25" customHeight="1" x14ac:dyDescent="0.2">
      <c r="B10" s="22"/>
      <c r="C10" s="23"/>
      <c r="D10" s="108"/>
      <c r="E10" s="177"/>
      <c r="F10" s="178"/>
      <c r="G10" s="134"/>
      <c r="H10" s="134"/>
      <c r="I10" s="134"/>
      <c r="J10" s="134"/>
      <c r="K10" s="24"/>
      <c r="L10" s="179"/>
      <c r="M10" s="8" t="s">
        <v>252</v>
      </c>
      <c r="N10" s="27" t="s">
        <v>187</v>
      </c>
      <c r="O10" s="27"/>
    </row>
    <row r="11" spans="2:18" ht="21" customHeight="1" x14ac:dyDescent="0.2">
      <c r="B11" s="180" t="s">
        <v>253</v>
      </c>
      <c r="C11" s="181"/>
      <c r="D11" s="30">
        <f t="shared" ref="D11:L11" si="0">D13+D15+D17+D19+D21+D23</f>
        <v>379</v>
      </c>
      <c r="E11" s="31">
        <f t="shared" si="0"/>
        <v>20</v>
      </c>
      <c r="F11" s="32">
        <f t="shared" si="0"/>
        <v>75</v>
      </c>
      <c r="G11" s="32">
        <f t="shared" si="0"/>
        <v>66</v>
      </c>
      <c r="H11" s="32">
        <f t="shared" si="0"/>
        <v>191</v>
      </c>
      <c r="I11" s="32">
        <f t="shared" si="0"/>
        <v>132</v>
      </c>
      <c r="J11" s="32">
        <f t="shared" si="0"/>
        <v>176</v>
      </c>
      <c r="K11" s="34">
        <f t="shared" si="0"/>
        <v>26</v>
      </c>
      <c r="L11" s="182">
        <f t="shared" si="0"/>
        <v>48</v>
      </c>
      <c r="M11" s="8">
        <f>SUM(M13:M23)</f>
        <v>427</v>
      </c>
      <c r="N11" s="169"/>
      <c r="O11" s="169"/>
      <c r="P11" s="169"/>
      <c r="Q11" s="169"/>
      <c r="R11" s="169"/>
    </row>
    <row r="12" spans="2:18" ht="21" customHeight="1" thickBot="1" x14ac:dyDescent="0.25">
      <c r="B12" s="183"/>
      <c r="C12" s="184"/>
      <c r="D12" s="38"/>
      <c r="E12" s="39">
        <f>E11/D11</f>
        <v>5.2770448548812667E-2</v>
      </c>
      <c r="F12" s="40">
        <f>F11/D11</f>
        <v>0.19788918205804748</v>
      </c>
      <c r="G12" s="40">
        <f>G11/$D$11</f>
        <v>0.17414248021108181</v>
      </c>
      <c r="H12" s="40">
        <f t="shared" ref="H12:J12" si="1">H11/$D$11</f>
        <v>0.50395778364116095</v>
      </c>
      <c r="I12" s="40">
        <f t="shared" si="1"/>
        <v>0.34828496042216361</v>
      </c>
      <c r="J12" s="40">
        <f t="shared" si="1"/>
        <v>0.46437994722955145</v>
      </c>
      <c r="K12" s="42">
        <f>K11/D11</f>
        <v>6.860158311345646E-2</v>
      </c>
      <c r="L12" s="185">
        <f>L11/D11</f>
        <v>0.12664907651715041</v>
      </c>
      <c r="N12" s="117"/>
      <c r="O12" s="117"/>
      <c r="P12" s="117"/>
      <c r="Q12" s="117"/>
      <c r="R12" s="117"/>
    </row>
    <row r="13" spans="2:18" ht="21" customHeight="1" thickTop="1" x14ac:dyDescent="0.2">
      <c r="B13" s="44" t="s">
        <v>254</v>
      </c>
      <c r="C13" s="128" t="s">
        <v>255</v>
      </c>
      <c r="D13" s="46">
        <f>M13-L13</f>
        <v>44</v>
      </c>
      <c r="E13" s="47">
        <v>4</v>
      </c>
      <c r="F13" s="48">
        <v>3</v>
      </c>
      <c r="G13" s="48">
        <v>5</v>
      </c>
      <c r="H13" s="48">
        <v>33</v>
      </c>
      <c r="I13" s="48">
        <v>19</v>
      </c>
      <c r="J13" s="48">
        <v>19</v>
      </c>
      <c r="K13" s="50">
        <v>1</v>
      </c>
      <c r="L13" s="186">
        <v>5</v>
      </c>
      <c r="M13" s="8">
        <f>'[1]表5-1'!D14</f>
        <v>49</v>
      </c>
      <c r="N13" s="169"/>
      <c r="O13" s="169"/>
      <c r="P13" s="169"/>
      <c r="Q13" s="169"/>
      <c r="R13" s="169"/>
    </row>
    <row r="14" spans="2:18" ht="21" customHeight="1" x14ac:dyDescent="0.2">
      <c r="B14" s="51"/>
      <c r="C14" s="134"/>
      <c r="D14" s="53"/>
      <c r="E14" s="54">
        <f>E13/D13</f>
        <v>9.0909090909090912E-2</v>
      </c>
      <c r="F14" s="55">
        <f>F13/D13</f>
        <v>6.8181818181818177E-2</v>
      </c>
      <c r="G14" s="55">
        <f>G13/$D$13</f>
        <v>0.11363636363636363</v>
      </c>
      <c r="H14" s="55">
        <f t="shared" ref="H14:J14" si="2">H13/$D$13</f>
        <v>0.75</v>
      </c>
      <c r="I14" s="55">
        <f t="shared" si="2"/>
        <v>0.43181818181818182</v>
      </c>
      <c r="J14" s="55">
        <f t="shared" si="2"/>
        <v>0.43181818181818182</v>
      </c>
      <c r="K14" s="42">
        <f>K13/D13</f>
        <v>2.2727272727272728E-2</v>
      </c>
      <c r="L14" s="187">
        <f>L13/D13</f>
        <v>0.11363636363636363</v>
      </c>
      <c r="N14" s="117"/>
      <c r="O14" s="117"/>
      <c r="P14" s="117"/>
      <c r="Q14" s="117"/>
      <c r="R14" s="117"/>
    </row>
    <row r="15" spans="2:18" ht="21" customHeight="1" x14ac:dyDescent="0.2">
      <c r="B15" s="51"/>
      <c r="C15" s="139" t="s">
        <v>256</v>
      </c>
      <c r="D15" s="59">
        <f>M15-L15</f>
        <v>76</v>
      </c>
      <c r="E15" s="31">
        <v>3</v>
      </c>
      <c r="F15" s="32">
        <v>12</v>
      </c>
      <c r="G15" s="32">
        <v>10</v>
      </c>
      <c r="H15" s="32">
        <v>29</v>
      </c>
      <c r="I15" s="32">
        <v>28</v>
      </c>
      <c r="J15" s="32">
        <v>36</v>
      </c>
      <c r="K15" s="34">
        <v>7</v>
      </c>
      <c r="L15" s="188">
        <v>11</v>
      </c>
      <c r="M15" s="8">
        <f>'[1]表5-1'!D16</f>
        <v>87</v>
      </c>
      <c r="N15" s="169"/>
      <c r="O15" s="169"/>
      <c r="P15" s="169"/>
      <c r="Q15" s="169"/>
      <c r="R15" s="169"/>
    </row>
    <row r="16" spans="2:18" ht="21" customHeight="1" x14ac:dyDescent="0.2">
      <c r="B16" s="51"/>
      <c r="C16" s="134"/>
      <c r="D16" s="60"/>
      <c r="E16" s="54">
        <f>E15/D15</f>
        <v>3.9473684210526314E-2</v>
      </c>
      <c r="F16" s="55">
        <f>F15/D15</f>
        <v>0.15789473684210525</v>
      </c>
      <c r="G16" s="55">
        <f>G15/$D$15</f>
        <v>0.13157894736842105</v>
      </c>
      <c r="H16" s="55">
        <f t="shared" ref="H16:J16" si="3">H15/$D$15</f>
        <v>0.38157894736842107</v>
      </c>
      <c r="I16" s="55">
        <f t="shared" si="3"/>
        <v>0.36842105263157893</v>
      </c>
      <c r="J16" s="55">
        <f t="shared" si="3"/>
        <v>0.47368421052631576</v>
      </c>
      <c r="K16" s="42">
        <f>K15/D15</f>
        <v>9.2105263157894732E-2</v>
      </c>
      <c r="L16" s="187">
        <f>L15/D15</f>
        <v>0.14473684210526316</v>
      </c>
      <c r="N16" s="117"/>
      <c r="O16" s="117"/>
      <c r="P16" s="117"/>
      <c r="Q16" s="117"/>
      <c r="R16" s="117"/>
    </row>
    <row r="17" spans="2:18" ht="21" customHeight="1" x14ac:dyDescent="0.2">
      <c r="B17" s="51"/>
      <c r="C17" s="102" t="s">
        <v>257</v>
      </c>
      <c r="D17" s="59">
        <f>M17-L17</f>
        <v>25</v>
      </c>
      <c r="E17" s="31">
        <v>2</v>
      </c>
      <c r="F17" s="32">
        <v>4</v>
      </c>
      <c r="G17" s="32">
        <v>2</v>
      </c>
      <c r="H17" s="32">
        <v>9</v>
      </c>
      <c r="I17" s="32">
        <v>7</v>
      </c>
      <c r="J17" s="32">
        <v>17</v>
      </c>
      <c r="K17" s="34">
        <v>2</v>
      </c>
      <c r="L17" s="188">
        <v>0</v>
      </c>
      <c r="M17" s="8">
        <f>'[1]表5-1'!D18</f>
        <v>25</v>
      </c>
      <c r="N17" s="169"/>
      <c r="O17" s="169"/>
      <c r="P17" s="169"/>
      <c r="Q17" s="169"/>
      <c r="R17" s="169"/>
    </row>
    <row r="18" spans="2:18" ht="21" customHeight="1" x14ac:dyDescent="0.2">
      <c r="B18" s="51"/>
      <c r="C18" s="110"/>
      <c r="D18" s="60"/>
      <c r="E18" s="54">
        <f>E17/D17</f>
        <v>0.08</v>
      </c>
      <c r="F18" s="55">
        <f>F17/D17</f>
        <v>0.16</v>
      </c>
      <c r="G18" s="55">
        <f>G17/$D$17</f>
        <v>0.08</v>
      </c>
      <c r="H18" s="55">
        <f t="shared" ref="H18:J18" si="4">H17/$D$17</f>
        <v>0.36</v>
      </c>
      <c r="I18" s="55">
        <f t="shared" si="4"/>
        <v>0.28000000000000003</v>
      </c>
      <c r="J18" s="55">
        <f t="shared" si="4"/>
        <v>0.68</v>
      </c>
      <c r="K18" s="42">
        <f>K17/D17</f>
        <v>0.08</v>
      </c>
      <c r="L18" s="187">
        <f>L17/D17</f>
        <v>0</v>
      </c>
      <c r="N18" s="117"/>
      <c r="O18" s="117"/>
      <c r="P18" s="117"/>
      <c r="Q18" s="117"/>
      <c r="R18" s="117"/>
    </row>
    <row r="19" spans="2:18" ht="21" customHeight="1" x14ac:dyDescent="0.2">
      <c r="B19" s="51"/>
      <c r="C19" s="139" t="s">
        <v>258</v>
      </c>
      <c r="D19" s="59">
        <f>M19-L19</f>
        <v>70</v>
      </c>
      <c r="E19" s="31">
        <v>3</v>
      </c>
      <c r="F19" s="32">
        <v>9</v>
      </c>
      <c r="G19" s="32">
        <v>6</v>
      </c>
      <c r="H19" s="32">
        <v>26</v>
      </c>
      <c r="I19" s="32">
        <v>23</v>
      </c>
      <c r="J19" s="32">
        <v>37</v>
      </c>
      <c r="K19" s="34">
        <v>8</v>
      </c>
      <c r="L19" s="188">
        <v>12</v>
      </c>
      <c r="M19" s="8">
        <f>'[1]表5-1'!D20</f>
        <v>82</v>
      </c>
      <c r="N19" s="169"/>
      <c r="O19" s="169"/>
      <c r="P19" s="169"/>
      <c r="Q19" s="169"/>
      <c r="R19" s="169"/>
    </row>
    <row r="20" spans="2:18" ht="21" customHeight="1" x14ac:dyDescent="0.2">
      <c r="B20" s="51"/>
      <c r="C20" s="134"/>
      <c r="D20" s="60"/>
      <c r="E20" s="54">
        <f>E19/D19</f>
        <v>4.2857142857142858E-2</v>
      </c>
      <c r="F20" s="55">
        <f>F19/D19</f>
        <v>0.12857142857142856</v>
      </c>
      <c r="G20" s="55">
        <f>G19/$D$19</f>
        <v>8.5714285714285715E-2</v>
      </c>
      <c r="H20" s="55">
        <f t="shared" ref="H20:J20" si="5">H19/$D$19</f>
        <v>0.37142857142857144</v>
      </c>
      <c r="I20" s="55">
        <f t="shared" si="5"/>
        <v>0.32857142857142857</v>
      </c>
      <c r="J20" s="55">
        <f t="shared" si="5"/>
        <v>0.52857142857142858</v>
      </c>
      <c r="K20" s="42">
        <f>K19/D19</f>
        <v>0.11428571428571428</v>
      </c>
      <c r="L20" s="187">
        <f>L19/D19</f>
        <v>0.17142857142857143</v>
      </c>
      <c r="N20" s="117"/>
      <c r="O20" s="117"/>
      <c r="P20" s="117"/>
      <c r="Q20" s="117"/>
      <c r="R20" s="117"/>
    </row>
    <row r="21" spans="2:18" ht="21" customHeight="1" x14ac:dyDescent="0.2">
      <c r="B21" s="51"/>
      <c r="C21" s="139" t="s">
        <v>259</v>
      </c>
      <c r="D21" s="59">
        <f>M21-L21</f>
        <v>8</v>
      </c>
      <c r="E21" s="31">
        <v>0</v>
      </c>
      <c r="F21" s="32">
        <v>1</v>
      </c>
      <c r="G21" s="32">
        <v>4</v>
      </c>
      <c r="H21" s="32">
        <v>4</v>
      </c>
      <c r="I21" s="32">
        <v>3</v>
      </c>
      <c r="J21" s="32">
        <v>5</v>
      </c>
      <c r="K21" s="34">
        <v>0</v>
      </c>
      <c r="L21" s="188">
        <v>0</v>
      </c>
      <c r="M21" s="8">
        <f>'[1]表5-1'!D22</f>
        <v>8</v>
      </c>
      <c r="N21" s="169"/>
      <c r="O21" s="169"/>
      <c r="P21" s="169"/>
      <c r="Q21" s="169"/>
      <c r="R21" s="169"/>
    </row>
    <row r="22" spans="2:18" ht="21" customHeight="1" x14ac:dyDescent="0.2">
      <c r="B22" s="51"/>
      <c r="C22" s="134"/>
      <c r="D22" s="60"/>
      <c r="E22" s="54">
        <f>E21/D21</f>
        <v>0</v>
      </c>
      <c r="F22" s="55">
        <f>F21/D21</f>
        <v>0.125</v>
      </c>
      <c r="G22" s="55">
        <f>G21/$D$21</f>
        <v>0.5</v>
      </c>
      <c r="H22" s="55">
        <f t="shared" ref="H22:J22" si="6">H21/$D$21</f>
        <v>0.5</v>
      </c>
      <c r="I22" s="55">
        <f t="shared" si="6"/>
        <v>0.375</v>
      </c>
      <c r="J22" s="55">
        <f t="shared" si="6"/>
        <v>0.625</v>
      </c>
      <c r="K22" s="57">
        <f>K21/D21</f>
        <v>0</v>
      </c>
      <c r="L22" s="187">
        <f>L21/D21</f>
        <v>0</v>
      </c>
      <c r="N22" s="117"/>
      <c r="O22" s="117"/>
      <c r="P22" s="117"/>
      <c r="Q22" s="117"/>
      <c r="R22" s="117"/>
    </row>
    <row r="23" spans="2:18" ht="21" customHeight="1" x14ac:dyDescent="0.2">
      <c r="B23" s="51"/>
      <c r="C23" s="139" t="s">
        <v>260</v>
      </c>
      <c r="D23" s="59">
        <f>M23-L23</f>
        <v>156</v>
      </c>
      <c r="E23" s="61">
        <v>8</v>
      </c>
      <c r="F23" s="62">
        <v>46</v>
      </c>
      <c r="G23" s="62">
        <v>39</v>
      </c>
      <c r="H23" s="62">
        <v>90</v>
      </c>
      <c r="I23" s="62">
        <v>52</v>
      </c>
      <c r="J23" s="62">
        <v>62</v>
      </c>
      <c r="K23" s="64">
        <v>8</v>
      </c>
      <c r="L23" s="188">
        <v>20</v>
      </c>
      <c r="M23" s="8">
        <f>'[1]表5-1'!D24</f>
        <v>176</v>
      </c>
      <c r="N23" s="169"/>
      <c r="O23" s="169"/>
      <c r="P23" s="169"/>
      <c r="Q23" s="169"/>
      <c r="R23" s="169"/>
    </row>
    <row r="24" spans="2:18" ht="21" customHeight="1" thickBot="1" x14ac:dyDescent="0.25">
      <c r="B24" s="144"/>
      <c r="C24" s="145"/>
      <c r="D24" s="53"/>
      <c r="E24" s="65">
        <f>E23/D23</f>
        <v>5.128205128205128E-2</v>
      </c>
      <c r="F24" s="66">
        <f>F23/D23</f>
        <v>0.29487179487179488</v>
      </c>
      <c r="G24" s="66">
        <f>G23/$D$23</f>
        <v>0.25</v>
      </c>
      <c r="H24" s="66">
        <f t="shared" ref="H24:J24" si="7">H23/$D$23</f>
        <v>0.57692307692307687</v>
      </c>
      <c r="I24" s="66">
        <f t="shared" si="7"/>
        <v>0.33333333333333331</v>
      </c>
      <c r="J24" s="66">
        <f t="shared" si="7"/>
        <v>0.39743589743589741</v>
      </c>
      <c r="K24" s="42">
        <f>K23/D23</f>
        <v>5.128205128205128E-2</v>
      </c>
      <c r="L24" s="189">
        <f>L23/D23</f>
        <v>0.12820512820512819</v>
      </c>
      <c r="N24" s="117"/>
      <c r="O24" s="117"/>
      <c r="P24" s="117"/>
      <c r="Q24" s="117"/>
      <c r="R24" s="117"/>
    </row>
    <row r="25" spans="2:18" ht="21" customHeight="1" thickTop="1" x14ac:dyDescent="0.2">
      <c r="B25" s="44" t="s">
        <v>261</v>
      </c>
      <c r="C25" s="128" t="s">
        <v>262</v>
      </c>
      <c r="D25" s="46">
        <f>M25-L25</f>
        <v>81</v>
      </c>
      <c r="E25" s="47">
        <v>2</v>
      </c>
      <c r="F25" s="48">
        <v>4</v>
      </c>
      <c r="G25" s="48">
        <v>7</v>
      </c>
      <c r="H25" s="48">
        <v>36</v>
      </c>
      <c r="I25" s="48">
        <v>14</v>
      </c>
      <c r="J25" s="48">
        <v>45</v>
      </c>
      <c r="K25" s="50">
        <v>9</v>
      </c>
      <c r="L25" s="188">
        <v>25</v>
      </c>
      <c r="M25" s="8">
        <f>'[1]表5-1'!D26</f>
        <v>106</v>
      </c>
      <c r="N25" s="169"/>
      <c r="O25" s="169"/>
      <c r="P25" s="169"/>
      <c r="Q25" s="169"/>
      <c r="R25" s="169"/>
    </row>
    <row r="26" spans="2:18" ht="21" customHeight="1" x14ac:dyDescent="0.2">
      <c r="B26" s="51"/>
      <c r="C26" s="134"/>
      <c r="D26" s="60"/>
      <c r="E26" s="54">
        <f>E25/D25</f>
        <v>2.4691358024691357E-2</v>
      </c>
      <c r="F26" s="55">
        <f>F25/D25</f>
        <v>4.9382716049382713E-2</v>
      </c>
      <c r="G26" s="55">
        <f>G25/$D$25</f>
        <v>8.6419753086419748E-2</v>
      </c>
      <c r="H26" s="55">
        <f t="shared" ref="H26:J26" si="8">H25/$D$25</f>
        <v>0.44444444444444442</v>
      </c>
      <c r="I26" s="55">
        <f t="shared" si="8"/>
        <v>0.1728395061728395</v>
      </c>
      <c r="J26" s="55">
        <f t="shared" si="8"/>
        <v>0.55555555555555558</v>
      </c>
      <c r="K26" s="57">
        <f>K25/D25</f>
        <v>0.1111111111111111</v>
      </c>
      <c r="L26" s="187">
        <f>L25/D25</f>
        <v>0.30864197530864196</v>
      </c>
      <c r="N26" s="117"/>
      <c r="O26" s="117"/>
      <c r="P26" s="117"/>
      <c r="Q26" s="117"/>
      <c r="R26" s="117"/>
    </row>
    <row r="27" spans="2:18" ht="21" customHeight="1" x14ac:dyDescent="0.2">
      <c r="B27" s="51"/>
      <c r="C27" s="139" t="s">
        <v>263</v>
      </c>
      <c r="D27" s="71">
        <f>M27-L27</f>
        <v>156</v>
      </c>
      <c r="E27" s="61">
        <v>10</v>
      </c>
      <c r="F27" s="62">
        <v>22</v>
      </c>
      <c r="G27" s="62">
        <v>21</v>
      </c>
      <c r="H27" s="62">
        <v>71</v>
      </c>
      <c r="I27" s="62">
        <v>49</v>
      </c>
      <c r="J27" s="62">
        <v>82</v>
      </c>
      <c r="K27" s="64">
        <v>11</v>
      </c>
      <c r="L27" s="188">
        <v>15</v>
      </c>
      <c r="M27" s="8">
        <f>'[1]表5-1'!D28</f>
        <v>171</v>
      </c>
      <c r="N27" s="169"/>
      <c r="O27" s="169"/>
      <c r="P27" s="169"/>
      <c r="Q27" s="169"/>
      <c r="R27" s="169"/>
    </row>
    <row r="28" spans="2:18" ht="21" customHeight="1" x14ac:dyDescent="0.2">
      <c r="B28" s="51"/>
      <c r="C28" s="134"/>
      <c r="D28" s="60"/>
      <c r="E28" s="54">
        <f>E27/D27</f>
        <v>6.4102564102564097E-2</v>
      </c>
      <c r="F28" s="55">
        <f>F27/D27</f>
        <v>0.14102564102564102</v>
      </c>
      <c r="G28" s="55">
        <f>G27/$D$27</f>
        <v>0.13461538461538461</v>
      </c>
      <c r="H28" s="55">
        <f t="shared" ref="H28:J28" si="9">H27/$D$27</f>
        <v>0.45512820512820512</v>
      </c>
      <c r="I28" s="55">
        <f t="shared" si="9"/>
        <v>0.3141025641025641</v>
      </c>
      <c r="J28" s="55">
        <f t="shared" si="9"/>
        <v>0.52564102564102566</v>
      </c>
      <c r="K28" s="57">
        <f>K27/D27</f>
        <v>7.0512820512820512E-2</v>
      </c>
      <c r="L28" s="187">
        <f>L27/D27</f>
        <v>9.6153846153846159E-2</v>
      </c>
      <c r="N28" s="117"/>
      <c r="O28" s="117"/>
      <c r="P28" s="117"/>
      <c r="Q28" s="117"/>
      <c r="R28" s="117"/>
    </row>
    <row r="29" spans="2:18" ht="21" customHeight="1" x14ac:dyDescent="0.2">
      <c r="B29" s="51"/>
      <c r="C29" s="139" t="s">
        <v>264</v>
      </c>
      <c r="D29" s="71">
        <f>M29-L29</f>
        <v>42</v>
      </c>
      <c r="E29" s="61">
        <v>2</v>
      </c>
      <c r="F29" s="62">
        <v>14</v>
      </c>
      <c r="G29" s="62">
        <v>7</v>
      </c>
      <c r="H29" s="62">
        <v>26</v>
      </c>
      <c r="I29" s="62">
        <v>16</v>
      </c>
      <c r="J29" s="62">
        <v>20</v>
      </c>
      <c r="K29" s="64">
        <v>0</v>
      </c>
      <c r="L29" s="188">
        <v>7</v>
      </c>
      <c r="M29" s="8">
        <f>'[1]表5-1'!D30</f>
        <v>49</v>
      </c>
      <c r="N29" s="169"/>
      <c r="O29" s="169"/>
      <c r="P29" s="169"/>
      <c r="Q29" s="169"/>
      <c r="R29" s="169"/>
    </row>
    <row r="30" spans="2:18" ht="21" customHeight="1" x14ac:dyDescent="0.2">
      <c r="B30" s="51"/>
      <c r="C30" s="190"/>
      <c r="D30" s="60"/>
      <c r="E30" s="54">
        <f>E29/D29</f>
        <v>4.7619047619047616E-2</v>
      </c>
      <c r="F30" s="55">
        <f>F29/D29</f>
        <v>0.33333333333333331</v>
      </c>
      <c r="G30" s="55">
        <f>G29/$D$29</f>
        <v>0.16666666666666666</v>
      </c>
      <c r="H30" s="55">
        <f t="shared" ref="H30:J30" si="10">H29/$D$29</f>
        <v>0.61904761904761907</v>
      </c>
      <c r="I30" s="55">
        <f t="shared" si="10"/>
        <v>0.38095238095238093</v>
      </c>
      <c r="J30" s="55">
        <f t="shared" si="10"/>
        <v>0.47619047619047616</v>
      </c>
      <c r="K30" s="57">
        <f>K29/D29</f>
        <v>0</v>
      </c>
      <c r="L30" s="187">
        <f>L29/D29</f>
        <v>0.16666666666666666</v>
      </c>
      <c r="N30" s="117"/>
      <c r="O30" s="117"/>
      <c r="P30" s="117"/>
      <c r="Q30" s="117"/>
      <c r="R30" s="117"/>
    </row>
    <row r="31" spans="2:18" ht="21" customHeight="1" x14ac:dyDescent="0.2">
      <c r="B31" s="51"/>
      <c r="C31" s="139" t="s">
        <v>265</v>
      </c>
      <c r="D31" s="71">
        <f>M31-L31</f>
        <v>38</v>
      </c>
      <c r="E31" s="61">
        <v>2</v>
      </c>
      <c r="F31" s="62">
        <v>12</v>
      </c>
      <c r="G31" s="62">
        <v>7</v>
      </c>
      <c r="H31" s="62">
        <v>24</v>
      </c>
      <c r="I31" s="62">
        <v>11</v>
      </c>
      <c r="J31" s="62">
        <v>13</v>
      </c>
      <c r="K31" s="64">
        <v>3</v>
      </c>
      <c r="L31" s="188">
        <v>0</v>
      </c>
      <c r="M31" s="8">
        <f>'[1]表5-1'!D32</f>
        <v>38</v>
      </c>
      <c r="N31" s="169"/>
      <c r="O31" s="169"/>
      <c r="P31" s="169"/>
      <c r="Q31" s="169"/>
      <c r="R31" s="169"/>
    </row>
    <row r="32" spans="2:18" ht="21" customHeight="1" x14ac:dyDescent="0.2">
      <c r="B32" s="51"/>
      <c r="C32" s="190"/>
      <c r="D32" s="60"/>
      <c r="E32" s="54">
        <f>E31/D31</f>
        <v>5.2631578947368418E-2</v>
      </c>
      <c r="F32" s="55">
        <f>F31/D31</f>
        <v>0.31578947368421051</v>
      </c>
      <c r="G32" s="55">
        <f>G31/$D$31</f>
        <v>0.18421052631578946</v>
      </c>
      <c r="H32" s="55">
        <f t="shared" ref="H32:J32" si="11">H31/$D$31</f>
        <v>0.63157894736842102</v>
      </c>
      <c r="I32" s="55">
        <f t="shared" si="11"/>
        <v>0.28947368421052633</v>
      </c>
      <c r="J32" s="55">
        <f t="shared" si="11"/>
        <v>0.34210526315789475</v>
      </c>
      <c r="K32" s="57">
        <f>K31/D31</f>
        <v>7.8947368421052627E-2</v>
      </c>
      <c r="L32" s="187">
        <f>L31/D31</f>
        <v>0</v>
      </c>
      <c r="N32" s="117"/>
      <c r="O32" s="117"/>
      <c r="P32" s="117"/>
      <c r="Q32" s="117"/>
      <c r="R32" s="117"/>
    </row>
    <row r="33" spans="2:18" ht="21" customHeight="1" x14ac:dyDescent="0.2">
      <c r="B33" s="51"/>
      <c r="C33" s="139" t="s">
        <v>201</v>
      </c>
      <c r="D33" s="71">
        <f>M33-L33</f>
        <v>32</v>
      </c>
      <c r="E33" s="61">
        <v>0</v>
      </c>
      <c r="F33" s="62">
        <v>8</v>
      </c>
      <c r="G33" s="62">
        <v>8</v>
      </c>
      <c r="H33" s="62">
        <v>18</v>
      </c>
      <c r="I33" s="62">
        <v>17</v>
      </c>
      <c r="J33" s="62">
        <v>12</v>
      </c>
      <c r="K33" s="64">
        <v>3</v>
      </c>
      <c r="L33" s="188">
        <v>1</v>
      </c>
      <c r="M33" s="8">
        <f>'[1]表5-1'!D34</f>
        <v>33</v>
      </c>
      <c r="N33" s="169"/>
      <c r="O33" s="169"/>
      <c r="P33" s="169"/>
      <c r="Q33" s="169"/>
      <c r="R33" s="169"/>
    </row>
    <row r="34" spans="2:18" ht="21" customHeight="1" x14ac:dyDescent="0.2">
      <c r="B34" s="51"/>
      <c r="C34" s="190"/>
      <c r="D34" s="60"/>
      <c r="E34" s="54">
        <f>E33/D33</f>
        <v>0</v>
      </c>
      <c r="F34" s="55">
        <f>F33/D33</f>
        <v>0.25</v>
      </c>
      <c r="G34" s="55">
        <f>G33/$D$33</f>
        <v>0.25</v>
      </c>
      <c r="H34" s="55">
        <f t="shared" ref="H34:J34" si="12">H33/$D$33</f>
        <v>0.5625</v>
      </c>
      <c r="I34" s="55">
        <f t="shared" si="12"/>
        <v>0.53125</v>
      </c>
      <c r="J34" s="55">
        <f t="shared" si="12"/>
        <v>0.375</v>
      </c>
      <c r="K34" s="57">
        <f>K33/D33</f>
        <v>9.375E-2</v>
      </c>
      <c r="L34" s="187">
        <f>L33/D33</f>
        <v>3.125E-2</v>
      </c>
      <c r="N34" s="117"/>
      <c r="O34" s="117"/>
      <c r="P34" s="117"/>
      <c r="Q34" s="117"/>
      <c r="R34" s="117"/>
    </row>
    <row r="35" spans="2:18" ht="21" customHeight="1" x14ac:dyDescent="0.2">
      <c r="B35" s="51"/>
      <c r="C35" s="139" t="s">
        <v>266</v>
      </c>
      <c r="D35" s="71">
        <f>M35-L35</f>
        <v>30</v>
      </c>
      <c r="E35" s="61">
        <v>4</v>
      </c>
      <c r="F35" s="62">
        <v>15</v>
      </c>
      <c r="G35" s="62">
        <v>16</v>
      </c>
      <c r="H35" s="62">
        <v>16</v>
      </c>
      <c r="I35" s="62">
        <v>25</v>
      </c>
      <c r="J35" s="62">
        <v>4</v>
      </c>
      <c r="K35" s="64">
        <v>0</v>
      </c>
      <c r="L35" s="188">
        <v>0</v>
      </c>
      <c r="M35" s="8">
        <f>'[1]表5-1'!D36</f>
        <v>30</v>
      </c>
      <c r="N35" s="169"/>
      <c r="O35" s="169"/>
      <c r="P35" s="169"/>
      <c r="Q35" s="169"/>
      <c r="R35" s="169"/>
    </row>
    <row r="36" spans="2:18" ht="21" customHeight="1" thickBot="1" x14ac:dyDescent="0.25">
      <c r="B36" s="51"/>
      <c r="C36" s="191"/>
      <c r="D36" s="53"/>
      <c r="E36" s="74">
        <f>E35/D35</f>
        <v>0.13333333333333333</v>
      </c>
      <c r="F36" s="75">
        <f>F35/D35</f>
        <v>0.5</v>
      </c>
      <c r="G36" s="75">
        <f>G35/$D$35</f>
        <v>0.53333333333333333</v>
      </c>
      <c r="H36" s="75">
        <f t="shared" ref="H36:J36" si="13">H35/$D$35</f>
        <v>0.53333333333333333</v>
      </c>
      <c r="I36" s="75">
        <f t="shared" si="13"/>
        <v>0.83333333333333337</v>
      </c>
      <c r="J36" s="75">
        <f t="shared" si="13"/>
        <v>0.13333333333333333</v>
      </c>
      <c r="K36" s="42">
        <f>K35/D35</f>
        <v>0</v>
      </c>
      <c r="L36" s="187">
        <f>L35/D35</f>
        <v>0</v>
      </c>
      <c r="N36" s="117"/>
      <c r="O36" s="117"/>
      <c r="P36" s="117"/>
      <c r="Q36" s="117"/>
      <c r="R36" s="117"/>
    </row>
    <row r="37" spans="2:18" ht="21" customHeight="1" thickTop="1" x14ac:dyDescent="0.2">
      <c r="B37" s="51"/>
      <c r="C37" s="192" t="s">
        <v>267</v>
      </c>
      <c r="D37" s="79">
        <f>D27+D29+D31+D33</f>
        <v>268</v>
      </c>
      <c r="E37" s="80">
        <f t="shared" ref="E37:L37" si="14">E27+E29+E31+E33</f>
        <v>14</v>
      </c>
      <c r="F37" s="48">
        <f t="shared" si="14"/>
        <v>56</v>
      </c>
      <c r="G37" s="48">
        <f t="shared" si="14"/>
        <v>43</v>
      </c>
      <c r="H37" s="48">
        <f t="shared" si="14"/>
        <v>139</v>
      </c>
      <c r="I37" s="48">
        <f t="shared" si="14"/>
        <v>93</v>
      </c>
      <c r="J37" s="48">
        <f t="shared" si="14"/>
        <v>127</v>
      </c>
      <c r="K37" s="50">
        <f t="shared" si="14"/>
        <v>17</v>
      </c>
      <c r="L37" s="186">
        <f t="shared" si="14"/>
        <v>23</v>
      </c>
      <c r="M37" s="8">
        <f>SUM(M27:M33)</f>
        <v>291</v>
      </c>
      <c r="N37" s="169"/>
      <c r="O37" s="169"/>
      <c r="P37" s="169"/>
      <c r="Q37" s="169"/>
      <c r="R37" s="169"/>
    </row>
    <row r="38" spans="2:18" ht="21" customHeight="1" x14ac:dyDescent="0.2">
      <c r="B38" s="51"/>
      <c r="C38" s="157" t="s">
        <v>204</v>
      </c>
      <c r="D38" s="60"/>
      <c r="E38" s="54">
        <f>E37/D37</f>
        <v>5.2238805970149252E-2</v>
      </c>
      <c r="F38" s="55">
        <f>F37/D37</f>
        <v>0.20895522388059701</v>
      </c>
      <c r="G38" s="55">
        <f>G37/$D$37</f>
        <v>0.16044776119402984</v>
      </c>
      <c r="H38" s="55">
        <f t="shared" ref="H38:J38" si="15">H37/$D$37</f>
        <v>0.51865671641791045</v>
      </c>
      <c r="I38" s="55">
        <f t="shared" si="15"/>
        <v>0.34701492537313433</v>
      </c>
      <c r="J38" s="55">
        <f t="shared" si="15"/>
        <v>0.47388059701492535</v>
      </c>
      <c r="K38" s="57">
        <f>K37/D37</f>
        <v>6.3432835820895525E-2</v>
      </c>
      <c r="L38" s="187">
        <f>L37/D37</f>
        <v>8.5820895522388058E-2</v>
      </c>
      <c r="N38" s="117"/>
      <c r="O38" s="117"/>
      <c r="P38" s="117"/>
      <c r="Q38" s="117"/>
      <c r="R38" s="117"/>
    </row>
    <row r="39" spans="2:18" ht="21" customHeight="1" x14ac:dyDescent="0.2">
      <c r="B39" s="51"/>
      <c r="C39" s="153" t="s">
        <v>267</v>
      </c>
      <c r="D39" s="82">
        <f>D29+D31+D33+D35</f>
        <v>142</v>
      </c>
      <c r="E39" s="61">
        <f t="shared" ref="E39:L39" si="16">E29+E31+E33+E35</f>
        <v>8</v>
      </c>
      <c r="F39" s="62">
        <f t="shared" si="16"/>
        <v>49</v>
      </c>
      <c r="G39" s="62">
        <f t="shared" si="16"/>
        <v>38</v>
      </c>
      <c r="H39" s="62">
        <f t="shared" si="16"/>
        <v>84</v>
      </c>
      <c r="I39" s="62">
        <f t="shared" si="16"/>
        <v>69</v>
      </c>
      <c r="J39" s="62">
        <f t="shared" si="16"/>
        <v>49</v>
      </c>
      <c r="K39" s="64">
        <f t="shared" si="16"/>
        <v>6</v>
      </c>
      <c r="L39" s="188">
        <f t="shared" si="16"/>
        <v>8</v>
      </c>
      <c r="M39" s="8">
        <f>SUM(M29:M35)</f>
        <v>150</v>
      </c>
      <c r="N39" s="169"/>
      <c r="O39" s="169"/>
      <c r="P39" s="169"/>
      <c r="Q39" s="169"/>
      <c r="R39" s="169"/>
    </row>
    <row r="40" spans="2:18" ht="21" customHeight="1" thickBot="1" x14ac:dyDescent="0.25">
      <c r="B40" s="83"/>
      <c r="C40" s="157" t="s">
        <v>268</v>
      </c>
      <c r="D40" s="60"/>
      <c r="E40" s="84">
        <f>E39/D39</f>
        <v>5.6338028169014086E-2</v>
      </c>
      <c r="F40" s="85">
        <f>F39/D39</f>
        <v>0.34507042253521125</v>
      </c>
      <c r="G40" s="85">
        <f>G39/$D$39</f>
        <v>0.26760563380281688</v>
      </c>
      <c r="H40" s="85">
        <f t="shared" ref="H40:J40" si="17">H39/$D$39</f>
        <v>0.59154929577464788</v>
      </c>
      <c r="I40" s="85">
        <f t="shared" si="17"/>
        <v>0.4859154929577465</v>
      </c>
      <c r="J40" s="85">
        <f t="shared" si="17"/>
        <v>0.34507042253521125</v>
      </c>
      <c r="K40" s="87">
        <f>K39/D39</f>
        <v>4.2253521126760563E-2</v>
      </c>
      <c r="L40" s="193">
        <f>L39/D39</f>
        <v>5.6338028169014086E-2</v>
      </c>
      <c r="N40" s="117"/>
      <c r="O40" s="117"/>
      <c r="P40" s="117"/>
      <c r="Q40" s="117"/>
      <c r="R40" s="117"/>
    </row>
    <row r="41" spans="2:18" ht="21" customHeight="1" x14ac:dyDescent="0.2">
      <c r="B41" s="194"/>
      <c r="C41" s="195" t="s">
        <v>269</v>
      </c>
      <c r="D41" s="10"/>
      <c r="E41" s="196"/>
      <c r="F41" s="196"/>
      <c r="G41" s="196"/>
      <c r="H41" s="196"/>
      <c r="I41" s="196"/>
      <c r="J41" s="196"/>
      <c r="K41" s="196"/>
      <c r="L41" s="196"/>
      <c r="N41" s="117"/>
      <c r="O41" s="117"/>
      <c r="P41" s="117"/>
      <c r="Q41" s="117"/>
      <c r="R41" s="117"/>
    </row>
    <row r="42" spans="2:18" ht="21" customHeight="1" x14ac:dyDescent="0.2">
      <c r="B42" s="194"/>
      <c r="C42" s="195" t="s">
        <v>270</v>
      </c>
      <c r="D42" s="10"/>
      <c r="E42" s="196"/>
      <c r="F42" s="196"/>
      <c r="G42" s="196"/>
      <c r="H42" s="196"/>
      <c r="I42" s="196"/>
      <c r="J42" s="196"/>
      <c r="K42" s="196"/>
      <c r="L42" s="196"/>
      <c r="N42" s="117"/>
      <c r="O42" s="117"/>
      <c r="P42" s="117"/>
      <c r="Q42" s="117"/>
      <c r="R42" s="117"/>
    </row>
    <row r="43" spans="2:18" ht="21" customHeight="1" x14ac:dyDescent="0.2">
      <c r="B43" s="194"/>
      <c r="C43" s="195"/>
      <c r="D43" s="10"/>
      <c r="E43" s="196"/>
      <c r="F43" s="196"/>
      <c r="G43" s="196"/>
      <c r="H43" s="196"/>
      <c r="I43" s="196"/>
      <c r="J43" s="196"/>
      <c r="K43" s="196"/>
      <c r="L43" s="196"/>
      <c r="N43" s="117"/>
      <c r="O43" s="117"/>
      <c r="P43" s="117"/>
      <c r="Q43" s="117"/>
      <c r="R43" s="117"/>
    </row>
    <row r="44" spans="2:18" x14ac:dyDescent="0.2">
      <c r="E44" s="90"/>
      <c r="F44" s="90"/>
      <c r="G44" s="90"/>
      <c r="H44" s="90"/>
      <c r="I44" s="90"/>
      <c r="J44" s="90"/>
      <c r="K44" s="90"/>
      <c r="L44" s="90"/>
    </row>
    <row r="45" spans="2:18" s="43" customFormat="1" x14ac:dyDescent="0.2">
      <c r="B45" s="8" t="s">
        <v>271</v>
      </c>
      <c r="D45" s="8">
        <f>D25+D27+D31+D33+D35+D29</f>
        <v>379</v>
      </c>
      <c r="E45" s="8">
        <f t="shared" ref="E45:L45" si="18">E25+E27+E29+E31+E33+E35</f>
        <v>20</v>
      </c>
      <c r="F45" s="8">
        <f t="shared" si="18"/>
        <v>75</v>
      </c>
      <c r="G45" s="8">
        <f t="shared" si="18"/>
        <v>66</v>
      </c>
      <c r="H45" s="8">
        <f t="shared" si="18"/>
        <v>191</v>
      </c>
      <c r="I45" s="8">
        <f t="shared" si="18"/>
        <v>132</v>
      </c>
      <c r="J45" s="8">
        <f t="shared" si="18"/>
        <v>176</v>
      </c>
      <c r="K45" s="8">
        <f t="shared" si="18"/>
        <v>26</v>
      </c>
      <c r="L45" s="8">
        <f t="shared" si="18"/>
        <v>48</v>
      </c>
    </row>
    <row r="46" spans="2:18" s="43" customFormat="1" x14ac:dyDescent="0.2">
      <c r="B46" t="s">
        <v>272</v>
      </c>
      <c r="E46" s="91">
        <f>E45/D45</f>
        <v>5.2770448548812667E-2</v>
      </c>
      <c r="F46" s="91">
        <f>F45/D45</f>
        <v>0.19788918205804748</v>
      </c>
      <c r="G46" s="91">
        <f>G45/$D$45</f>
        <v>0.17414248021108181</v>
      </c>
      <c r="H46" s="91">
        <f t="shared" ref="H46:J46" si="19">H45/$D$45</f>
        <v>0.50395778364116095</v>
      </c>
      <c r="I46" s="91">
        <f t="shared" si="19"/>
        <v>0.34828496042216361</v>
      </c>
      <c r="J46" s="91">
        <f t="shared" si="19"/>
        <v>0.46437994722955145</v>
      </c>
      <c r="K46" s="91">
        <f>K45/D45</f>
        <v>6.860158311345646E-2</v>
      </c>
      <c r="L46" s="91">
        <f>L45/D45</f>
        <v>0.12664907651715041</v>
      </c>
    </row>
    <row r="47" spans="2:18" x14ac:dyDescent="0.2">
      <c r="B47"/>
      <c r="E47" s="91"/>
      <c r="F47" s="91"/>
      <c r="G47" s="91"/>
      <c r="H47" s="91"/>
      <c r="I47" s="91"/>
      <c r="J47" s="91"/>
      <c r="K47" s="91"/>
      <c r="L47" s="91"/>
    </row>
    <row r="48" spans="2:18" x14ac:dyDescent="0.2">
      <c r="B48" t="s">
        <v>208</v>
      </c>
      <c r="D48" s="8">
        <f>D37+D35+D25</f>
        <v>379</v>
      </c>
      <c r="E48" s="92">
        <f t="shared" ref="E48:L48" si="20">E37+E25+E35</f>
        <v>20</v>
      </c>
      <c r="F48" s="92">
        <f t="shared" si="20"/>
        <v>75</v>
      </c>
      <c r="G48" s="92">
        <f t="shared" si="20"/>
        <v>66</v>
      </c>
      <c r="H48" s="92">
        <f t="shared" si="20"/>
        <v>191</v>
      </c>
      <c r="I48" s="92">
        <f t="shared" si="20"/>
        <v>132</v>
      </c>
      <c r="J48" s="92">
        <f t="shared" si="20"/>
        <v>176</v>
      </c>
      <c r="K48" s="92">
        <f t="shared" si="20"/>
        <v>26</v>
      </c>
      <c r="L48" s="92">
        <f t="shared" si="20"/>
        <v>48</v>
      </c>
    </row>
    <row r="49" spans="2:12" ht="14.25" customHeight="1" x14ac:dyDescent="0.2">
      <c r="B49"/>
      <c r="D49" s="8">
        <f>D39+D25+D27</f>
        <v>379</v>
      </c>
      <c r="E49" s="93">
        <f t="shared" ref="E49:L49" si="21">E39+E25+E27</f>
        <v>20</v>
      </c>
      <c r="F49" s="93">
        <f t="shared" si="21"/>
        <v>75</v>
      </c>
      <c r="G49" s="93">
        <f t="shared" si="21"/>
        <v>66</v>
      </c>
      <c r="H49" s="93">
        <f t="shared" si="21"/>
        <v>191</v>
      </c>
      <c r="I49" s="93">
        <f t="shared" si="21"/>
        <v>132</v>
      </c>
      <c r="J49" s="93">
        <f t="shared" si="21"/>
        <v>176</v>
      </c>
      <c r="K49" s="93">
        <f t="shared" si="21"/>
        <v>26</v>
      </c>
      <c r="L49" s="93">
        <f t="shared" si="21"/>
        <v>48</v>
      </c>
    </row>
    <row r="50" spans="2:12" x14ac:dyDescent="0.2">
      <c r="B50"/>
    </row>
    <row r="51" spans="2:12" ht="13.5" customHeight="1" x14ac:dyDescent="0.2">
      <c r="B51" s="94" t="s">
        <v>209</v>
      </c>
      <c r="D51" s="169">
        <f>D11-D45</f>
        <v>0</v>
      </c>
      <c r="E51" s="35">
        <f t="shared" ref="E51:J52" si="22">E45-E11</f>
        <v>0</v>
      </c>
      <c r="F51" s="35">
        <f t="shared" si="22"/>
        <v>0</v>
      </c>
      <c r="G51" s="35">
        <f t="shared" si="22"/>
        <v>0</v>
      </c>
      <c r="H51" s="35">
        <f t="shared" si="22"/>
        <v>0</v>
      </c>
      <c r="I51" s="35">
        <f t="shared" si="22"/>
        <v>0</v>
      </c>
      <c r="J51" s="35">
        <f t="shared" si="22"/>
        <v>0</v>
      </c>
      <c r="K51" s="35">
        <f>K45-K11</f>
        <v>0</v>
      </c>
      <c r="L51" s="35">
        <f>L45-L11</f>
        <v>0</v>
      </c>
    </row>
    <row r="52" spans="2:12" x14ac:dyDescent="0.2">
      <c r="D52" s="169"/>
      <c r="E52" s="35">
        <f t="shared" si="22"/>
        <v>0</v>
      </c>
      <c r="F52" s="35">
        <f t="shared" si="22"/>
        <v>0</v>
      </c>
      <c r="G52" s="35">
        <f t="shared" si="22"/>
        <v>0</v>
      </c>
      <c r="H52" s="35">
        <f t="shared" si="22"/>
        <v>0</v>
      </c>
      <c r="I52" s="35">
        <f t="shared" si="22"/>
        <v>0</v>
      </c>
      <c r="J52" s="35">
        <f t="shared" si="22"/>
        <v>0</v>
      </c>
      <c r="K52" s="35">
        <f>K46-K12</f>
        <v>0</v>
      </c>
      <c r="L52" s="35">
        <f>L46-L12</f>
        <v>0</v>
      </c>
    </row>
    <row r="53" spans="2:12" x14ac:dyDescent="0.2">
      <c r="D53" s="169"/>
      <c r="E53" s="35"/>
      <c r="F53" s="35"/>
      <c r="G53" s="35"/>
      <c r="H53" s="35"/>
      <c r="I53" s="35"/>
      <c r="J53" s="35"/>
      <c r="K53" s="35"/>
      <c r="L53" s="35"/>
    </row>
    <row r="54" spans="2:12" x14ac:dyDescent="0.2">
      <c r="D54" s="169">
        <f>D48-D45</f>
        <v>0</v>
      </c>
      <c r="E54" s="35">
        <f t="shared" ref="E54:L54" si="23">E48-E45</f>
        <v>0</v>
      </c>
      <c r="F54" s="35">
        <f t="shared" si="23"/>
        <v>0</v>
      </c>
      <c r="G54" s="35">
        <f t="shared" si="23"/>
        <v>0</v>
      </c>
      <c r="H54" s="35">
        <f t="shared" si="23"/>
        <v>0</v>
      </c>
      <c r="I54" s="35">
        <f t="shared" si="23"/>
        <v>0</v>
      </c>
      <c r="J54" s="35">
        <f t="shared" si="23"/>
        <v>0</v>
      </c>
      <c r="K54" s="35">
        <f t="shared" si="23"/>
        <v>0</v>
      </c>
      <c r="L54" s="35">
        <f t="shared" si="23"/>
        <v>0</v>
      </c>
    </row>
    <row r="55" spans="2:12" ht="13.5" customHeight="1" x14ac:dyDescent="0.2">
      <c r="D55" s="169">
        <f>D49-D45</f>
        <v>0</v>
      </c>
      <c r="E55" s="35">
        <f t="shared" ref="E55:L55" si="24">E49-E45</f>
        <v>0</v>
      </c>
      <c r="F55" s="35">
        <f t="shared" si="24"/>
        <v>0</v>
      </c>
      <c r="G55" s="35">
        <f t="shared" si="24"/>
        <v>0</v>
      </c>
      <c r="H55" s="35">
        <f t="shared" si="24"/>
        <v>0</v>
      </c>
      <c r="I55" s="35">
        <f t="shared" si="24"/>
        <v>0</v>
      </c>
      <c r="J55" s="35">
        <f t="shared" si="24"/>
        <v>0</v>
      </c>
      <c r="K55" s="35">
        <f t="shared" si="24"/>
        <v>0</v>
      </c>
      <c r="L55" s="35">
        <f t="shared" si="24"/>
        <v>0</v>
      </c>
    </row>
    <row r="58" spans="2:12" ht="13.5" customHeight="1" x14ac:dyDescent="0.2"/>
  </sheetData>
  <mergeCells count="24">
    <mergeCell ref="C23:C24"/>
    <mergeCell ref="B25:B40"/>
    <mergeCell ref="C25:C26"/>
    <mergeCell ref="C27:C28"/>
    <mergeCell ref="C29:C30"/>
    <mergeCell ref="C31:C32"/>
    <mergeCell ref="C33:C34"/>
    <mergeCell ref="C35:C36"/>
    <mergeCell ref="J8:J10"/>
    <mergeCell ref="K8:K10"/>
    <mergeCell ref="L8:L10"/>
    <mergeCell ref="B11:C12"/>
    <mergeCell ref="B13:B24"/>
    <mergeCell ref="C13:C14"/>
    <mergeCell ref="C15:C16"/>
    <mergeCell ref="C17:C18"/>
    <mergeCell ref="C19:C20"/>
    <mergeCell ref="C21:C22"/>
    <mergeCell ref="D8:D10"/>
    <mergeCell ref="E8:E10"/>
    <mergeCell ref="F8:F10"/>
    <mergeCell ref="G8:G10"/>
    <mergeCell ref="H8:H10"/>
    <mergeCell ref="I8:I10"/>
  </mergeCells>
  <phoneticPr fontId="3"/>
  <printOptions horizontalCentered="1"/>
  <pageMargins left="0.47244094488188981" right="0.19685039370078741" top="0.62992125984251968" bottom="0.39370078740157483" header="0.35433070866141736" footer="0.19685039370078741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3C8FE-A0B2-447D-A42C-0896F8366043}">
  <sheetPr>
    <tabColor rgb="FF00B0F0"/>
    <pageSetUpPr fitToPage="1"/>
  </sheetPr>
  <dimension ref="B2:L52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8"/>
    <col min="2" max="2" width="4.33203125" style="8" customWidth="1"/>
    <col min="3" max="3" width="16.6640625" style="8" customWidth="1"/>
    <col min="4" max="4" width="17.88671875" style="8" customWidth="1"/>
    <col min="5" max="6" width="19" style="8" customWidth="1"/>
    <col min="7" max="7" width="17.88671875" style="8" customWidth="1"/>
    <col min="8" max="9" width="8.33203125" style="8" customWidth="1"/>
    <col min="10" max="10" width="8.88671875" style="8" customWidth="1"/>
    <col min="11" max="12" width="8.33203125" style="8" customWidth="1"/>
    <col min="13" max="16384" width="9" style="8"/>
  </cols>
  <sheetData>
    <row r="2" spans="2:11" x14ac:dyDescent="0.2">
      <c r="B2" s="8" t="s">
        <v>273</v>
      </c>
    </row>
    <row r="4" spans="2:11" x14ac:dyDescent="0.2">
      <c r="F4" s="171" t="s">
        <v>178</v>
      </c>
    </row>
    <row r="5" spans="2:11" x14ac:dyDescent="0.2">
      <c r="F5" s="171" t="s">
        <v>179</v>
      </c>
    </row>
    <row r="6" spans="2:11" ht="10.5" customHeight="1" x14ac:dyDescent="0.2"/>
    <row r="7" spans="2:11" ht="13.8" thickBot="1" x14ac:dyDescent="0.25">
      <c r="E7" s="8" t="s">
        <v>243</v>
      </c>
      <c r="G7" s="10" t="s">
        <v>180</v>
      </c>
      <c r="K7" s="10"/>
    </row>
    <row r="8" spans="2:11" ht="7.5" customHeight="1" x14ac:dyDescent="0.2">
      <c r="B8" s="11"/>
      <c r="C8" s="12"/>
      <c r="D8" s="13" t="s">
        <v>181</v>
      </c>
      <c r="E8" s="14" t="s">
        <v>274</v>
      </c>
      <c r="F8" s="15" t="s">
        <v>275</v>
      </c>
      <c r="G8" s="16" t="s">
        <v>185</v>
      </c>
    </row>
    <row r="9" spans="2:11" ht="7.5" customHeight="1" x14ac:dyDescent="0.2">
      <c r="B9" s="17"/>
      <c r="C9" s="18"/>
      <c r="D9" s="19"/>
      <c r="E9" s="20"/>
      <c r="F9" s="21"/>
      <c r="G9" s="19"/>
    </row>
    <row r="10" spans="2:11" ht="66.75" customHeight="1" x14ac:dyDescent="0.2">
      <c r="B10" s="22"/>
      <c r="C10" s="23"/>
      <c r="D10" s="24"/>
      <c r="E10" s="25"/>
      <c r="F10" s="26"/>
      <c r="G10" s="24"/>
      <c r="I10" s="8" t="s">
        <v>186</v>
      </c>
      <c r="J10" s="27" t="s">
        <v>187</v>
      </c>
    </row>
    <row r="11" spans="2:11" ht="20.100000000000001" customHeight="1" x14ac:dyDescent="0.2">
      <c r="B11" s="28" t="s">
        <v>188</v>
      </c>
      <c r="C11" s="29"/>
      <c r="D11" s="30">
        <f t="shared" ref="D11" si="0">D13+D15+D17+D19+D21+D23</f>
        <v>427</v>
      </c>
      <c r="E11" s="31">
        <f>E13+E15+E17+E19+E21+E23</f>
        <v>34</v>
      </c>
      <c r="F11" s="32">
        <f>F13+F15+F17+F19+F21+F23</f>
        <v>377</v>
      </c>
      <c r="G11" s="34">
        <f>G13+G15+G17+G19+G21+G23</f>
        <v>16</v>
      </c>
      <c r="I11" s="8">
        <f t="shared" ref="I11:I40" si="1">SUM(E11:G11)</f>
        <v>427</v>
      </c>
      <c r="J11" s="35">
        <f>I11-D11</f>
        <v>0</v>
      </c>
    </row>
    <row r="12" spans="2:11" ht="20.100000000000001" customHeight="1" thickBot="1" x14ac:dyDescent="0.25">
      <c r="B12" s="36"/>
      <c r="C12" s="37"/>
      <c r="D12" s="38"/>
      <c r="E12" s="39">
        <f>E11/D11</f>
        <v>7.9625292740046844E-2</v>
      </c>
      <c r="F12" s="40">
        <f t="shared" ref="F12" si="2">F11/D11</f>
        <v>0.88290398126463698</v>
      </c>
      <c r="G12" s="42">
        <f>G11/D11</f>
        <v>3.7470725995316159E-2</v>
      </c>
      <c r="H12" s="43"/>
      <c r="I12" s="43">
        <f t="shared" si="1"/>
        <v>1</v>
      </c>
      <c r="J12" s="35">
        <f>1-I12</f>
        <v>0</v>
      </c>
    </row>
    <row r="13" spans="2:11" ht="20.100000000000001" customHeight="1" thickTop="1" x14ac:dyDescent="0.2">
      <c r="B13" s="44" t="s">
        <v>189</v>
      </c>
      <c r="C13" s="45" t="s">
        <v>190</v>
      </c>
      <c r="D13" s="46">
        <f>'[1]表5-1'!D14</f>
        <v>49</v>
      </c>
      <c r="E13" s="47">
        <v>13</v>
      </c>
      <c r="F13" s="48">
        <v>29</v>
      </c>
      <c r="G13" s="50">
        <f>$D13-E13-F13</f>
        <v>7</v>
      </c>
      <c r="I13" s="8">
        <f t="shared" si="1"/>
        <v>49</v>
      </c>
      <c r="J13" s="35">
        <f>I13-D13</f>
        <v>0</v>
      </c>
    </row>
    <row r="14" spans="2:11" ht="20.100000000000001" customHeight="1" x14ac:dyDescent="0.2">
      <c r="B14" s="51"/>
      <c r="C14" s="52"/>
      <c r="D14" s="53"/>
      <c r="E14" s="54">
        <f>E13/D13</f>
        <v>0.26530612244897961</v>
      </c>
      <c r="F14" s="55">
        <f t="shared" ref="F14" si="3">F13/D13</f>
        <v>0.59183673469387754</v>
      </c>
      <c r="G14" s="57">
        <f>G13/D13</f>
        <v>0.14285714285714285</v>
      </c>
      <c r="I14" s="43">
        <f t="shared" si="1"/>
        <v>1</v>
      </c>
      <c r="J14" s="35">
        <f t="shared" ref="J14" si="4">1-I14</f>
        <v>0</v>
      </c>
    </row>
    <row r="15" spans="2:11" ht="20.100000000000001" customHeight="1" x14ac:dyDescent="0.2">
      <c r="B15" s="51"/>
      <c r="C15" s="58" t="s">
        <v>191</v>
      </c>
      <c r="D15" s="59">
        <f>'[1]表5-1'!D16</f>
        <v>87</v>
      </c>
      <c r="E15" s="31">
        <v>6</v>
      </c>
      <c r="F15" s="32">
        <v>80</v>
      </c>
      <c r="G15" s="34">
        <f>D15-E15-F15</f>
        <v>1</v>
      </c>
      <c r="I15" s="8">
        <f t="shared" si="1"/>
        <v>87</v>
      </c>
      <c r="J15" s="35">
        <f>I15-D15</f>
        <v>0</v>
      </c>
    </row>
    <row r="16" spans="2:11" ht="20.100000000000001" customHeight="1" x14ac:dyDescent="0.2">
      <c r="B16" s="51"/>
      <c r="C16" s="52"/>
      <c r="D16" s="60"/>
      <c r="E16" s="54">
        <f>E15/D15</f>
        <v>6.8965517241379309E-2</v>
      </c>
      <c r="F16" s="55">
        <f t="shared" ref="F16" si="5">F15/D15</f>
        <v>0.91954022988505746</v>
      </c>
      <c r="G16" s="57">
        <f>G15/D15</f>
        <v>1.1494252873563218E-2</v>
      </c>
      <c r="I16" s="43">
        <f t="shared" si="1"/>
        <v>1</v>
      </c>
      <c r="J16" s="35">
        <f t="shared" ref="J16" si="6">1-I16</f>
        <v>0</v>
      </c>
    </row>
    <row r="17" spans="2:10" ht="20.100000000000001" customHeight="1" x14ac:dyDescent="0.2">
      <c r="B17" s="51"/>
      <c r="C17" s="58" t="s">
        <v>192</v>
      </c>
      <c r="D17" s="59">
        <f>'[1]表5-1'!D18</f>
        <v>25</v>
      </c>
      <c r="E17" s="31">
        <v>3</v>
      </c>
      <c r="F17" s="32">
        <v>22</v>
      </c>
      <c r="G17" s="34">
        <f>D17-E17-F17</f>
        <v>0</v>
      </c>
      <c r="I17" s="8">
        <f t="shared" si="1"/>
        <v>25</v>
      </c>
      <c r="J17" s="35">
        <f>I17-D17</f>
        <v>0</v>
      </c>
    </row>
    <row r="18" spans="2:10" ht="20.100000000000001" customHeight="1" x14ac:dyDescent="0.2">
      <c r="B18" s="51"/>
      <c r="C18" s="52"/>
      <c r="D18" s="60"/>
      <c r="E18" s="54">
        <f>E17/D17</f>
        <v>0.12</v>
      </c>
      <c r="F18" s="55">
        <f t="shared" ref="F18" si="7">F17/D17</f>
        <v>0.88</v>
      </c>
      <c r="G18" s="57">
        <f>G17/D17</f>
        <v>0</v>
      </c>
      <c r="I18" s="43">
        <f t="shared" si="1"/>
        <v>1</v>
      </c>
      <c r="J18" s="35">
        <f t="shared" ref="J18" si="8">1-I18</f>
        <v>0</v>
      </c>
    </row>
    <row r="19" spans="2:10" ht="20.100000000000001" customHeight="1" x14ac:dyDescent="0.2">
      <c r="B19" s="51"/>
      <c r="C19" s="58" t="s">
        <v>193</v>
      </c>
      <c r="D19" s="59">
        <f>'[1]表5-1'!D20</f>
        <v>82</v>
      </c>
      <c r="E19" s="31">
        <v>4</v>
      </c>
      <c r="F19" s="32">
        <v>78</v>
      </c>
      <c r="G19" s="34">
        <f>D19-E19-F19</f>
        <v>0</v>
      </c>
      <c r="I19" s="8">
        <f t="shared" si="1"/>
        <v>82</v>
      </c>
      <c r="J19" s="35">
        <f>I19-D19</f>
        <v>0</v>
      </c>
    </row>
    <row r="20" spans="2:10" ht="20.100000000000001" customHeight="1" x14ac:dyDescent="0.2">
      <c r="B20" s="51"/>
      <c r="C20" s="52"/>
      <c r="D20" s="60"/>
      <c r="E20" s="54">
        <f>E19/D19</f>
        <v>4.878048780487805E-2</v>
      </c>
      <c r="F20" s="55">
        <f t="shared" ref="F20" si="9">F19/D19</f>
        <v>0.95121951219512191</v>
      </c>
      <c r="G20" s="57">
        <f>G19/D19</f>
        <v>0</v>
      </c>
      <c r="I20" s="43">
        <f t="shared" si="1"/>
        <v>1</v>
      </c>
      <c r="J20" s="35">
        <f t="shared" ref="J20" si="10">1-I20</f>
        <v>0</v>
      </c>
    </row>
    <row r="21" spans="2:10" ht="20.100000000000001" customHeight="1" x14ac:dyDescent="0.2">
      <c r="B21" s="51"/>
      <c r="C21" s="58" t="s">
        <v>194</v>
      </c>
      <c r="D21" s="59">
        <f>'[1]表5-1'!D22</f>
        <v>8</v>
      </c>
      <c r="E21" s="31">
        <v>0</v>
      </c>
      <c r="F21" s="32">
        <v>8</v>
      </c>
      <c r="G21" s="34">
        <f>D21-E21-F21</f>
        <v>0</v>
      </c>
      <c r="I21" s="8">
        <f t="shared" si="1"/>
        <v>8</v>
      </c>
      <c r="J21" s="35">
        <f>I21-D21</f>
        <v>0</v>
      </c>
    </row>
    <row r="22" spans="2:10" ht="20.100000000000001" customHeight="1" x14ac:dyDescent="0.2">
      <c r="B22" s="51"/>
      <c r="C22" s="52"/>
      <c r="D22" s="60"/>
      <c r="E22" s="54">
        <f>E21/D21</f>
        <v>0</v>
      </c>
      <c r="F22" s="55">
        <f t="shared" ref="F22" si="11">F21/D21</f>
        <v>1</v>
      </c>
      <c r="G22" s="57">
        <f>G21/D21</f>
        <v>0</v>
      </c>
      <c r="I22" s="43">
        <f t="shared" si="1"/>
        <v>1</v>
      </c>
      <c r="J22" s="35">
        <f t="shared" ref="J22" si="12">1-I22</f>
        <v>0</v>
      </c>
    </row>
    <row r="23" spans="2:10" ht="20.100000000000001" customHeight="1" x14ac:dyDescent="0.2">
      <c r="B23" s="51"/>
      <c r="C23" s="58" t="s">
        <v>195</v>
      </c>
      <c r="D23" s="59">
        <f>'[1]表5-1'!D24</f>
        <v>176</v>
      </c>
      <c r="E23" s="61">
        <v>8</v>
      </c>
      <c r="F23" s="62">
        <v>160</v>
      </c>
      <c r="G23" s="34">
        <f>D23-E23-F23</f>
        <v>8</v>
      </c>
      <c r="I23" s="8">
        <f t="shared" si="1"/>
        <v>176</v>
      </c>
      <c r="J23" s="35">
        <f>I23-D23</f>
        <v>0</v>
      </c>
    </row>
    <row r="24" spans="2:10" ht="20.100000000000001" customHeight="1" thickBot="1" x14ac:dyDescent="0.25">
      <c r="B24" s="51"/>
      <c r="C24" s="52"/>
      <c r="D24" s="53"/>
      <c r="E24" s="65">
        <f>E23/D23</f>
        <v>4.5454545454545456E-2</v>
      </c>
      <c r="F24" s="66">
        <f t="shared" ref="F24" si="13">F23/D23</f>
        <v>0.90909090909090906</v>
      </c>
      <c r="G24" s="77">
        <f>G23/D23</f>
        <v>4.5454545454545456E-2</v>
      </c>
      <c r="I24" s="43">
        <f t="shared" si="1"/>
        <v>0.99999999999999989</v>
      </c>
      <c r="J24" s="35">
        <f t="shared" ref="J24" si="14">1-I24</f>
        <v>0</v>
      </c>
    </row>
    <row r="25" spans="2:10" ht="20.100000000000001" customHeight="1" thickTop="1" x14ac:dyDescent="0.2">
      <c r="B25" s="44" t="s">
        <v>196</v>
      </c>
      <c r="C25" s="69" t="s">
        <v>197</v>
      </c>
      <c r="D25" s="46">
        <f>'[1]表5-1'!D26</f>
        <v>106</v>
      </c>
      <c r="E25" s="47">
        <v>2</v>
      </c>
      <c r="F25" s="48">
        <v>97</v>
      </c>
      <c r="G25" s="64">
        <f>D25-E25-F25</f>
        <v>7</v>
      </c>
      <c r="I25" s="8">
        <f t="shared" si="1"/>
        <v>106</v>
      </c>
      <c r="J25" s="35">
        <f>I25-D25</f>
        <v>0</v>
      </c>
    </row>
    <row r="26" spans="2:10" ht="20.100000000000001" customHeight="1" x14ac:dyDescent="0.2">
      <c r="B26" s="51"/>
      <c r="C26" s="70"/>
      <c r="D26" s="60"/>
      <c r="E26" s="54">
        <f>E25/D25</f>
        <v>1.8867924528301886E-2</v>
      </c>
      <c r="F26" s="55">
        <f t="shared" ref="F26" si="15">F25/D25</f>
        <v>0.91509433962264153</v>
      </c>
      <c r="G26" s="57">
        <f>G25/D25</f>
        <v>6.6037735849056603E-2</v>
      </c>
      <c r="I26" s="43">
        <f t="shared" si="1"/>
        <v>1</v>
      </c>
      <c r="J26" s="35">
        <f t="shared" ref="J26" si="16">1-I26</f>
        <v>0</v>
      </c>
    </row>
    <row r="27" spans="2:10" ht="20.100000000000001" customHeight="1" x14ac:dyDescent="0.2">
      <c r="B27" s="51"/>
      <c r="C27" s="70" t="s">
        <v>198</v>
      </c>
      <c r="D27" s="71">
        <f>'[1]表5-1'!D28</f>
        <v>171</v>
      </c>
      <c r="E27" s="61">
        <v>21</v>
      </c>
      <c r="F27" s="62">
        <v>146</v>
      </c>
      <c r="G27" s="34">
        <f>D27-E27-F27</f>
        <v>4</v>
      </c>
      <c r="I27" s="8">
        <f t="shared" si="1"/>
        <v>171</v>
      </c>
      <c r="J27" s="35">
        <f>I27-D27</f>
        <v>0</v>
      </c>
    </row>
    <row r="28" spans="2:10" ht="20.100000000000001" customHeight="1" x14ac:dyDescent="0.2">
      <c r="B28" s="51"/>
      <c r="C28" s="72"/>
      <c r="D28" s="60"/>
      <c r="E28" s="54">
        <f>E27/D27</f>
        <v>0.12280701754385964</v>
      </c>
      <c r="F28" s="55">
        <f t="shared" ref="F28" si="17">F27/D27</f>
        <v>0.85380116959064323</v>
      </c>
      <c r="G28" s="57">
        <f>G27/D27</f>
        <v>2.3391812865497075E-2</v>
      </c>
      <c r="I28" s="43">
        <f t="shared" si="1"/>
        <v>1</v>
      </c>
      <c r="J28" s="35">
        <f t="shared" ref="J28" si="18">1-I28</f>
        <v>0</v>
      </c>
    </row>
    <row r="29" spans="2:10" ht="20.100000000000001" customHeight="1" x14ac:dyDescent="0.2">
      <c r="B29" s="51"/>
      <c r="C29" s="70" t="s">
        <v>199</v>
      </c>
      <c r="D29" s="53">
        <f>'[1]表5-1'!D30</f>
        <v>49</v>
      </c>
      <c r="E29" s="61">
        <v>3</v>
      </c>
      <c r="F29" s="62">
        <v>42</v>
      </c>
      <c r="G29" s="34">
        <f>D29-E29-F29</f>
        <v>4</v>
      </c>
      <c r="I29" s="8">
        <f t="shared" si="1"/>
        <v>49</v>
      </c>
      <c r="J29" s="35">
        <f>I29-D29</f>
        <v>0</v>
      </c>
    </row>
    <row r="30" spans="2:10" ht="20.100000000000001" customHeight="1" x14ac:dyDescent="0.2">
      <c r="B30" s="51"/>
      <c r="C30" s="72"/>
      <c r="D30" s="60"/>
      <c r="E30" s="54">
        <f>E29/D29</f>
        <v>6.1224489795918366E-2</v>
      </c>
      <c r="F30" s="55">
        <f t="shared" ref="F30" si="19">F29/D29</f>
        <v>0.8571428571428571</v>
      </c>
      <c r="G30" s="57">
        <f>G29/D29</f>
        <v>8.1632653061224483E-2</v>
      </c>
      <c r="I30" s="43">
        <f t="shared" si="1"/>
        <v>0.99999999999999989</v>
      </c>
      <c r="J30" s="35">
        <f t="shared" ref="J30" si="20">1-I30</f>
        <v>0</v>
      </c>
    </row>
    <row r="31" spans="2:10" ht="20.100000000000001" customHeight="1" x14ac:dyDescent="0.2">
      <c r="B31" s="51"/>
      <c r="C31" s="70" t="s">
        <v>200</v>
      </c>
      <c r="D31" s="53">
        <f>'[1]表5-1'!D32</f>
        <v>38</v>
      </c>
      <c r="E31" s="197">
        <v>6</v>
      </c>
      <c r="F31" s="197">
        <v>32</v>
      </c>
      <c r="G31" s="34">
        <f>D31-E31-F31</f>
        <v>0</v>
      </c>
      <c r="I31" s="8">
        <f t="shared" si="1"/>
        <v>38</v>
      </c>
      <c r="J31" s="35">
        <f>I31-D31</f>
        <v>0</v>
      </c>
    </row>
    <row r="32" spans="2:10" ht="20.100000000000001" customHeight="1" x14ac:dyDescent="0.2">
      <c r="B32" s="51"/>
      <c r="C32" s="72"/>
      <c r="D32" s="60"/>
      <c r="E32" s="54">
        <f>E31/D31</f>
        <v>0.15789473684210525</v>
      </c>
      <c r="F32" s="55">
        <f t="shared" ref="F32" si="21">F31/D31</f>
        <v>0.84210526315789469</v>
      </c>
      <c r="G32" s="57">
        <f>G31/D31</f>
        <v>0</v>
      </c>
      <c r="I32" s="43">
        <f t="shared" si="1"/>
        <v>1</v>
      </c>
      <c r="J32" s="35">
        <f t="shared" ref="J32" si="22">1-I32</f>
        <v>0</v>
      </c>
    </row>
    <row r="33" spans="2:12" ht="20.100000000000001" customHeight="1" x14ac:dyDescent="0.2">
      <c r="B33" s="51"/>
      <c r="C33" s="70" t="s">
        <v>201</v>
      </c>
      <c r="D33" s="53">
        <f>'[1]表5-1'!D34</f>
        <v>33</v>
      </c>
      <c r="E33" s="61">
        <v>1</v>
      </c>
      <c r="F33" s="62">
        <v>31</v>
      </c>
      <c r="G33" s="34">
        <f>D33-E33-F33</f>
        <v>1</v>
      </c>
      <c r="I33" s="8">
        <f t="shared" si="1"/>
        <v>33</v>
      </c>
      <c r="J33" s="35">
        <f>I33-D33</f>
        <v>0</v>
      </c>
    </row>
    <row r="34" spans="2:12" ht="20.100000000000001" customHeight="1" x14ac:dyDescent="0.2">
      <c r="B34" s="51"/>
      <c r="C34" s="72"/>
      <c r="D34" s="60"/>
      <c r="E34" s="54">
        <f>E33/D33</f>
        <v>3.0303030303030304E-2</v>
      </c>
      <c r="F34" s="55">
        <f t="shared" ref="F34" si="23">F33/D33</f>
        <v>0.93939393939393945</v>
      </c>
      <c r="G34" s="57">
        <f>G33/D33</f>
        <v>3.0303030303030304E-2</v>
      </c>
      <c r="I34" s="43">
        <f t="shared" si="1"/>
        <v>1</v>
      </c>
      <c r="J34" s="35">
        <f>1-I34</f>
        <v>0</v>
      </c>
    </row>
    <row r="35" spans="2:12" ht="20.100000000000001" customHeight="1" x14ac:dyDescent="0.2">
      <c r="B35" s="51"/>
      <c r="C35" s="70" t="s">
        <v>202</v>
      </c>
      <c r="D35" s="71">
        <f>'[1]表5-1'!D36</f>
        <v>30</v>
      </c>
      <c r="E35" s="61">
        <v>1</v>
      </c>
      <c r="F35" s="62">
        <v>29</v>
      </c>
      <c r="G35" s="34">
        <f>D35-E35-F35</f>
        <v>0</v>
      </c>
      <c r="I35" s="8">
        <f t="shared" si="1"/>
        <v>30</v>
      </c>
      <c r="J35" s="35">
        <f>I35-D35</f>
        <v>0</v>
      </c>
    </row>
    <row r="36" spans="2:12" ht="20.100000000000001" customHeight="1" thickBot="1" x14ac:dyDescent="0.25">
      <c r="B36" s="51"/>
      <c r="C36" s="73"/>
      <c r="D36" s="53"/>
      <c r="E36" s="74">
        <f>E35/D35</f>
        <v>3.3333333333333333E-2</v>
      </c>
      <c r="F36" s="75">
        <f t="shared" ref="F36" si="24">F35/D35</f>
        <v>0.96666666666666667</v>
      </c>
      <c r="G36" s="77">
        <f>G35/D35</f>
        <v>0</v>
      </c>
      <c r="I36" s="43">
        <f t="shared" si="1"/>
        <v>1</v>
      </c>
      <c r="J36" s="35">
        <f t="shared" ref="J36" si="25">1-I36</f>
        <v>0</v>
      </c>
    </row>
    <row r="37" spans="2:12" ht="20.100000000000001" customHeight="1" thickTop="1" x14ac:dyDescent="0.2">
      <c r="B37" s="51"/>
      <c r="C37" s="78" t="s">
        <v>203</v>
      </c>
      <c r="D37" s="79">
        <f>D27+D29+D31+D33</f>
        <v>291</v>
      </c>
      <c r="E37" s="80">
        <f>E27+E29+E31+E33</f>
        <v>31</v>
      </c>
      <c r="F37" s="48">
        <f>F27+F29+F31+F33</f>
        <v>251</v>
      </c>
      <c r="G37" s="50">
        <f>G27+G29+G31+G33</f>
        <v>9</v>
      </c>
      <c r="I37" s="8">
        <f t="shared" si="1"/>
        <v>291</v>
      </c>
      <c r="J37" s="35">
        <f>I37-D37</f>
        <v>0</v>
      </c>
    </row>
    <row r="38" spans="2:12" ht="20.100000000000001" customHeight="1" x14ac:dyDescent="0.2">
      <c r="B38" s="51"/>
      <c r="C38" s="81" t="s">
        <v>204</v>
      </c>
      <c r="D38" s="60"/>
      <c r="E38" s="54">
        <f>E37/D37</f>
        <v>0.10652920962199312</v>
      </c>
      <c r="F38" s="55">
        <f t="shared" ref="F38" si="26">F37/D37</f>
        <v>0.86254295532646053</v>
      </c>
      <c r="G38" s="57">
        <f>G37/D37</f>
        <v>3.0927835051546393E-2</v>
      </c>
      <c r="I38" s="43">
        <f t="shared" si="1"/>
        <v>1</v>
      </c>
      <c r="J38" s="35">
        <f t="shared" ref="J38" si="27">1-I38</f>
        <v>0</v>
      </c>
    </row>
    <row r="39" spans="2:12" ht="20.100000000000001" customHeight="1" x14ac:dyDescent="0.2">
      <c r="B39" s="51"/>
      <c r="C39" s="78" t="s">
        <v>203</v>
      </c>
      <c r="D39" s="82">
        <f>D29+D31+D33+D35</f>
        <v>150</v>
      </c>
      <c r="E39" s="61">
        <f>E29+E31+E33+E35</f>
        <v>11</v>
      </c>
      <c r="F39" s="62">
        <f>F29+F31+F33+F35</f>
        <v>134</v>
      </c>
      <c r="G39" s="64">
        <f>G29+G31+G33+G35</f>
        <v>5</v>
      </c>
      <c r="I39" s="8">
        <f t="shared" si="1"/>
        <v>150</v>
      </c>
      <c r="J39" s="35">
        <f>I39-D39</f>
        <v>0</v>
      </c>
    </row>
    <row r="40" spans="2:12" ht="20.100000000000001" customHeight="1" thickBot="1" x14ac:dyDescent="0.25">
      <c r="B40" s="83"/>
      <c r="C40" s="81" t="s">
        <v>205</v>
      </c>
      <c r="D40" s="60"/>
      <c r="E40" s="84">
        <f>E39/D39</f>
        <v>7.3333333333333334E-2</v>
      </c>
      <c r="F40" s="85">
        <f t="shared" ref="F40" si="28">F39/D39</f>
        <v>0.89333333333333331</v>
      </c>
      <c r="G40" s="87">
        <f>G39/D39</f>
        <v>3.3333333333333333E-2</v>
      </c>
      <c r="I40" s="43">
        <f t="shared" si="1"/>
        <v>1</v>
      </c>
      <c r="J40" s="35">
        <f t="shared" ref="J40" si="29">1-I40</f>
        <v>0</v>
      </c>
    </row>
    <row r="41" spans="2:12" ht="19.5" customHeight="1" x14ac:dyDescent="0.2">
      <c r="C41" s="88"/>
      <c r="D41" s="89"/>
      <c r="E41" s="90"/>
      <c r="F41" s="90"/>
      <c r="G41" s="90"/>
    </row>
    <row r="42" spans="2:12" x14ac:dyDescent="0.2">
      <c r="B42" s="8" t="s">
        <v>206</v>
      </c>
      <c r="D42" s="8">
        <f>D25+D27+D29+D31+D33+D35</f>
        <v>427</v>
      </c>
      <c r="E42" s="8">
        <f t="shared" ref="E42:F42" si="30">E25+E27+E29+E31+E33+E35</f>
        <v>34</v>
      </c>
      <c r="F42" s="8">
        <f t="shared" si="30"/>
        <v>377</v>
      </c>
      <c r="G42" s="8">
        <f>G25+G27+G29+G31+G33+G35</f>
        <v>16</v>
      </c>
    </row>
    <row r="43" spans="2:12" x14ac:dyDescent="0.2">
      <c r="B43" t="s">
        <v>207</v>
      </c>
      <c r="E43" s="91">
        <f>E42/D42</f>
        <v>7.9625292740046844E-2</v>
      </c>
      <c r="F43" s="91">
        <f>F42/D42</f>
        <v>0.88290398126463698</v>
      </c>
      <c r="G43" s="91">
        <f>G42/D42</f>
        <v>3.7470725995316159E-2</v>
      </c>
      <c r="H43" s="91"/>
      <c r="I43" s="91"/>
      <c r="J43" s="91"/>
      <c r="K43" s="91"/>
      <c r="L43" s="91"/>
    </row>
    <row r="44" spans="2:12" x14ac:dyDescent="0.2">
      <c r="B44"/>
      <c r="E44" s="91"/>
      <c r="F44" s="91"/>
      <c r="G44" s="91"/>
      <c r="H44" s="91"/>
      <c r="I44" s="91"/>
      <c r="J44" s="91"/>
      <c r="K44" s="91"/>
      <c r="L44" s="91"/>
    </row>
    <row r="45" spans="2:12" x14ac:dyDescent="0.2">
      <c r="B45" t="s">
        <v>208</v>
      </c>
      <c r="D45" s="92">
        <f>D37+D25+D35</f>
        <v>427</v>
      </c>
      <c r="E45" s="92">
        <f>E37+E25+E35</f>
        <v>34</v>
      </c>
      <c r="F45" s="92">
        <f t="shared" ref="F45:G45" si="31">F37+F25+F35</f>
        <v>377</v>
      </c>
      <c r="G45" s="92">
        <f t="shared" si="31"/>
        <v>16</v>
      </c>
    </row>
    <row r="46" spans="2:12" x14ac:dyDescent="0.2">
      <c r="B46"/>
      <c r="D46" s="93">
        <f>D39+D25+D27</f>
        <v>427</v>
      </c>
      <c r="E46" s="93">
        <f>E39+E25+E27</f>
        <v>34</v>
      </c>
      <c r="F46" s="93">
        <f t="shared" ref="F46:G46" si="32">F39+F25+F27</f>
        <v>377</v>
      </c>
      <c r="G46" s="93">
        <f t="shared" si="32"/>
        <v>16</v>
      </c>
    </row>
    <row r="47" spans="2:12" x14ac:dyDescent="0.2">
      <c r="B47"/>
    </row>
    <row r="48" spans="2:12" x14ac:dyDescent="0.2">
      <c r="B48" s="94" t="s">
        <v>209</v>
      </c>
      <c r="D48" s="35">
        <f>D42-D11</f>
        <v>0</v>
      </c>
      <c r="E48" s="35">
        <f t="shared" ref="E48:G49" si="33">E42-E11</f>
        <v>0</v>
      </c>
      <c r="F48" s="35">
        <f t="shared" si="33"/>
        <v>0</v>
      </c>
      <c r="G48" s="35">
        <f>G42-G11</f>
        <v>0</v>
      </c>
      <c r="H48" s="92"/>
      <c r="I48" s="92"/>
      <c r="J48" s="92"/>
      <c r="K48" s="92"/>
      <c r="L48" s="92"/>
    </row>
    <row r="49" spans="4:12" x14ac:dyDescent="0.2">
      <c r="D49" s="35"/>
      <c r="E49" s="35">
        <f t="shared" si="33"/>
        <v>0</v>
      </c>
      <c r="F49" s="35">
        <f t="shared" si="33"/>
        <v>0</v>
      </c>
      <c r="G49" s="35">
        <f t="shared" si="33"/>
        <v>0</v>
      </c>
      <c r="H49" s="93"/>
      <c r="I49" s="93"/>
      <c r="J49" s="93"/>
      <c r="K49" s="93"/>
      <c r="L49" s="93"/>
    </row>
    <row r="50" spans="4:12" x14ac:dyDescent="0.2">
      <c r="D50" s="35"/>
      <c r="E50" s="35"/>
      <c r="F50" s="35"/>
      <c r="G50" s="35"/>
    </row>
    <row r="51" spans="4:12" x14ac:dyDescent="0.2">
      <c r="D51" s="35">
        <f>D45-D42</f>
        <v>0</v>
      </c>
      <c r="E51" s="35">
        <f t="shared" ref="E51:G51" si="34">E45-E42</f>
        <v>0</v>
      </c>
      <c r="F51" s="35">
        <f t="shared" si="34"/>
        <v>0</v>
      </c>
      <c r="G51" s="35">
        <f t="shared" si="34"/>
        <v>0</v>
      </c>
    </row>
    <row r="52" spans="4:12" x14ac:dyDescent="0.2">
      <c r="D52" s="35">
        <f>D46-D42</f>
        <v>0</v>
      </c>
      <c r="E52" s="35">
        <f t="shared" ref="E52:G52" si="35">E46-E42</f>
        <v>0</v>
      </c>
      <c r="F52" s="35">
        <f t="shared" si="35"/>
        <v>0</v>
      </c>
      <c r="G52" s="35">
        <f t="shared" si="35"/>
        <v>0</v>
      </c>
    </row>
  </sheetData>
  <mergeCells count="19">
    <mergeCell ref="C21:C22"/>
    <mergeCell ref="C23:C24"/>
    <mergeCell ref="B25:B40"/>
    <mergeCell ref="C25:C26"/>
    <mergeCell ref="C27:C28"/>
    <mergeCell ref="C29:C30"/>
    <mergeCell ref="C31:C32"/>
    <mergeCell ref="C33:C34"/>
    <mergeCell ref="C35:C36"/>
    <mergeCell ref="D8:D10"/>
    <mergeCell ref="E8:E10"/>
    <mergeCell ref="F8:F10"/>
    <mergeCell ref="G8:G10"/>
    <mergeCell ref="B11:C12"/>
    <mergeCell ref="B13:B24"/>
    <mergeCell ref="C13:C14"/>
    <mergeCell ref="C15:C16"/>
    <mergeCell ref="C17:C18"/>
    <mergeCell ref="C19:C20"/>
  </mergeCells>
  <phoneticPr fontId="3"/>
  <pageMargins left="0.94488188976377963" right="0.6692913385826772" top="0.78740157480314965" bottom="0.35433070866141736" header="0.19685039370078741" footer="0.19685039370078741"/>
  <pageSetup paperSize="9" scale="91" firstPageNumber="2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30DDD-3089-4F24-B120-8BEED9A25C01}">
  <sheetPr>
    <tabColor rgb="FF00B0F0"/>
    <pageSetUpPr fitToPage="1"/>
  </sheetPr>
  <dimension ref="B1:J51"/>
  <sheetViews>
    <sheetView view="pageBreakPreview" topLeftCell="A4" zoomScaleNormal="100" zoomScaleSheetLayoutView="100" workbookViewId="0"/>
  </sheetViews>
  <sheetFormatPr defaultRowHeight="13.2" x14ac:dyDescent="0.2"/>
  <cols>
    <col min="2" max="2" width="5.33203125" customWidth="1"/>
    <col min="3" max="3" width="16.88671875" customWidth="1"/>
    <col min="4" max="4" width="10.33203125" customWidth="1"/>
    <col min="5" max="10" width="18.6640625" customWidth="1"/>
  </cols>
  <sheetData>
    <row r="1" spans="2:10" x14ac:dyDescent="0.2">
      <c r="B1" s="8" t="s">
        <v>276</v>
      </c>
    </row>
    <row r="2" spans="2:10" ht="9.75" customHeight="1" x14ac:dyDescent="0.2"/>
    <row r="3" spans="2:10" x14ac:dyDescent="0.2">
      <c r="I3" s="198" t="s">
        <v>178</v>
      </c>
    </row>
    <row r="4" spans="2:10" x14ac:dyDescent="0.2">
      <c r="I4" s="198" t="s">
        <v>179</v>
      </c>
    </row>
    <row r="5" spans="2:10" ht="8.25" customHeight="1" x14ac:dyDescent="0.2"/>
    <row r="6" spans="2:10" ht="13.8" thickBot="1" x14ac:dyDescent="0.25">
      <c r="J6" s="10" t="s">
        <v>180</v>
      </c>
    </row>
    <row r="7" spans="2:10" x14ac:dyDescent="0.2">
      <c r="B7" s="96"/>
      <c r="C7" s="96"/>
      <c r="D7" s="199" t="s">
        <v>277</v>
      </c>
      <c r="E7" s="200" t="s">
        <v>278</v>
      </c>
      <c r="F7" s="201" t="s">
        <v>279</v>
      </c>
      <c r="G7" s="201" t="s">
        <v>280</v>
      </c>
      <c r="H7" s="201" t="s">
        <v>281</v>
      </c>
      <c r="I7" s="202" t="s">
        <v>282</v>
      </c>
      <c r="J7" s="203" t="s">
        <v>283</v>
      </c>
    </row>
    <row r="8" spans="2:10" ht="61.5" customHeight="1" x14ac:dyDescent="0.2">
      <c r="B8" s="96"/>
      <c r="C8" s="96"/>
      <c r="D8" s="199"/>
      <c r="E8" s="204"/>
      <c r="F8" s="205"/>
      <c r="G8" s="205"/>
      <c r="H8" s="205"/>
      <c r="I8" s="206"/>
      <c r="J8" s="207"/>
    </row>
    <row r="9" spans="2:10" ht="21.75" customHeight="1" x14ac:dyDescent="0.2">
      <c r="B9" s="180" t="s">
        <v>284</v>
      </c>
      <c r="C9" s="181"/>
      <c r="D9" s="208">
        <f>SUM(D11:D21)</f>
        <v>377</v>
      </c>
      <c r="E9" s="209">
        <f>E11+E13+E15+E17+E19+E21</f>
        <v>77</v>
      </c>
      <c r="F9" s="210">
        <f t="shared" ref="F9:J9" si="0">F11+F13+F15+F17+F19+F21</f>
        <v>151</v>
      </c>
      <c r="G9" s="210">
        <f t="shared" si="0"/>
        <v>83</v>
      </c>
      <c r="H9" s="210">
        <f t="shared" si="0"/>
        <v>62</v>
      </c>
      <c r="I9" s="210">
        <f>I11+I13+I15+I17+I19+I21</f>
        <v>69</v>
      </c>
      <c r="J9" s="211">
        <f t="shared" si="0"/>
        <v>25</v>
      </c>
    </row>
    <row r="10" spans="2:10" s="217" customFormat="1" ht="21.75" customHeight="1" thickBot="1" x14ac:dyDescent="0.25">
      <c r="B10" s="212"/>
      <c r="C10" s="213"/>
      <c r="D10" s="214"/>
      <c r="E10" s="215">
        <f>E9/$D$9</f>
        <v>0.20424403183023873</v>
      </c>
      <c r="F10" s="214">
        <f t="shared" ref="F10:G10" si="1">F9/$D$9</f>
        <v>0.40053050397877982</v>
      </c>
      <c r="G10" s="214">
        <f t="shared" si="1"/>
        <v>0.22015915119363394</v>
      </c>
      <c r="H10" s="214">
        <f>H9/$D$9</f>
        <v>0.16445623342175067</v>
      </c>
      <c r="I10" s="214">
        <f>I9/D9</f>
        <v>0.1830238726790451</v>
      </c>
      <c r="J10" s="216">
        <f>J9/D9</f>
        <v>6.6312997347480113E-2</v>
      </c>
    </row>
    <row r="11" spans="2:10" ht="21.75" customHeight="1" thickTop="1" x14ac:dyDescent="0.2">
      <c r="B11" s="44" t="s">
        <v>226</v>
      </c>
      <c r="C11" s="218" t="s">
        <v>255</v>
      </c>
      <c r="D11" s="219">
        <f>'表30-1'!F13</f>
        <v>29</v>
      </c>
      <c r="E11" s="220">
        <v>5</v>
      </c>
      <c r="F11" s="219">
        <v>10</v>
      </c>
      <c r="G11" s="219">
        <v>4</v>
      </c>
      <c r="H11" s="219">
        <v>5</v>
      </c>
      <c r="I11" s="219">
        <v>5</v>
      </c>
      <c r="J11" s="221">
        <v>2</v>
      </c>
    </row>
    <row r="12" spans="2:10" s="217" customFormat="1" ht="21.75" customHeight="1" x14ac:dyDescent="0.2">
      <c r="B12" s="51"/>
      <c r="C12" s="222"/>
      <c r="D12" s="214"/>
      <c r="E12" s="215">
        <f>E11/D11</f>
        <v>0.17241379310344829</v>
      </c>
      <c r="F12" s="214">
        <f t="shared" ref="F12:G12" si="2">F11/$D$11</f>
        <v>0.34482758620689657</v>
      </c>
      <c r="G12" s="214">
        <f t="shared" si="2"/>
        <v>0.13793103448275862</v>
      </c>
      <c r="H12" s="214">
        <f>H11/$D$11</f>
        <v>0.17241379310344829</v>
      </c>
      <c r="I12" s="214">
        <f>I11/D11</f>
        <v>0.17241379310344829</v>
      </c>
      <c r="J12" s="216">
        <f>J11/D11</f>
        <v>6.8965517241379309E-2</v>
      </c>
    </row>
    <row r="13" spans="2:10" ht="21.75" customHeight="1" x14ac:dyDescent="0.2">
      <c r="B13" s="51"/>
      <c r="C13" s="223" t="s">
        <v>256</v>
      </c>
      <c r="D13" s="210">
        <f>'表30-1'!F15</f>
        <v>80</v>
      </c>
      <c r="E13" s="209">
        <v>22</v>
      </c>
      <c r="F13" s="210">
        <v>30</v>
      </c>
      <c r="G13" s="210">
        <v>12</v>
      </c>
      <c r="H13" s="210">
        <v>16</v>
      </c>
      <c r="I13" s="210">
        <v>19</v>
      </c>
      <c r="J13" s="211">
        <v>3</v>
      </c>
    </row>
    <row r="14" spans="2:10" s="217" customFormat="1" ht="21.75" customHeight="1" x14ac:dyDescent="0.2">
      <c r="B14" s="51"/>
      <c r="C14" s="223"/>
      <c r="D14" s="224"/>
      <c r="E14" s="215">
        <f>E13/D13</f>
        <v>0.27500000000000002</v>
      </c>
      <c r="F14" s="214">
        <f t="shared" ref="F14:G14" si="3">F13/$D$13</f>
        <v>0.375</v>
      </c>
      <c r="G14" s="214">
        <f t="shared" si="3"/>
        <v>0.15</v>
      </c>
      <c r="H14" s="214">
        <f>H13/$D$13</f>
        <v>0.2</v>
      </c>
      <c r="I14" s="214">
        <f>I13/D13</f>
        <v>0.23749999999999999</v>
      </c>
      <c r="J14" s="216">
        <f>J13/D13</f>
        <v>3.7499999999999999E-2</v>
      </c>
    </row>
    <row r="15" spans="2:10" ht="21.75" customHeight="1" x14ac:dyDescent="0.2">
      <c r="B15" s="51"/>
      <c r="C15" s="139" t="s">
        <v>227</v>
      </c>
      <c r="D15" s="210">
        <f>'表30-1'!F17</f>
        <v>22</v>
      </c>
      <c r="E15" s="209">
        <v>4</v>
      </c>
      <c r="F15" s="210">
        <v>5</v>
      </c>
      <c r="G15" s="210">
        <v>9</v>
      </c>
      <c r="H15" s="210">
        <v>3</v>
      </c>
      <c r="I15" s="210">
        <v>3</v>
      </c>
      <c r="J15" s="211">
        <v>3</v>
      </c>
    </row>
    <row r="16" spans="2:10" s="217" customFormat="1" ht="21.75" customHeight="1" x14ac:dyDescent="0.2">
      <c r="B16" s="51"/>
      <c r="C16" s="131"/>
      <c r="D16" s="224"/>
      <c r="E16" s="215">
        <f>E15/D15</f>
        <v>0.18181818181818182</v>
      </c>
      <c r="F16" s="214">
        <f t="shared" ref="F16:G16" si="4">F15/$D$15</f>
        <v>0.22727272727272727</v>
      </c>
      <c r="G16" s="214">
        <f t="shared" si="4"/>
        <v>0.40909090909090912</v>
      </c>
      <c r="H16" s="214">
        <f>H15/$D$15</f>
        <v>0.13636363636363635</v>
      </c>
      <c r="I16" s="214">
        <f>I15/D15</f>
        <v>0.13636363636363635</v>
      </c>
      <c r="J16" s="216">
        <f>J15/D15</f>
        <v>0.13636363636363635</v>
      </c>
    </row>
    <row r="17" spans="2:10" ht="21.75" customHeight="1" x14ac:dyDescent="0.2">
      <c r="B17" s="51"/>
      <c r="C17" s="225" t="s">
        <v>258</v>
      </c>
      <c r="D17" s="210">
        <f>'表30-1'!F19</f>
        <v>78</v>
      </c>
      <c r="E17" s="209">
        <v>17</v>
      </c>
      <c r="F17" s="210">
        <v>41</v>
      </c>
      <c r="G17" s="210">
        <v>14</v>
      </c>
      <c r="H17" s="210">
        <v>7</v>
      </c>
      <c r="I17" s="210">
        <v>15</v>
      </c>
      <c r="J17" s="211">
        <v>3</v>
      </c>
    </row>
    <row r="18" spans="2:10" s="217" customFormat="1" ht="21.75" customHeight="1" x14ac:dyDescent="0.2">
      <c r="B18" s="51"/>
      <c r="C18" s="225"/>
      <c r="D18" s="224"/>
      <c r="E18" s="215">
        <f>E17/D17</f>
        <v>0.21794871794871795</v>
      </c>
      <c r="F18" s="214">
        <f t="shared" ref="F18:G18" si="5">F17/$D$17</f>
        <v>0.52564102564102566</v>
      </c>
      <c r="G18" s="214">
        <f t="shared" si="5"/>
        <v>0.17948717948717949</v>
      </c>
      <c r="H18" s="214">
        <f>H17/$D$17</f>
        <v>8.9743589743589744E-2</v>
      </c>
      <c r="I18" s="214">
        <f>I17/D17</f>
        <v>0.19230769230769232</v>
      </c>
      <c r="J18" s="216">
        <f>J17/D17</f>
        <v>3.8461538461538464E-2</v>
      </c>
    </row>
    <row r="19" spans="2:10" ht="21.75" customHeight="1" x14ac:dyDescent="0.2">
      <c r="B19" s="51"/>
      <c r="C19" s="223" t="s">
        <v>259</v>
      </c>
      <c r="D19" s="210">
        <f>'表30-1'!F21</f>
        <v>8</v>
      </c>
      <c r="E19" s="209">
        <v>1</v>
      </c>
      <c r="F19" s="210">
        <v>5</v>
      </c>
      <c r="G19" s="210">
        <v>1</v>
      </c>
      <c r="H19" s="210">
        <v>1</v>
      </c>
      <c r="I19" s="210">
        <v>0</v>
      </c>
      <c r="J19" s="211">
        <v>0</v>
      </c>
    </row>
    <row r="20" spans="2:10" s="217" customFormat="1" ht="21.75" customHeight="1" x14ac:dyDescent="0.2">
      <c r="B20" s="51"/>
      <c r="C20" s="223"/>
      <c r="D20" s="224"/>
      <c r="E20" s="215">
        <f>E19/D19</f>
        <v>0.125</v>
      </c>
      <c r="F20" s="214">
        <f t="shared" ref="F20:G20" si="6">F19/$D$19</f>
        <v>0.625</v>
      </c>
      <c r="G20" s="214">
        <f t="shared" si="6"/>
        <v>0.125</v>
      </c>
      <c r="H20" s="214">
        <f>H19/$D$19</f>
        <v>0.125</v>
      </c>
      <c r="I20" s="214">
        <f>I19/D19</f>
        <v>0</v>
      </c>
      <c r="J20" s="216">
        <f>J19/D19</f>
        <v>0</v>
      </c>
    </row>
    <row r="21" spans="2:10" ht="21.75" customHeight="1" x14ac:dyDescent="0.2">
      <c r="B21" s="51"/>
      <c r="C21" s="226" t="s">
        <v>260</v>
      </c>
      <c r="D21" s="210">
        <f>'表30-1'!F23</f>
        <v>160</v>
      </c>
      <c r="E21" s="209">
        <v>28</v>
      </c>
      <c r="F21" s="210">
        <v>60</v>
      </c>
      <c r="G21" s="210">
        <v>43</v>
      </c>
      <c r="H21" s="210">
        <v>30</v>
      </c>
      <c r="I21" s="210">
        <v>27</v>
      </c>
      <c r="J21" s="211">
        <v>14</v>
      </c>
    </row>
    <row r="22" spans="2:10" s="217" customFormat="1" ht="21.75" customHeight="1" thickBot="1" x14ac:dyDescent="0.25">
      <c r="B22" s="144"/>
      <c r="C22" s="227"/>
      <c r="D22" s="228"/>
      <c r="E22" s="229">
        <f>E21/D21</f>
        <v>0.17499999999999999</v>
      </c>
      <c r="F22" s="228">
        <f t="shared" ref="F22:G22" si="7">F21/$D$21</f>
        <v>0.375</v>
      </c>
      <c r="G22" s="228">
        <f t="shared" si="7"/>
        <v>0.26874999999999999</v>
      </c>
      <c r="H22" s="228">
        <f>H21/$D$21</f>
        <v>0.1875</v>
      </c>
      <c r="I22" s="228">
        <f>I21/D21</f>
        <v>0.16875000000000001</v>
      </c>
      <c r="J22" s="230">
        <f>J21/D21</f>
        <v>8.7499999999999994E-2</v>
      </c>
    </row>
    <row r="23" spans="2:10" ht="21.75" customHeight="1" thickTop="1" x14ac:dyDescent="0.2">
      <c r="B23" s="44" t="s">
        <v>196</v>
      </c>
      <c r="C23" s="231" t="s">
        <v>197</v>
      </c>
      <c r="D23" s="210">
        <f>'表30-1'!F25</f>
        <v>97</v>
      </c>
      <c r="E23" s="220">
        <v>14</v>
      </c>
      <c r="F23" s="219">
        <v>38</v>
      </c>
      <c r="G23" s="219">
        <v>17</v>
      </c>
      <c r="H23" s="219">
        <v>10</v>
      </c>
      <c r="I23" s="219">
        <v>30</v>
      </c>
      <c r="J23" s="221">
        <v>7</v>
      </c>
    </row>
    <row r="24" spans="2:10" s="217" customFormat="1" ht="21.75" customHeight="1" x14ac:dyDescent="0.2">
      <c r="B24" s="51"/>
      <c r="C24" s="232"/>
      <c r="D24" s="233"/>
      <c r="E24" s="215">
        <f>E23/D23</f>
        <v>0.14432989690721648</v>
      </c>
      <c r="F24" s="214">
        <f t="shared" ref="F24:G24" si="8">F23/$D$23</f>
        <v>0.39175257731958762</v>
      </c>
      <c r="G24" s="214">
        <f t="shared" si="8"/>
        <v>0.17525773195876287</v>
      </c>
      <c r="H24" s="214">
        <f>H23/$D$23</f>
        <v>0.10309278350515463</v>
      </c>
      <c r="I24" s="214">
        <f>I23/D23</f>
        <v>0.30927835051546393</v>
      </c>
      <c r="J24" s="216">
        <f>J23/D23</f>
        <v>7.2164948453608241E-2</v>
      </c>
    </row>
    <row r="25" spans="2:10" ht="21.75" customHeight="1" x14ac:dyDescent="0.2">
      <c r="B25" s="51"/>
      <c r="C25" s="223" t="s">
        <v>198</v>
      </c>
      <c r="D25" s="210">
        <f>'表30-1'!F27</f>
        <v>146</v>
      </c>
      <c r="E25" s="209">
        <v>25</v>
      </c>
      <c r="F25" s="210">
        <v>74</v>
      </c>
      <c r="G25" s="210">
        <v>33</v>
      </c>
      <c r="H25" s="210">
        <v>27</v>
      </c>
      <c r="I25" s="210">
        <v>25</v>
      </c>
      <c r="J25" s="211">
        <v>5</v>
      </c>
    </row>
    <row r="26" spans="2:10" s="217" customFormat="1" ht="21.75" customHeight="1" x14ac:dyDescent="0.2">
      <c r="B26" s="51"/>
      <c r="C26" s="223"/>
      <c r="D26" s="224"/>
      <c r="E26" s="215">
        <f>E25/D25</f>
        <v>0.17123287671232876</v>
      </c>
      <c r="F26" s="214">
        <f t="shared" ref="F26:G26" si="9">F25/$D$25</f>
        <v>0.50684931506849318</v>
      </c>
      <c r="G26" s="214">
        <f t="shared" si="9"/>
        <v>0.22602739726027396</v>
      </c>
      <c r="H26" s="214">
        <f>H25/$D$25</f>
        <v>0.18493150684931506</v>
      </c>
      <c r="I26" s="214">
        <f>I25/D25</f>
        <v>0.17123287671232876</v>
      </c>
      <c r="J26" s="216">
        <f>J25/D25</f>
        <v>3.4246575342465752E-2</v>
      </c>
    </row>
    <row r="27" spans="2:10" ht="21.75" customHeight="1" x14ac:dyDescent="0.2">
      <c r="B27" s="51"/>
      <c r="C27" s="223" t="s">
        <v>199</v>
      </c>
      <c r="D27" s="210">
        <f>'表30-1'!F29</f>
        <v>42</v>
      </c>
      <c r="E27" s="209">
        <v>9</v>
      </c>
      <c r="F27" s="210">
        <v>17</v>
      </c>
      <c r="G27" s="210">
        <v>8</v>
      </c>
      <c r="H27" s="210">
        <v>5</v>
      </c>
      <c r="I27" s="210">
        <v>7</v>
      </c>
      <c r="J27" s="211">
        <v>4</v>
      </c>
    </row>
    <row r="28" spans="2:10" s="217" customFormat="1" ht="21.75" customHeight="1" x14ac:dyDescent="0.2">
      <c r="B28" s="51"/>
      <c r="C28" s="223"/>
      <c r="D28" s="224"/>
      <c r="E28" s="215">
        <f>E27/D27</f>
        <v>0.21428571428571427</v>
      </c>
      <c r="F28" s="214">
        <f t="shared" ref="F28:G28" si="10">F27/$D$27</f>
        <v>0.40476190476190477</v>
      </c>
      <c r="G28" s="214">
        <f t="shared" si="10"/>
        <v>0.19047619047619047</v>
      </c>
      <c r="H28" s="214">
        <f>H27/$D$27</f>
        <v>0.11904761904761904</v>
      </c>
      <c r="I28" s="214">
        <f>I27/D27</f>
        <v>0.16666666666666666</v>
      </c>
      <c r="J28" s="216">
        <f>J27/D27</f>
        <v>9.5238095238095233E-2</v>
      </c>
    </row>
    <row r="29" spans="2:10" ht="21.75" customHeight="1" x14ac:dyDescent="0.2">
      <c r="B29" s="51"/>
      <c r="C29" s="223" t="s">
        <v>200</v>
      </c>
      <c r="D29" s="210">
        <f>'表30-1'!F31</f>
        <v>32</v>
      </c>
      <c r="E29" s="209">
        <v>6</v>
      </c>
      <c r="F29" s="210">
        <v>9</v>
      </c>
      <c r="G29" s="210">
        <v>12</v>
      </c>
      <c r="H29" s="210">
        <v>6</v>
      </c>
      <c r="I29" s="210">
        <v>3</v>
      </c>
      <c r="J29" s="211">
        <v>2</v>
      </c>
    </row>
    <row r="30" spans="2:10" s="217" customFormat="1" ht="21.75" customHeight="1" x14ac:dyDescent="0.2">
      <c r="B30" s="51"/>
      <c r="C30" s="223"/>
      <c r="D30" s="224"/>
      <c r="E30" s="215">
        <f>E29/D29</f>
        <v>0.1875</v>
      </c>
      <c r="F30" s="214">
        <f t="shared" ref="F30:G30" si="11">F29/$D$29</f>
        <v>0.28125</v>
      </c>
      <c r="G30" s="214">
        <f t="shared" si="11"/>
        <v>0.375</v>
      </c>
      <c r="H30" s="214">
        <f>H29/$D$29</f>
        <v>0.1875</v>
      </c>
      <c r="I30" s="214">
        <f>I29/D29</f>
        <v>9.375E-2</v>
      </c>
      <c r="J30" s="216">
        <f>J29/D29</f>
        <v>6.25E-2</v>
      </c>
    </row>
    <row r="31" spans="2:10" ht="21.75" customHeight="1" x14ac:dyDescent="0.2">
      <c r="B31" s="51"/>
      <c r="C31" s="223" t="s">
        <v>201</v>
      </c>
      <c r="D31" s="210">
        <f>'表30-1'!F33</f>
        <v>31</v>
      </c>
      <c r="E31" s="209">
        <v>9</v>
      </c>
      <c r="F31" s="210">
        <v>8</v>
      </c>
      <c r="G31" s="210">
        <v>5</v>
      </c>
      <c r="H31" s="210">
        <v>9</v>
      </c>
      <c r="I31" s="210">
        <v>4</v>
      </c>
      <c r="J31" s="211">
        <v>3</v>
      </c>
    </row>
    <row r="32" spans="2:10" s="217" customFormat="1" ht="21.75" customHeight="1" x14ac:dyDescent="0.2">
      <c r="B32" s="51"/>
      <c r="C32" s="223"/>
      <c r="D32" s="224"/>
      <c r="E32" s="215">
        <f>E31/D31</f>
        <v>0.29032258064516131</v>
      </c>
      <c r="F32" s="214">
        <f t="shared" ref="F32:G32" si="12">F31/$D$31</f>
        <v>0.25806451612903225</v>
      </c>
      <c r="G32" s="214">
        <f t="shared" si="12"/>
        <v>0.16129032258064516</v>
      </c>
      <c r="H32" s="214">
        <f>H31/$D$31</f>
        <v>0.29032258064516131</v>
      </c>
      <c r="I32" s="214">
        <f>I31/D31</f>
        <v>0.12903225806451613</v>
      </c>
      <c r="J32" s="216">
        <f>J31/D31</f>
        <v>9.6774193548387094E-2</v>
      </c>
    </row>
    <row r="33" spans="2:10" ht="21.75" customHeight="1" x14ac:dyDescent="0.2">
      <c r="B33" s="51"/>
      <c r="C33" s="223" t="s">
        <v>202</v>
      </c>
      <c r="D33" s="210">
        <f>'表30-1'!F35</f>
        <v>29</v>
      </c>
      <c r="E33" s="209">
        <v>14</v>
      </c>
      <c r="F33" s="210">
        <v>5</v>
      </c>
      <c r="G33" s="210">
        <v>8</v>
      </c>
      <c r="H33" s="210">
        <v>5</v>
      </c>
      <c r="I33" s="210">
        <v>0</v>
      </c>
      <c r="J33" s="211">
        <v>4</v>
      </c>
    </row>
    <row r="34" spans="2:10" s="217" customFormat="1" ht="21.75" customHeight="1" thickBot="1" x14ac:dyDescent="0.25">
      <c r="B34" s="51"/>
      <c r="C34" s="226"/>
      <c r="D34" s="214"/>
      <c r="E34" s="229">
        <f>E33/D33</f>
        <v>0.48275862068965519</v>
      </c>
      <c r="F34" s="228">
        <f t="shared" ref="F34:G34" si="13">F33/$D$33</f>
        <v>0.17241379310344829</v>
      </c>
      <c r="G34" s="228">
        <f t="shared" si="13"/>
        <v>0.27586206896551724</v>
      </c>
      <c r="H34" s="228">
        <f>H33/$D$33</f>
        <v>0.17241379310344829</v>
      </c>
      <c r="I34" s="228">
        <f>I33/D33</f>
        <v>0</v>
      </c>
      <c r="J34" s="230">
        <f>J33/D33</f>
        <v>0.13793103448275862</v>
      </c>
    </row>
    <row r="35" spans="2:10" ht="21.75" customHeight="1" thickTop="1" x14ac:dyDescent="0.2">
      <c r="B35" s="51"/>
      <c r="C35" s="234" t="s">
        <v>203</v>
      </c>
      <c r="D35" s="235">
        <f>D25+D27+D29+D31</f>
        <v>251</v>
      </c>
      <c r="E35" s="236">
        <f>E25+E27+E29+E31</f>
        <v>49</v>
      </c>
      <c r="F35" s="237">
        <f t="shared" ref="F35:J35" si="14">F25+F27+F29+F31</f>
        <v>108</v>
      </c>
      <c r="G35" s="237">
        <f t="shared" si="14"/>
        <v>58</v>
      </c>
      <c r="H35" s="237">
        <f t="shared" si="14"/>
        <v>47</v>
      </c>
      <c r="I35" s="237">
        <f t="shared" si="14"/>
        <v>39</v>
      </c>
      <c r="J35" s="238">
        <f t="shared" si="14"/>
        <v>14</v>
      </c>
    </row>
    <row r="36" spans="2:10" s="217" customFormat="1" ht="21.75" customHeight="1" x14ac:dyDescent="0.2">
      <c r="B36" s="51"/>
      <c r="C36" s="239" t="s">
        <v>204</v>
      </c>
      <c r="D36" s="60"/>
      <c r="E36" s="215">
        <f>E35/D35</f>
        <v>0.19521912350597609</v>
      </c>
      <c r="F36" s="214">
        <f t="shared" ref="F36:G36" si="15">F35/$D$35</f>
        <v>0.4302788844621514</v>
      </c>
      <c r="G36" s="214">
        <f t="shared" si="15"/>
        <v>0.23107569721115537</v>
      </c>
      <c r="H36" s="214">
        <f>H35/$D$35</f>
        <v>0.18725099601593626</v>
      </c>
      <c r="I36" s="214">
        <f>I35/D35</f>
        <v>0.15537848605577689</v>
      </c>
      <c r="J36" s="216">
        <f>J35/D35</f>
        <v>5.5776892430278883E-2</v>
      </c>
    </row>
    <row r="37" spans="2:10" ht="21.75" customHeight="1" x14ac:dyDescent="0.2">
      <c r="B37" s="51"/>
      <c r="C37" s="240" t="s">
        <v>203</v>
      </c>
      <c r="D37" s="241">
        <f>D27+D29+D31+D33</f>
        <v>134</v>
      </c>
      <c r="E37" s="242">
        <f t="shared" ref="E37:J37" si="16">E27+E29+E31+E33</f>
        <v>38</v>
      </c>
      <c r="F37" s="243">
        <f t="shared" si="16"/>
        <v>39</v>
      </c>
      <c r="G37" s="243">
        <f t="shared" si="16"/>
        <v>33</v>
      </c>
      <c r="H37" s="243">
        <f t="shared" si="16"/>
        <v>25</v>
      </c>
      <c r="I37" s="243">
        <f t="shared" si="16"/>
        <v>14</v>
      </c>
      <c r="J37" s="244">
        <f t="shared" si="16"/>
        <v>13</v>
      </c>
    </row>
    <row r="38" spans="2:10" s="217" customFormat="1" ht="21.75" customHeight="1" thickBot="1" x14ac:dyDescent="0.25">
      <c r="B38" s="83"/>
      <c r="C38" s="245" t="s">
        <v>205</v>
      </c>
      <c r="D38" s="60"/>
      <c r="E38" s="246">
        <f>E37/D37</f>
        <v>0.28358208955223879</v>
      </c>
      <c r="F38" s="247">
        <f t="shared" ref="F38:G38" si="17">F37/$D$37</f>
        <v>0.29104477611940299</v>
      </c>
      <c r="G38" s="247">
        <f t="shared" si="17"/>
        <v>0.2462686567164179</v>
      </c>
      <c r="H38" s="247">
        <f>H37/$D$37</f>
        <v>0.18656716417910449</v>
      </c>
      <c r="I38" s="247">
        <f>I37/D37</f>
        <v>0.1044776119402985</v>
      </c>
      <c r="J38" s="248">
        <f>J37/D37</f>
        <v>9.7014925373134331E-2</v>
      </c>
    </row>
    <row r="39" spans="2:10" x14ac:dyDescent="0.2">
      <c r="B39" s="194"/>
      <c r="C39" s="249" t="s">
        <v>285</v>
      </c>
      <c r="D39" s="250"/>
      <c r="E39" s="250"/>
      <c r="F39" s="250"/>
      <c r="G39" s="250"/>
      <c r="H39" s="250"/>
      <c r="I39" s="250"/>
      <c r="J39" s="250"/>
    </row>
    <row r="40" spans="2:10" x14ac:dyDescent="0.2">
      <c r="B40" s="8"/>
      <c r="C40" s="8"/>
      <c r="D40" s="8"/>
    </row>
    <row r="41" spans="2:10" x14ac:dyDescent="0.2">
      <c r="B41" s="8" t="s">
        <v>238</v>
      </c>
      <c r="C41" s="8"/>
      <c r="D41" s="93">
        <f>D23+D25+D27+D29+D31+D33</f>
        <v>377</v>
      </c>
      <c r="E41" s="93">
        <f t="shared" ref="E41:J41" si="18">E23+E25+E27+E29+E31+E33</f>
        <v>77</v>
      </c>
      <c r="F41" s="93">
        <f t="shared" si="18"/>
        <v>151</v>
      </c>
      <c r="G41" s="93">
        <f t="shared" si="18"/>
        <v>83</v>
      </c>
      <c r="H41" s="93">
        <f t="shared" si="18"/>
        <v>62</v>
      </c>
      <c r="I41" s="93">
        <f t="shared" si="18"/>
        <v>69</v>
      </c>
      <c r="J41" s="93">
        <f t="shared" si="18"/>
        <v>25</v>
      </c>
    </row>
    <row r="42" spans="2:10" x14ac:dyDescent="0.2">
      <c r="B42" s="43" t="s">
        <v>239</v>
      </c>
      <c r="E42" s="217">
        <f>E41/D41</f>
        <v>0.20424403183023873</v>
      </c>
      <c r="F42" s="217">
        <f t="shared" ref="F42:G42" si="19">F41/$D$41</f>
        <v>0.40053050397877982</v>
      </c>
      <c r="G42" s="217">
        <f t="shared" si="19"/>
        <v>0.22015915119363394</v>
      </c>
      <c r="H42" s="217">
        <f>H41/$D$41</f>
        <v>0.16445623342175067</v>
      </c>
      <c r="I42" s="217">
        <f>I41/D41</f>
        <v>0.1830238726790451</v>
      </c>
      <c r="J42" s="217">
        <f>J41/D41</f>
        <v>6.6312997347480113E-2</v>
      </c>
    </row>
    <row r="44" spans="2:10" x14ac:dyDescent="0.2">
      <c r="B44" s="8" t="s">
        <v>241</v>
      </c>
      <c r="D44" s="251">
        <f>D35+D33+D23</f>
        <v>377</v>
      </c>
      <c r="E44" s="251">
        <f t="shared" ref="E44:J44" si="20">E35+E33+E23</f>
        <v>77</v>
      </c>
      <c r="F44" s="251">
        <f t="shared" si="20"/>
        <v>151</v>
      </c>
      <c r="G44" s="251">
        <f t="shared" si="20"/>
        <v>83</v>
      </c>
      <c r="H44" s="251">
        <f t="shared" si="20"/>
        <v>62</v>
      </c>
      <c r="I44" s="251">
        <f t="shared" si="20"/>
        <v>69</v>
      </c>
      <c r="J44" s="251">
        <f t="shared" si="20"/>
        <v>25</v>
      </c>
    </row>
    <row r="45" spans="2:10" x14ac:dyDescent="0.2">
      <c r="B45" s="8"/>
      <c r="D45" s="251">
        <f>D37+D25+D23</f>
        <v>377</v>
      </c>
      <c r="E45" s="251">
        <f t="shared" ref="E45:J45" si="21">E37+E25+E23</f>
        <v>77</v>
      </c>
      <c r="F45" s="251">
        <f t="shared" si="21"/>
        <v>151</v>
      </c>
      <c r="G45" s="251">
        <f t="shared" si="21"/>
        <v>83</v>
      </c>
      <c r="H45" s="251">
        <f t="shared" si="21"/>
        <v>62</v>
      </c>
      <c r="I45" s="251">
        <f t="shared" si="21"/>
        <v>69</v>
      </c>
      <c r="J45" s="251">
        <f t="shared" si="21"/>
        <v>25</v>
      </c>
    </row>
    <row r="46" spans="2:10" x14ac:dyDescent="0.2">
      <c r="B46" s="8"/>
    </row>
    <row r="47" spans="2:10" x14ac:dyDescent="0.2">
      <c r="B47" s="35" t="s">
        <v>209</v>
      </c>
      <c r="D47" s="252">
        <f>D41-D9</f>
        <v>0</v>
      </c>
      <c r="E47" s="252">
        <f t="shared" ref="E47:J48" si="22">E41-E9</f>
        <v>0</v>
      </c>
      <c r="F47" s="252">
        <f t="shared" si="22"/>
        <v>0</v>
      </c>
      <c r="G47" s="252">
        <f t="shared" si="22"/>
        <v>0</v>
      </c>
      <c r="H47" s="252">
        <f t="shared" si="22"/>
        <v>0</v>
      </c>
      <c r="I47" s="252">
        <f t="shared" si="22"/>
        <v>0</v>
      </c>
      <c r="J47" s="252">
        <f t="shared" si="22"/>
        <v>0</v>
      </c>
    </row>
    <row r="48" spans="2:10" x14ac:dyDescent="0.2">
      <c r="D48" s="252"/>
      <c r="E48" s="252">
        <f>E42-E10</f>
        <v>0</v>
      </c>
      <c r="F48" s="252">
        <f t="shared" si="22"/>
        <v>0</v>
      </c>
      <c r="G48" s="252">
        <f t="shared" si="22"/>
        <v>0</v>
      </c>
      <c r="H48" s="252">
        <f t="shared" si="22"/>
        <v>0</v>
      </c>
      <c r="I48" s="252">
        <f t="shared" si="22"/>
        <v>0</v>
      </c>
      <c r="J48" s="252">
        <f t="shared" si="22"/>
        <v>0</v>
      </c>
    </row>
    <row r="49" spans="4:10" x14ac:dyDescent="0.2">
      <c r="D49" s="252"/>
      <c r="E49" s="252"/>
      <c r="F49" s="252"/>
      <c r="G49" s="252"/>
      <c r="H49" s="252"/>
      <c r="I49" s="252"/>
      <c r="J49" s="252"/>
    </row>
    <row r="50" spans="4:10" x14ac:dyDescent="0.2">
      <c r="D50" s="252">
        <f>D44-D41</f>
        <v>0</v>
      </c>
      <c r="E50" s="252">
        <f t="shared" ref="E50:J50" si="23">E44-E41</f>
        <v>0</v>
      </c>
      <c r="F50" s="252">
        <f t="shared" si="23"/>
        <v>0</v>
      </c>
      <c r="G50" s="252">
        <f t="shared" si="23"/>
        <v>0</v>
      </c>
      <c r="H50" s="252">
        <f t="shared" si="23"/>
        <v>0</v>
      </c>
      <c r="I50" s="252">
        <f t="shared" si="23"/>
        <v>0</v>
      </c>
      <c r="J50" s="252">
        <f t="shared" si="23"/>
        <v>0</v>
      </c>
    </row>
    <row r="51" spans="4:10" x14ac:dyDescent="0.2">
      <c r="D51" s="252">
        <f>D45-D41</f>
        <v>0</v>
      </c>
      <c r="E51" s="252">
        <f t="shared" ref="E51:J51" si="24">E45-E41</f>
        <v>0</v>
      </c>
      <c r="F51" s="252">
        <f t="shared" si="24"/>
        <v>0</v>
      </c>
      <c r="G51" s="252">
        <f t="shared" si="24"/>
        <v>0</v>
      </c>
      <c r="H51" s="252">
        <f t="shared" si="24"/>
        <v>0</v>
      </c>
      <c r="I51" s="252">
        <f t="shared" si="24"/>
        <v>0</v>
      </c>
      <c r="J51" s="252">
        <f t="shared" si="24"/>
        <v>0</v>
      </c>
    </row>
  </sheetData>
  <mergeCells count="23">
    <mergeCell ref="B23:B38"/>
    <mergeCell ref="C23:C24"/>
    <mergeCell ref="C25:C26"/>
    <mergeCell ref="C27:C28"/>
    <mergeCell ref="C29:C30"/>
    <mergeCell ref="C31:C32"/>
    <mergeCell ref="C33:C34"/>
    <mergeCell ref="I7:I8"/>
    <mergeCell ref="J7:J8"/>
    <mergeCell ref="B9:C10"/>
    <mergeCell ref="B11:B22"/>
    <mergeCell ref="C11:C12"/>
    <mergeCell ref="C13:C14"/>
    <mergeCell ref="C15:C16"/>
    <mergeCell ref="C17:C18"/>
    <mergeCell ref="C19:C20"/>
    <mergeCell ref="C21:C22"/>
    <mergeCell ref="B7:C8"/>
    <mergeCell ref="D7:D8"/>
    <mergeCell ref="E7:E8"/>
    <mergeCell ref="F7:F8"/>
    <mergeCell ref="G7:G8"/>
    <mergeCell ref="H7:H8"/>
  </mergeCells>
  <phoneticPr fontId="3"/>
  <pageMargins left="0.77" right="0.25" top="0.61" bottom="0.46" header="0.3" footer="0.3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7D6D-5F60-490D-9F2C-45C9D5605B1A}">
  <sheetPr>
    <tabColor rgb="FF00B0F0"/>
    <pageSetUpPr fitToPage="1"/>
  </sheetPr>
  <dimension ref="B2:M54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8"/>
    <col min="2" max="2" width="4.33203125" style="8" customWidth="1"/>
    <col min="3" max="3" width="16.6640625" style="8" customWidth="1"/>
    <col min="4" max="4" width="17.88671875" style="8" customWidth="1"/>
    <col min="5" max="7" width="19" style="8" customWidth="1"/>
    <col min="8" max="8" width="17.88671875" style="8" customWidth="1"/>
    <col min="9" max="10" width="8.33203125" style="8" customWidth="1"/>
    <col min="11" max="11" width="8.88671875" style="8" customWidth="1"/>
    <col min="12" max="13" width="8.33203125" style="8" customWidth="1"/>
    <col min="14" max="16384" width="9" style="8"/>
  </cols>
  <sheetData>
    <row r="2" spans="2:12" x14ac:dyDescent="0.2">
      <c r="B2" s="8" t="s">
        <v>286</v>
      </c>
    </row>
    <row r="4" spans="2:12" x14ac:dyDescent="0.2">
      <c r="C4" s="171" t="s">
        <v>287</v>
      </c>
    </row>
    <row r="6" spans="2:12" x14ac:dyDescent="0.2">
      <c r="G6" s="171" t="s">
        <v>178</v>
      </c>
    </row>
    <row r="7" spans="2:12" x14ac:dyDescent="0.2">
      <c r="G7" s="171" t="s">
        <v>179</v>
      </c>
    </row>
    <row r="8" spans="2:12" ht="10.5" customHeight="1" x14ac:dyDescent="0.2"/>
    <row r="9" spans="2:12" ht="13.8" thickBot="1" x14ac:dyDescent="0.25">
      <c r="E9" s="8" t="s">
        <v>243</v>
      </c>
      <c r="H9" s="10" t="s">
        <v>180</v>
      </c>
      <c r="L9" s="10"/>
    </row>
    <row r="10" spans="2:12" ht="7.5" customHeight="1" x14ac:dyDescent="0.2">
      <c r="B10" s="11"/>
      <c r="C10" s="12"/>
      <c r="D10" s="13" t="s">
        <v>181</v>
      </c>
      <c r="E10" s="14" t="s">
        <v>288</v>
      </c>
      <c r="F10" s="15" t="s">
        <v>289</v>
      </c>
      <c r="G10" s="15" t="s">
        <v>290</v>
      </c>
      <c r="H10" s="16" t="s">
        <v>185</v>
      </c>
    </row>
    <row r="11" spans="2:12" ht="7.5" customHeight="1" x14ac:dyDescent="0.2">
      <c r="B11" s="17"/>
      <c r="C11" s="18"/>
      <c r="D11" s="19"/>
      <c r="E11" s="20"/>
      <c r="F11" s="21"/>
      <c r="G11" s="21"/>
      <c r="H11" s="19"/>
    </row>
    <row r="12" spans="2:12" ht="66.75" customHeight="1" x14ac:dyDescent="0.2">
      <c r="B12" s="22"/>
      <c r="C12" s="23"/>
      <c r="D12" s="24"/>
      <c r="E12" s="25"/>
      <c r="F12" s="26"/>
      <c r="G12" s="26"/>
      <c r="H12" s="24"/>
      <c r="J12" s="8" t="s">
        <v>186</v>
      </c>
      <c r="K12" s="27" t="s">
        <v>187</v>
      </c>
    </row>
    <row r="13" spans="2:12" ht="20.100000000000001" customHeight="1" x14ac:dyDescent="0.2">
      <c r="B13" s="28" t="s">
        <v>188</v>
      </c>
      <c r="C13" s="29"/>
      <c r="D13" s="30">
        <f t="shared" ref="D13" si="0">D15+D17+D19+D21+D23+D25</f>
        <v>427</v>
      </c>
      <c r="E13" s="31">
        <f>E15+E17+E19+E21+E23+E25</f>
        <v>36</v>
      </c>
      <c r="F13" s="32">
        <f>F15+F17+F19+F21+F23+F25</f>
        <v>72</v>
      </c>
      <c r="G13" s="32">
        <f>G15+G17+G19+G21+G23+G25</f>
        <v>284</v>
      </c>
      <c r="H13" s="34">
        <f>H15+H17+H19+H21+H23+H25</f>
        <v>35</v>
      </c>
      <c r="J13" s="8">
        <f t="shared" ref="J13:J42" si="1">SUM(E13:H13)</f>
        <v>427</v>
      </c>
      <c r="K13" s="35">
        <f>J13-D13</f>
        <v>0</v>
      </c>
    </row>
    <row r="14" spans="2:12" ht="20.100000000000001" customHeight="1" thickBot="1" x14ac:dyDescent="0.25">
      <c r="B14" s="36"/>
      <c r="C14" s="37"/>
      <c r="D14" s="38"/>
      <c r="E14" s="39">
        <f>E13/D13</f>
        <v>8.4309133489461355E-2</v>
      </c>
      <c r="F14" s="40">
        <f>F13/$D$13</f>
        <v>0.16861826697892271</v>
      </c>
      <c r="G14" s="40">
        <f>G13/$D$13</f>
        <v>0.66510538641686179</v>
      </c>
      <c r="H14" s="42">
        <f>H13/D13</f>
        <v>8.1967213114754092E-2</v>
      </c>
      <c r="I14" s="43"/>
      <c r="J14" s="43">
        <f t="shared" si="1"/>
        <v>0.99999999999999989</v>
      </c>
      <c r="K14" s="35">
        <f>1-J14</f>
        <v>0</v>
      </c>
    </row>
    <row r="15" spans="2:12" ht="20.100000000000001" customHeight="1" thickTop="1" x14ac:dyDescent="0.2">
      <c r="B15" s="44" t="s">
        <v>189</v>
      </c>
      <c r="C15" s="45" t="s">
        <v>190</v>
      </c>
      <c r="D15" s="46">
        <f>'[1]表5-1'!D14</f>
        <v>49</v>
      </c>
      <c r="E15" s="47">
        <v>2</v>
      </c>
      <c r="F15" s="48">
        <v>9</v>
      </c>
      <c r="G15" s="48">
        <v>31</v>
      </c>
      <c r="H15" s="50">
        <v>7</v>
      </c>
      <c r="J15" s="8">
        <f t="shared" si="1"/>
        <v>49</v>
      </c>
      <c r="K15" s="35">
        <f>J15-D15</f>
        <v>0</v>
      </c>
    </row>
    <row r="16" spans="2:12" ht="20.100000000000001" customHeight="1" x14ac:dyDescent="0.2">
      <c r="B16" s="51"/>
      <c r="C16" s="52"/>
      <c r="D16" s="53"/>
      <c r="E16" s="54">
        <f>E15/D15</f>
        <v>4.0816326530612242E-2</v>
      </c>
      <c r="F16" s="55">
        <f>F15/$D$15</f>
        <v>0.18367346938775511</v>
      </c>
      <c r="G16" s="55">
        <f>G15/$D$15</f>
        <v>0.63265306122448983</v>
      </c>
      <c r="H16" s="57">
        <f>H15/D15</f>
        <v>0.14285714285714285</v>
      </c>
      <c r="J16" s="43">
        <f t="shared" si="1"/>
        <v>1</v>
      </c>
      <c r="K16" s="35">
        <f t="shared" ref="K16" si="2">1-J16</f>
        <v>0</v>
      </c>
    </row>
    <row r="17" spans="2:11" ht="20.100000000000001" customHeight="1" x14ac:dyDescent="0.2">
      <c r="B17" s="51"/>
      <c r="C17" s="58" t="s">
        <v>191</v>
      </c>
      <c r="D17" s="59">
        <f>'[1]表5-1'!D16</f>
        <v>87</v>
      </c>
      <c r="E17" s="31">
        <v>6</v>
      </c>
      <c r="F17" s="32">
        <v>14</v>
      </c>
      <c r="G17" s="32">
        <v>62</v>
      </c>
      <c r="H17" s="34">
        <v>5</v>
      </c>
      <c r="J17" s="8">
        <f t="shared" si="1"/>
        <v>87</v>
      </c>
      <c r="K17" s="35">
        <f>J17-D17</f>
        <v>0</v>
      </c>
    </row>
    <row r="18" spans="2:11" ht="20.100000000000001" customHeight="1" x14ac:dyDescent="0.2">
      <c r="B18" s="51"/>
      <c r="C18" s="52"/>
      <c r="D18" s="60"/>
      <c r="E18" s="54">
        <f>E17/D17</f>
        <v>6.8965517241379309E-2</v>
      </c>
      <c r="F18" s="55">
        <f>F17/$D$17</f>
        <v>0.16091954022988506</v>
      </c>
      <c r="G18" s="55">
        <f>G17/$D$17</f>
        <v>0.71264367816091956</v>
      </c>
      <c r="H18" s="57">
        <f>H17/D17</f>
        <v>5.7471264367816091E-2</v>
      </c>
      <c r="J18" s="43">
        <f t="shared" si="1"/>
        <v>1</v>
      </c>
      <c r="K18" s="35">
        <f t="shared" ref="K18" si="3">1-J18</f>
        <v>0</v>
      </c>
    </row>
    <row r="19" spans="2:11" ht="20.100000000000001" customHeight="1" x14ac:dyDescent="0.2">
      <c r="B19" s="51"/>
      <c r="C19" s="58" t="s">
        <v>192</v>
      </c>
      <c r="D19" s="59">
        <f>'[1]表5-1'!D18</f>
        <v>25</v>
      </c>
      <c r="E19" s="31">
        <v>2</v>
      </c>
      <c r="F19" s="32">
        <v>3</v>
      </c>
      <c r="G19" s="32">
        <v>20</v>
      </c>
      <c r="H19" s="34">
        <v>0</v>
      </c>
      <c r="J19" s="8">
        <f t="shared" si="1"/>
        <v>25</v>
      </c>
      <c r="K19" s="35">
        <f>J19-D19</f>
        <v>0</v>
      </c>
    </row>
    <row r="20" spans="2:11" ht="20.100000000000001" customHeight="1" x14ac:dyDescent="0.2">
      <c r="B20" s="51"/>
      <c r="C20" s="52"/>
      <c r="D20" s="60"/>
      <c r="E20" s="54">
        <f>E19/D19</f>
        <v>0.08</v>
      </c>
      <c r="F20" s="55">
        <f>F19/$D$19</f>
        <v>0.12</v>
      </c>
      <c r="G20" s="55">
        <f>G19/$D$19</f>
        <v>0.8</v>
      </c>
      <c r="H20" s="57">
        <f>H19/D19</f>
        <v>0</v>
      </c>
      <c r="J20" s="43">
        <f t="shared" si="1"/>
        <v>1</v>
      </c>
      <c r="K20" s="35">
        <f t="shared" ref="K20" si="4">1-J20</f>
        <v>0</v>
      </c>
    </row>
    <row r="21" spans="2:11" ht="20.100000000000001" customHeight="1" x14ac:dyDescent="0.2">
      <c r="B21" s="51"/>
      <c r="C21" s="58" t="s">
        <v>193</v>
      </c>
      <c r="D21" s="59">
        <f>'[1]表5-1'!D20</f>
        <v>82</v>
      </c>
      <c r="E21" s="31">
        <v>4</v>
      </c>
      <c r="F21" s="32">
        <v>11</v>
      </c>
      <c r="G21" s="32">
        <v>62</v>
      </c>
      <c r="H21" s="34">
        <v>5</v>
      </c>
      <c r="J21" s="8">
        <f t="shared" si="1"/>
        <v>82</v>
      </c>
      <c r="K21" s="35">
        <f>J21-D21</f>
        <v>0</v>
      </c>
    </row>
    <row r="22" spans="2:11" ht="20.100000000000001" customHeight="1" x14ac:dyDescent="0.2">
      <c r="B22" s="51"/>
      <c r="C22" s="52"/>
      <c r="D22" s="60"/>
      <c r="E22" s="54">
        <f>E21/D21</f>
        <v>4.878048780487805E-2</v>
      </c>
      <c r="F22" s="55">
        <f>F21/$D$21</f>
        <v>0.13414634146341464</v>
      </c>
      <c r="G22" s="55">
        <f>G21/$D$21</f>
        <v>0.75609756097560976</v>
      </c>
      <c r="H22" s="57">
        <f>H21/D21</f>
        <v>6.097560975609756E-2</v>
      </c>
      <c r="J22" s="43">
        <f t="shared" si="1"/>
        <v>1</v>
      </c>
      <c r="K22" s="35">
        <f t="shared" ref="K22" si="5">1-J22</f>
        <v>0</v>
      </c>
    </row>
    <row r="23" spans="2:11" ht="20.100000000000001" customHeight="1" x14ac:dyDescent="0.2">
      <c r="B23" s="51"/>
      <c r="C23" s="58" t="s">
        <v>194</v>
      </c>
      <c r="D23" s="59">
        <f>'[1]表5-1'!D22</f>
        <v>8</v>
      </c>
      <c r="E23" s="31">
        <v>1</v>
      </c>
      <c r="F23" s="32">
        <v>0</v>
      </c>
      <c r="G23" s="32">
        <v>7</v>
      </c>
      <c r="H23" s="34">
        <v>0</v>
      </c>
      <c r="J23" s="8">
        <f t="shared" si="1"/>
        <v>8</v>
      </c>
      <c r="K23" s="35">
        <f>J23-D23</f>
        <v>0</v>
      </c>
    </row>
    <row r="24" spans="2:11" ht="20.100000000000001" customHeight="1" x14ac:dyDescent="0.2">
      <c r="B24" s="51"/>
      <c r="C24" s="52"/>
      <c r="D24" s="60"/>
      <c r="E24" s="54">
        <f>E23/D23</f>
        <v>0.125</v>
      </c>
      <c r="F24" s="55">
        <f>F23/$D$23</f>
        <v>0</v>
      </c>
      <c r="G24" s="55">
        <f>G23/$D$23</f>
        <v>0.875</v>
      </c>
      <c r="H24" s="57">
        <f>H23/D23</f>
        <v>0</v>
      </c>
      <c r="J24" s="43">
        <f t="shared" si="1"/>
        <v>1</v>
      </c>
      <c r="K24" s="35">
        <f t="shared" ref="K24" si="6">1-J24</f>
        <v>0</v>
      </c>
    </row>
    <row r="25" spans="2:11" ht="20.100000000000001" customHeight="1" x14ac:dyDescent="0.2">
      <c r="B25" s="51"/>
      <c r="C25" s="58" t="s">
        <v>195</v>
      </c>
      <c r="D25" s="59">
        <f>'[1]表5-1'!D24</f>
        <v>176</v>
      </c>
      <c r="E25" s="61">
        <v>21</v>
      </c>
      <c r="F25" s="62">
        <v>35</v>
      </c>
      <c r="G25" s="62">
        <v>102</v>
      </c>
      <c r="H25" s="34">
        <v>18</v>
      </c>
      <c r="J25" s="8">
        <f t="shared" si="1"/>
        <v>176</v>
      </c>
      <c r="K25" s="35">
        <f>J25-D25</f>
        <v>0</v>
      </c>
    </row>
    <row r="26" spans="2:11" ht="20.100000000000001" customHeight="1" thickBot="1" x14ac:dyDescent="0.25">
      <c r="B26" s="51"/>
      <c r="C26" s="52"/>
      <c r="D26" s="53"/>
      <c r="E26" s="65">
        <f>E25/D25</f>
        <v>0.11931818181818182</v>
      </c>
      <c r="F26" s="66">
        <f>F25/$D$25</f>
        <v>0.19886363636363635</v>
      </c>
      <c r="G26" s="66">
        <f>G25/$D$25</f>
        <v>0.57954545454545459</v>
      </c>
      <c r="H26" s="77">
        <f>H25/D25</f>
        <v>0.10227272727272728</v>
      </c>
      <c r="J26" s="43">
        <f t="shared" si="1"/>
        <v>1</v>
      </c>
      <c r="K26" s="35">
        <f t="shared" ref="K26" si="7">1-J26</f>
        <v>0</v>
      </c>
    </row>
    <row r="27" spans="2:11" ht="20.100000000000001" customHeight="1" thickTop="1" x14ac:dyDescent="0.2">
      <c r="B27" s="44" t="s">
        <v>196</v>
      </c>
      <c r="C27" s="69" t="s">
        <v>197</v>
      </c>
      <c r="D27" s="46">
        <f>'[1]表5-1'!D26</f>
        <v>106</v>
      </c>
      <c r="E27" s="47">
        <v>5</v>
      </c>
      <c r="F27" s="48">
        <v>9</v>
      </c>
      <c r="G27" s="48">
        <v>76</v>
      </c>
      <c r="H27" s="64">
        <v>16</v>
      </c>
      <c r="J27" s="8">
        <f t="shared" si="1"/>
        <v>106</v>
      </c>
      <c r="K27" s="35">
        <f>J27-D27</f>
        <v>0</v>
      </c>
    </row>
    <row r="28" spans="2:11" ht="20.100000000000001" customHeight="1" x14ac:dyDescent="0.2">
      <c r="B28" s="51"/>
      <c r="C28" s="70"/>
      <c r="D28" s="60"/>
      <c r="E28" s="54">
        <f>E27/D27</f>
        <v>4.716981132075472E-2</v>
      </c>
      <c r="F28" s="55">
        <f>F27/$D$27</f>
        <v>8.4905660377358486E-2</v>
      </c>
      <c r="G28" s="55">
        <f>G27/$D$27</f>
        <v>0.71698113207547165</v>
      </c>
      <c r="H28" s="57">
        <f>H27/D27</f>
        <v>0.15094339622641509</v>
      </c>
      <c r="J28" s="43">
        <f t="shared" si="1"/>
        <v>0.99999999999999989</v>
      </c>
      <c r="K28" s="35">
        <f t="shared" ref="K28" si="8">1-J28</f>
        <v>0</v>
      </c>
    </row>
    <row r="29" spans="2:11" ht="20.100000000000001" customHeight="1" x14ac:dyDescent="0.2">
      <c r="B29" s="51"/>
      <c r="C29" s="70" t="s">
        <v>198</v>
      </c>
      <c r="D29" s="71">
        <f>'[1]表5-1'!D28</f>
        <v>171</v>
      </c>
      <c r="E29" s="61">
        <v>11</v>
      </c>
      <c r="F29" s="62">
        <v>31</v>
      </c>
      <c r="G29" s="62">
        <v>119</v>
      </c>
      <c r="H29" s="34">
        <v>10</v>
      </c>
      <c r="J29" s="8">
        <f t="shared" si="1"/>
        <v>171</v>
      </c>
      <c r="K29" s="35">
        <f>J29-D29</f>
        <v>0</v>
      </c>
    </row>
    <row r="30" spans="2:11" ht="20.100000000000001" customHeight="1" x14ac:dyDescent="0.2">
      <c r="B30" s="51"/>
      <c r="C30" s="72"/>
      <c r="D30" s="60"/>
      <c r="E30" s="54">
        <f>E29/D29</f>
        <v>6.4327485380116955E-2</v>
      </c>
      <c r="F30" s="55">
        <f>F29/$D$29</f>
        <v>0.18128654970760233</v>
      </c>
      <c r="G30" s="55">
        <f>G29/$D$29</f>
        <v>0.69590643274853803</v>
      </c>
      <c r="H30" s="57">
        <f>H29/D29</f>
        <v>5.8479532163742687E-2</v>
      </c>
      <c r="J30" s="43">
        <f t="shared" si="1"/>
        <v>1</v>
      </c>
      <c r="K30" s="35">
        <f t="shared" ref="K30" si="9">1-J30</f>
        <v>0</v>
      </c>
    </row>
    <row r="31" spans="2:11" ht="20.100000000000001" customHeight="1" x14ac:dyDescent="0.2">
      <c r="B31" s="51"/>
      <c r="C31" s="70" t="s">
        <v>199</v>
      </c>
      <c r="D31" s="53">
        <f>'[1]表5-1'!D30</f>
        <v>49</v>
      </c>
      <c r="E31" s="61">
        <v>4</v>
      </c>
      <c r="F31" s="62">
        <v>13</v>
      </c>
      <c r="G31" s="62">
        <v>25</v>
      </c>
      <c r="H31" s="34">
        <v>7</v>
      </c>
      <c r="J31" s="8">
        <f t="shared" si="1"/>
        <v>49</v>
      </c>
      <c r="K31" s="35">
        <f>J31-D31</f>
        <v>0</v>
      </c>
    </row>
    <row r="32" spans="2:11" ht="20.100000000000001" customHeight="1" x14ac:dyDescent="0.2">
      <c r="B32" s="51"/>
      <c r="C32" s="72"/>
      <c r="D32" s="60"/>
      <c r="E32" s="54">
        <f>E31/D31</f>
        <v>8.1632653061224483E-2</v>
      </c>
      <c r="F32" s="55">
        <f>F31/$D$31</f>
        <v>0.26530612244897961</v>
      </c>
      <c r="G32" s="55">
        <f>G31/$D$31</f>
        <v>0.51020408163265307</v>
      </c>
      <c r="H32" s="57">
        <f>H31/D31</f>
        <v>0.14285714285714285</v>
      </c>
      <c r="J32" s="43">
        <f t="shared" si="1"/>
        <v>1</v>
      </c>
      <c r="K32" s="35">
        <f t="shared" ref="K32" si="10">1-J32</f>
        <v>0</v>
      </c>
    </row>
    <row r="33" spans="2:13" ht="20.100000000000001" customHeight="1" x14ac:dyDescent="0.2">
      <c r="B33" s="51"/>
      <c r="C33" s="70" t="s">
        <v>200</v>
      </c>
      <c r="D33" s="53">
        <f>'[1]表5-1'!D32</f>
        <v>38</v>
      </c>
      <c r="E33" s="61">
        <v>2</v>
      </c>
      <c r="F33" s="62">
        <v>9</v>
      </c>
      <c r="G33" s="62">
        <v>26</v>
      </c>
      <c r="H33" s="34">
        <v>1</v>
      </c>
      <c r="J33" s="8">
        <f t="shared" si="1"/>
        <v>38</v>
      </c>
      <c r="K33" s="35">
        <f>J33-D33</f>
        <v>0</v>
      </c>
    </row>
    <row r="34" spans="2:13" ht="20.100000000000001" customHeight="1" x14ac:dyDescent="0.2">
      <c r="B34" s="51"/>
      <c r="C34" s="72"/>
      <c r="D34" s="60"/>
      <c r="E34" s="54">
        <f>E33/D33</f>
        <v>5.2631578947368418E-2</v>
      </c>
      <c r="F34" s="55">
        <f>F33/$D$33</f>
        <v>0.23684210526315788</v>
      </c>
      <c r="G34" s="55">
        <f>G33/$D$33</f>
        <v>0.68421052631578949</v>
      </c>
      <c r="H34" s="57">
        <f>H33/D33</f>
        <v>2.6315789473684209E-2</v>
      </c>
      <c r="J34" s="43">
        <f t="shared" si="1"/>
        <v>1</v>
      </c>
      <c r="K34" s="35">
        <f t="shared" ref="K34" si="11">1-J34</f>
        <v>0</v>
      </c>
    </row>
    <row r="35" spans="2:13" ht="20.100000000000001" customHeight="1" x14ac:dyDescent="0.2">
      <c r="B35" s="51"/>
      <c r="C35" s="70" t="s">
        <v>201</v>
      </c>
      <c r="D35" s="53">
        <f>'[1]表5-1'!D34</f>
        <v>33</v>
      </c>
      <c r="E35" s="61">
        <v>5</v>
      </c>
      <c r="F35" s="62">
        <v>7</v>
      </c>
      <c r="G35" s="62">
        <v>20</v>
      </c>
      <c r="H35" s="34">
        <v>1</v>
      </c>
      <c r="J35" s="8">
        <f t="shared" si="1"/>
        <v>33</v>
      </c>
      <c r="K35" s="35">
        <f>J35-D35</f>
        <v>0</v>
      </c>
    </row>
    <row r="36" spans="2:13" ht="20.100000000000001" customHeight="1" x14ac:dyDescent="0.2">
      <c r="B36" s="51"/>
      <c r="C36" s="72"/>
      <c r="D36" s="60"/>
      <c r="E36" s="54">
        <f>E35/D35</f>
        <v>0.15151515151515152</v>
      </c>
      <c r="F36" s="55">
        <f>F35/$D$35</f>
        <v>0.21212121212121213</v>
      </c>
      <c r="G36" s="55">
        <f>G35/$D$35</f>
        <v>0.60606060606060608</v>
      </c>
      <c r="H36" s="57">
        <f>H35/D35</f>
        <v>3.0303030303030304E-2</v>
      </c>
      <c r="J36" s="43">
        <f t="shared" si="1"/>
        <v>1</v>
      </c>
      <c r="K36" s="35">
        <f>1-J36</f>
        <v>0</v>
      </c>
    </row>
    <row r="37" spans="2:13" ht="20.100000000000001" customHeight="1" x14ac:dyDescent="0.2">
      <c r="B37" s="51"/>
      <c r="C37" s="70" t="s">
        <v>202</v>
      </c>
      <c r="D37" s="71">
        <f>'[1]表5-1'!D36</f>
        <v>30</v>
      </c>
      <c r="E37" s="61">
        <v>9</v>
      </c>
      <c r="F37" s="62">
        <v>3</v>
      </c>
      <c r="G37" s="62">
        <v>18</v>
      </c>
      <c r="H37" s="34">
        <v>0</v>
      </c>
      <c r="J37" s="8">
        <f t="shared" si="1"/>
        <v>30</v>
      </c>
      <c r="K37" s="35">
        <f>J37-D37</f>
        <v>0</v>
      </c>
    </row>
    <row r="38" spans="2:13" ht="20.100000000000001" customHeight="1" thickBot="1" x14ac:dyDescent="0.25">
      <c r="B38" s="51"/>
      <c r="C38" s="73"/>
      <c r="D38" s="53"/>
      <c r="E38" s="74">
        <f>E37/D37</f>
        <v>0.3</v>
      </c>
      <c r="F38" s="75">
        <f>F37/$D$37</f>
        <v>0.1</v>
      </c>
      <c r="G38" s="75">
        <f>G37/$D$37</f>
        <v>0.6</v>
      </c>
      <c r="H38" s="77">
        <f>H37/D37</f>
        <v>0</v>
      </c>
      <c r="J38" s="43">
        <f t="shared" si="1"/>
        <v>1</v>
      </c>
      <c r="K38" s="35">
        <f t="shared" ref="K38" si="12">1-J38</f>
        <v>0</v>
      </c>
    </row>
    <row r="39" spans="2:13" ht="20.100000000000001" customHeight="1" thickTop="1" x14ac:dyDescent="0.2">
      <c r="B39" s="51"/>
      <c r="C39" s="78" t="s">
        <v>203</v>
      </c>
      <c r="D39" s="79">
        <f>D29+D31+D33+D35</f>
        <v>291</v>
      </c>
      <c r="E39" s="80">
        <f>E29+E31+E33+E35</f>
        <v>22</v>
      </c>
      <c r="F39" s="48">
        <f>F29+F31+F33+F35</f>
        <v>60</v>
      </c>
      <c r="G39" s="48">
        <f>G29+G31+G33+G35</f>
        <v>190</v>
      </c>
      <c r="H39" s="50">
        <f>H29+H31+H33+H35</f>
        <v>19</v>
      </c>
      <c r="J39" s="8">
        <f t="shared" si="1"/>
        <v>291</v>
      </c>
      <c r="K39" s="35">
        <f>J39-D39</f>
        <v>0</v>
      </c>
    </row>
    <row r="40" spans="2:13" ht="20.100000000000001" customHeight="1" x14ac:dyDescent="0.2">
      <c r="B40" s="51"/>
      <c r="C40" s="81" t="s">
        <v>204</v>
      </c>
      <c r="D40" s="60"/>
      <c r="E40" s="54">
        <f>E39/D39</f>
        <v>7.560137457044673E-2</v>
      </c>
      <c r="F40" s="55">
        <f>F39/$D$39</f>
        <v>0.20618556701030927</v>
      </c>
      <c r="G40" s="55">
        <f>G39/$D$39</f>
        <v>0.65292096219931273</v>
      </c>
      <c r="H40" s="57">
        <f>H39/D39</f>
        <v>6.5292096219931275E-2</v>
      </c>
      <c r="J40" s="43">
        <f t="shared" si="1"/>
        <v>1</v>
      </c>
      <c r="K40" s="35">
        <f t="shared" ref="K40" si="13">1-J40</f>
        <v>0</v>
      </c>
    </row>
    <row r="41" spans="2:13" ht="20.100000000000001" customHeight="1" x14ac:dyDescent="0.2">
      <c r="B41" s="51"/>
      <c r="C41" s="78" t="s">
        <v>203</v>
      </c>
      <c r="D41" s="82">
        <f>D31+D33+D35+D37</f>
        <v>150</v>
      </c>
      <c r="E41" s="61">
        <f>E31+E33+E35+E37</f>
        <v>20</v>
      </c>
      <c r="F41" s="62">
        <f>F31+F33+F35+F37</f>
        <v>32</v>
      </c>
      <c r="G41" s="62">
        <f>G31+G33+G35+G37</f>
        <v>89</v>
      </c>
      <c r="H41" s="64">
        <f>H31+H33+H35+H37</f>
        <v>9</v>
      </c>
      <c r="J41" s="8">
        <f t="shared" si="1"/>
        <v>150</v>
      </c>
      <c r="K41" s="35">
        <f>J41-D41</f>
        <v>0</v>
      </c>
    </row>
    <row r="42" spans="2:13" ht="20.100000000000001" customHeight="1" thickBot="1" x14ac:dyDescent="0.25">
      <c r="B42" s="83"/>
      <c r="C42" s="81" t="s">
        <v>205</v>
      </c>
      <c r="D42" s="60"/>
      <c r="E42" s="84">
        <f>E41/D41</f>
        <v>0.13333333333333333</v>
      </c>
      <c r="F42" s="85">
        <f>F41/$D$41</f>
        <v>0.21333333333333335</v>
      </c>
      <c r="G42" s="85">
        <f>G41/$D$41</f>
        <v>0.59333333333333338</v>
      </c>
      <c r="H42" s="87">
        <f>H41/D41</f>
        <v>0.06</v>
      </c>
      <c r="J42" s="43">
        <f t="shared" si="1"/>
        <v>1</v>
      </c>
      <c r="K42" s="35">
        <f t="shared" ref="K42" si="14">1-J42</f>
        <v>0</v>
      </c>
    </row>
    <row r="43" spans="2:13" ht="19.5" customHeight="1" x14ac:dyDescent="0.2">
      <c r="C43" s="88"/>
      <c r="D43" s="89"/>
      <c r="E43" s="90"/>
      <c r="F43" s="90"/>
      <c r="G43" s="90"/>
      <c r="H43" s="90"/>
    </row>
    <row r="44" spans="2:13" x14ac:dyDescent="0.2">
      <c r="B44" s="8" t="s">
        <v>206</v>
      </c>
      <c r="D44" s="8">
        <f>D27+D29+D31+D33+D35+D37</f>
        <v>427</v>
      </c>
      <c r="E44" s="8">
        <f t="shared" ref="E44:G44" si="15">E27+E29+E31+E33+E35+E37</f>
        <v>36</v>
      </c>
      <c r="F44" s="8">
        <f t="shared" si="15"/>
        <v>72</v>
      </c>
      <c r="G44" s="8">
        <f t="shared" si="15"/>
        <v>284</v>
      </c>
      <c r="H44" s="8">
        <f>H27+H29+H31+H33+H35+H37</f>
        <v>35</v>
      </c>
    </row>
    <row r="45" spans="2:13" x14ac:dyDescent="0.2">
      <c r="B45" t="s">
        <v>207</v>
      </c>
      <c r="E45" s="91">
        <f>E44/D44</f>
        <v>8.4309133489461355E-2</v>
      </c>
      <c r="F45" s="91">
        <f>F44/$D$44</f>
        <v>0.16861826697892271</v>
      </c>
      <c r="G45" s="91">
        <f>G44/$D$44</f>
        <v>0.66510538641686179</v>
      </c>
      <c r="H45" s="91">
        <f>H44/D44</f>
        <v>8.1967213114754092E-2</v>
      </c>
      <c r="I45" s="91"/>
      <c r="J45" s="91"/>
      <c r="K45" s="91"/>
      <c r="L45" s="91"/>
      <c r="M45" s="91"/>
    </row>
    <row r="46" spans="2:13" x14ac:dyDescent="0.2">
      <c r="B46"/>
      <c r="E46" s="91"/>
      <c r="F46" s="91"/>
      <c r="G46" s="91"/>
      <c r="H46" s="91"/>
      <c r="I46" s="91"/>
      <c r="J46" s="91"/>
      <c r="K46" s="91"/>
      <c r="L46" s="91"/>
      <c r="M46" s="91"/>
    </row>
    <row r="47" spans="2:13" x14ac:dyDescent="0.2">
      <c r="B47" t="s">
        <v>208</v>
      </c>
      <c r="D47" s="92">
        <f>D39+D27+D37</f>
        <v>427</v>
      </c>
      <c r="E47" s="92">
        <f>E39+E27+E37</f>
        <v>36</v>
      </c>
      <c r="F47" s="92">
        <f t="shared" ref="F47:H47" si="16">F39+F27+F37</f>
        <v>72</v>
      </c>
      <c r="G47" s="92">
        <f t="shared" si="16"/>
        <v>284</v>
      </c>
      <c r="H47" s="92">
        <f t="shared" si="16"/>
        <v>35</v>
      </c>
    </row>
    <row r="48" spans="2:13" x14ac:dyDescent="0.2">
      <c r="B48"/>
      <c r="D48" s="93">
        <f>D41+D27+D29</f>
        <v>427</v>
      </c>
      <c r="E48" s="93">
        <f>E41+E27+E29</f>
        <v>36</v>
      </c>
      <c r="F48" s="93">
        <f t="shared" ref="F48:H48" si="17">F41+F27+F29</f>
        <v>72</v>
      </c>
      <c r="G48" s="93">
        <f t="shared" si="17"/>
        <v>284</v>
      </c>
      <c r="H48" s="93">
        <f t="shared" si="17"/>
        <v>35</v>
      </c>
    </row>
    <row r="49" spans="2:13" x14ac:dyDescent="0.2">
      <c r="B49"/>
    </row>
    <row r="50" spans="2:13" x14ac:dyDescent="0.2">
      <c r="B50" s="94" t="s">
        <v>209</v>
      </c>
      <c r="D50" s="35">
        <f>D44-D13</f>
        <v>0</v>
      </c>
      <c r="E50" s="35">
        <f t="shared" ref="E50:H51" si="18">E44-E13</f>
        <v>0</v>
      </c>
      <c r="F50" s="35">
        <f t="shared" si="18"/>
        <v>0</v>
      </c>
      <c r="G50" s="35">
        <f t="shared" si="18"/>
        <v>0</v>
      </c>
      <c r="H50" s="35">
        <f>H44-H13</f>
        <v>0</v>
      </c>
      <c r="I50" s="92"/>
      <c r="J50" s="92"/>
      <c r="K50" s="92"/>
      <c r="L50" s="92"/>
      <c r="M50" s="92"/>
    </row>
    <row r="51" spans="2:13" x14ac:dyDescent="0.2">
      <c r="D51" s="35"/>
      <c r="E51" s="35">
        <f t="shared" si="18"/>
        <v>0</v>
      </c>
      <c r="F51" s="35">
        <f t="shared" si="18"/>
        <v>0</v>
      </c>
      <c r="G51" s="35">
        <f t="shared" si="18"/>
        <v>0</v>
      </c>
      <c r="H51" s="35">
        <f t="shared" si="18"/>
        <v>0</v>
      </c>
      <c r="I51" s="93"/>
      <c r="J51" s="93"/>
      <c r="K51" s="93"/>
      <c r="L51" s="93"/>
      <c r="M51" s="93"/>
    </row>
    <row r="52" spans="2:13" x14ac:dyDescent="0.2">
      <c r="D52" s="35"/>
      <c r="E52" s="35"/>
      <c r="F52" s="35"/>
      <c r="G52" s="35"/>
      <c r="H52" s="35"/>
    </row>
    <row r="53" spans="2:13" x14ac:dyDescent="0.2">
      <c r="D53" s="35">
        <f>D47-D44</f>
        <v>0</v>
      </c>
      <c r="E53" s="35">
        <f t="shared" ref="E53:H53" si="19">E47-E44</f>
        <v>0</v>
      </c>
      <c r="F53" s="35">
        <f t="shared" si="19"/>
        <v>0</v>
      </c>
      <c r="G53" s="35">
        <f t="shared" si="19"/>
        <v>0</v>
      </c>
      <c r="H53" s="35">
        <f t="shared" si="19"/>
        <v>0</v>
      </c>
    </row>
    <row r="54" spans="2:13" x14ac:dyDescent="0.2">
      <c r="D54" s="35">
        <f>D48-D44</f>
        <v>0</v>
      </c>
      <c r="E54" s="35">
        <f t="shared" ref="E54:H54" si="20">E48-E44</f>
        <v>0</v>
      </c>
      <c r="F54" s="35">
        <f t="shared" si="20"/>
        <v>0</v>
      </c>
      <c r="G54" s="35">
        <f t="shared" si="20"/>
        <v>0</v>
      </c>
      <c r="H54" s="35">
        <f t="shared" si="20"/>
        <v>0</v>
      </c>
    </row>
  </sheetData>
  <mergeCells count="20">
    <mergeCell ref="B27:B42"/>
    <mergeCell ref="C27:C28"/>
    <mergeCell ref="C29:C30"/>
    <mergeCell ref="C31:C32"/>
    <mergeCell ref="C33:C34"/>
    <mergeCell ref="C35:C36"/>
    <mergeCell ref="C37:C38"/>
    <mergeCell ref="B15:B26"/>
    <mergeCell ref="C15:C16"/>
    <mergeCell ref="C17:C18"/>
    <mergeCell ref="C19:C20"/>
    <mergeCell ref="C21:C22"/>
    <mergeCell ref="C23:C24"/>
    <mergeCell ref="C25:C26"/>
    <mergeCell ref="D10:D12"/>
    <mergeCell ref="E10:E12"/>
    <mergeCell ref="F10:F12"/>
    <mergeCell ref="G10:G12"/>
    <mergeCell ref="H10:H12"/>
    <mergeCell ref="B13:C14"/>
  </mergeCells>
  <phoneticPr fontId="3"/>
  <pageMargins left="0.94488188976377963" right="0.6692913385826772" top="0.78740157480314965" bottom="0.35433070866141736" header="0.19685039370078741" footer="0.19685039370078741"/>
  <pageSetup paperSize="9" scale="76" firstPageNumber="2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80CD-E3F8-4521-AF70-1FFAFB9E217A}">
  <sheetPr>
    <tabColor rgb="FF00B0F0"/>
  </sheetPr>
  <dimension ref="A2:M97"/>
  <sheetViews>
    <sheetView view="pageBreakPreview" zoomScaleNormal="100" zoomScaleSheetLayoutView="100" workbookViewId="0"/>
  </sheetViews>
  <sheetFormatPr defaultColWidth="9" defaultRowHeight="13.2" x14ac:dyDescent="0.2"/>
  <cols>
    <col min="1" max="1" width="8.6640625" style="168" customWidth="1"/>
    <col min="2" max="2" width="4.6640625" style="168" customWidth="1"/>
    <col min="3" max="3" width="11.44140625" style="8" customWidth="1"/>
    <col min="4" max="5" width="15.6640625" style="8" customWidth="1"/>
    <col min="6" max="10" width="16.109375" style="8" customWidth="1"/>
    <col min="11" max="16" width="8.6640625" style="8" customWidth="1"/>
    <col min="17" max="36" width="4.6640625" style="8" customWidth="1"/>
    <col min="37" max="16384" width="9" style="8"/>
  </cols>
  <sheetData>
    <row r="2" spans="2:13" ht="17.100000000000001" customHeight="1" x14ac:dyDescent="0.2">
      <c r="B2" s="253" t="s">
        <v>291</v>
      </c>
    </row>
    <row r="3" spans="2:13" ht="18" customHeight="1" x14ac:dyDescent="0.2">
      <c r="B3" s="8"/>
    </row>
    <row r="4" spans="2:13" ht="15" customHeight="1" x14ac:dyDescent="0.2">
      <c r="B4" s="8"/>
      <c r="H4" s="254" t="s">
        <v>178</v>
      </c>
    </row>
    <row r="5" spans="2:13" ht="15" customHeight="1" x14ac:dyDescent="0.2">
      <c r="B5" s="8"/>
      <c r="H5" s="254" t="s">
        <v>179</v>
      </c>
    </row>
    <row r="6" spans="2:13" ht="15" customHeight="1" x14ac:dyDescent="0.2">
      <c r="B6" s="8"/>
      <c r="H6" s="254" t="s">
        <v>292</v>
      </c>
    </row>
    <row r="7" spans="2:13" ht="15" customHeight="1" x14ac:dyDescent="0.2">
      <c r="B7" s="8"/>
      <c r="H7" s="254" t="s">
        <v>293</v>
      </c>
    </row>
    <row r="8" spans="2:13" ht="13.8" thickBot="1" x14ac:dyDescent="0.25">
      <c r="J8" s="10" t="s">
        <v>180</v>
      </c>
    </row>
    <row r="9" spans="2:13" ht="15" customHeight="1" x14ac:dyDescent="0.2">
      <c r="B9" s="96"/>
      <c r="C9" s="96"/>
      <c r="D9" s="13" t="s">
        <v>213</v>
      </c>
      <c r="E9" s="97" t="s">
        <v>294</v>
      </c>
      <c r="F9" s="98"/>
      <c r="G9" s="99"/>
      <c r="H9" s="98"/>
      <c r="I9" s="98"/>
      <c r="J9" s="255"/>
    </row>
    <row r="10" spans="2:13" ht="15" customHeight="1" x14ac:dyDescent="0.2">
      <c r="B10" s="96"/>
      <c r="C10" s="96"/>
      <c r="D10" s="19"/>
      <c r="E10" s="101"/>
      <c r="F10" s="139" t="s">
        <v>295</v>
      </c>
      <c r="G10" s="58" t="s">
        <v>296</v>
      </c>
      <c r="H10" s="139" t="s">
        <v>297</v>
      </c>
      <c r="I10" s="139" t="s">
        <v>298</v>
      </c>
      <c r="J10" s="13" t="s">
        <v>299</v>
      </c>
    </row>
    <row r="11" spans="2:13" ht="10.5" customHeight="1" x14ac:dyDescent="0.2">
      <c r="B11" s="96"/>
      <c r="C11" s="96"/>
      <c r="D11" s="19"/>
      <c r="E11" s="101"/>
      <c r="F11" s="131"/>
      <c r="G11" s="52"/>
      <c r="H11" s="131"/>
      <c r="I11" s="131"/>
      <c r="J11" s="19"/>
    </row>
    <row r="12" spans="2:13" ht="68.25" customHeight="1" x14ac:dyDescent="0.2">
      <c r="B12" s="96"/>
      <c r="C12" s="96"/>
      <c r="D12" s="24"/>
      <c r="E12" s="109"/>
      <c r="F12" s="134"/>
      <c r="G12" s="108"/>
      <c r="H12" s="134"/>
      <c r="I12" s="134"/>
      <c r="J12" s="24"/>
      <c r="L12" s="8" t="s">
        <v>186</v>
      </c>
      <c r="M12" s="27" t="s">
        <v>187</v>
      </c>
    </row>
    <row r="13" spans="2:13" ht="18.899999999999999" customHeight="1" x14ac:dyDescent="0.2">
      <c r="B13" s="28" t="s">
        <v>188</v>
      </c>
      <c r="C13" s="29"/>
      <c r="D13" s="113">
        <f t="shared" ref="D13:J13" si="0">D16+D19+D22+D25+D28+D31</f>
        <v>427</v>
      </c>
      <c r="E13" s="114">
        <f>E16+E19+E22+E25+E28+E31</f>
        <v>108</v>
      </c>
      <c r="F13" s="115">
        <f>F16+F19+F22+F25+F28+F31</f>
        <v>42</v>
      </c>
      <c r="G13" s="115">
        <f t="shared" si="0"/>
        <v>64</v>
      </c>
      <c r="H13" s="115">
        <f t="shared" si="0"/>
        <v>15</v>
      </c>
      <c r="I13" s="115">
        <f t="shared" si="0"/>
        <v>20</v>
      </c>
      <c r="J13" s="116">
        <f t="shared" si="0"/>
        <v>6</v>
      </c>
      <c r="L13" s="8">
        <f>E13</f>
        <v>108</v>
      </c>
      <c r="M13" s="35">
        <f>E13-L13</f>
        <v>0</v>
      </c>
    </row>
    <row r="14" spans="2:13" ht="18.899999999999999" customHeight="1" x14ac:dyDescent="0.2">
      <c r="B14" s="36"/>
      <c r="C14" s="37"/>
      <c r="D14" s="118"/>
      <c r="E14" s="150">
        <f>E13/D13</f>
        <v>0.25292740046838408</v>
      </c>
      <c r="F14" s="132">
        <f>F13/D13</f>
        <v>9.8360655737704916E-2</v>
      </c>
      <c r="G14" s="132">
        <f>G13/D13</f>
        <v>0.14988290398126464</v>
      </c>
      <c r="H14" s="132">
        <f>H13/D13</f>
        <v>3.5128805620608897E-2</v>
      </c>
      <c r="I14" s="132">
        <f>I13/D13</f>
        <v>4.6838407494145202E-2</v>
      </c>
      <c r="J14" s="133">
        <f>J13/D13</f>
        <v>1.405152224824356E-2</v>
      </c>
      <c r="L14" s="43">
        <f>SUM(E14)</f>
        <v>0.25292740046838408</v>
      </c>
      <c r="M14" s="35"/>
    </row>
    <row r="15" spans="2:13" ht="18.899999999999999" customHeight="1" thickBot="1" x14ac:dyDescent="0.25">
      <c r="B15" s="122"/>
      <c r="C15" s="123"/>
      <c r="D15" s="124"/>
      <c r="E15" s="256"/>
      <c r="F15" s="257">
        <f>F13/$E13</f>
        <v>0.3888888888888889</v>
      </c>
      <c r="G15" s="257">
        <f t="shared" ref="G15:J15" si="1">G13/$E13</f>
        <v>0.59259259259259256</v>
      </c>
      <c r="H15" s="257">
        <f t="shared" si="1"/>
        <v>0.1388888888888889</v>
      </c>
      <c r="I15" s="257">
        <f t="shared" si="1"/>
        <v>0.18518518518518517</v>
      </c>
      <c r="J15" s="258">
        <f t="shared" si="1"/>
        <v>5.5555555555555552E-2</v>
      </c>
      <c r="L15" s="43"/>
    </row>
    <row r="16" spans="2:13" ht="18.899999999999999" customHeight="1" thickTop="1" x14ac:dyDescent="0.2">
      <c r="B16" s="44" t="s">
        <v>226</v>
      </c>
      <c r="C16" s="128" t="s">
        <v>190</v>
      </c>
      <c r="D16" s="46">
        <f>[1]表1!D14</f>
        <v>49</v>
      </c>
      <c r="E16" s="259">
        <f>'表31-1'!E15+'表31-1'!F15</f>
        <v>11</v>
      </c>
      <c r="F16" s="129">
        <v>3</v>
      </c>
      <c r="G16" s="129">
        <v>8</v>
      </c>
      <c r="H16" s="129">
        <v>2</v>
      </c>
      <c r="I16" s="129">
        <v>1</v>
      </c>
      <c r="J16" s="130">
        <v>0</v>
      </c>
      <c r="L16" s="8">
        <f>E16</f>
        <v>11</v>
      </c>
      <c r="M16" s="35">
        <f>E16-L16</f>
        <v>0</v>
      </c>
    </row>
    <row r="17" spans="2:13" ht="18.899999999999999" customHeight="1" x14ac:dyDescent="0.2">
      <c r="B17" s="51"/>
      <c r="C17" s="131"/>
      <c r="D17" s="38"/>
      <c r="E17" s="150">
        <f>E16/D16</f>
        <v>0.22448979591836735</v>
      </c>
      <c r="F17" s="132">
        <f>F16/D16</f>
        <v>6.1224489795918366E-2</v>
      </c>
      <c r="G17" s="132">
        <f>G16/D16</f>
        <v>0.16326530612244897</v>
      </c>
      <c r="H17" s="132">
        <f>H16/D16</f>
        <v>4.0816326530612242E-2</v>
      </c>
      <c r="I17" s="132">
        <f>I16/D16</f>
        <v>2.0408163265306121E-2</v>
      </c>
      <c r="J17" s="133">
        <f>J16/D16</f>
        <v>0</v>
      </c>
      <c r="L17" s="43">
        <f>SUM(E17)</f>
        <v>0.22448979591836735</v>
      </c>
      <c r="M17" s="35"/>
    </row>
    <row r="18" spans="2:13" ht="18.899999999999999" customHeight="1" x14ac:dyDescent="0.2">
      <c r="B18" s="51"/>
      <c r="C18" s="134"/>
      <c r="D18" s="135"/>
      <c r="E18" s="151"/>
      <c r="F18" s="137">
        <f>F16/$E16</f>
        <v>0.27272727272727271</v>
      </c>
      <c r="G18" s="137">
        <f t="shared" ref="G18:J18" si="2">G16/$E16</f>
        <v>0.72727272727272729</v>
      </c>
      <c r="H18" s="137">
        <f t="shared" si="2"/>
        <v>0.18181818181818182</v>
      </c>
      <c r="I18" s="137">
        <f t="shared" si="2"/>
        <v>9.0909090909090912E-2</v>
      </c>
      <c r="J18" s="138">
        <f t="shared" si="2"/>
        <v>0</v>
      </c>
      <c r="L18" s="43"/>
    </row>
    <row r="19" spans="2:13" ht="18.899999999999999" customHeight="1" x14ac:dyDescent="0.2">
      <c r="B19" s="51"/>
      <c r="C19" s="139" t="s">
        <v>191</v>
      </c>
      <c r="D19" s="59">
        <f>[1]表1!D17</f>
        <v>87</v>
      </c>
      <c r="E19" s="140">
        <f>'表31-1'!E17+'表31-1'!F17</f>
        <v>20</v>
      </c>
      <c r="F19" s="141">
        <v>10</v>
      </c>
      <c r="G19" s="141">
        <v>12</v>
      </c>
      <c r="H19" s="141">
        <v>5</v>
      </c>
      <c r="I19" s="141">
        <v>4</v>
      </c>
      <c r="J19" s="142">
        <v>0</v>
      </c>
      <c r="L19" s="8">
        <f>E19</f>
        <v>20</v>
      </c>
      <c r="M19" s="35">
        <f>E19-L19</f>
        <v>0</v>
      </c>
    </row>
    <row r="20" spans="2:13" ht="18.899999999999999" customHeight="1" x14ac:dyDescent="0.2">
      <c r="B20" s="51"/>
      <c r="C20" s="131"/>
      <c r="D20" s="38"/>
      <c r="E20" s="150">
        <f>E19/D19</f>
        <v>0.22988505747126436</v>
      </c>
      <c r="F20" s="132">
        <f>F19/D19</f>
        <v>0.11494252873563218</v>
      </c>
      <c r="G20" s="132">
        <f>G19/D19</f>
        <v>0.13793103448275862</v>
      </c>
      <c r="H20" s="132">
        <f>H19/D19</f>
        <v>5.7471264367816091E-2</v>
      </c>
      <c r="I20" s="132">
        <f>I19/D19</f>
        <v>4.5977011494252873E-2</v>
      </c>
      <c r="J20" s="133">
        <f>J19/D19</f>
        <v>0</v>
      </c>
      <c r="L20" s="43">
        <f>SUM(E20)</f>
        <v>0.22988505747126436</v>
      </c>
      <c r="M20" s="35"/>
    </row>
    <row r="21" spans="2:13" ht="18.899999999999999" customHeight="1" x14ac:dyDescent="0.2">
      <c r="B21" s="51"/>
      <c r="C21" s="134"/>
      <c r="D21" s="143"/>
      <c r="E21" s="151"/>
      <c r="F21" s="137">
        <f>F19/$E19</f>
        <v>0.5</v>
      </c>
      <c r="G21" s="137">
        <f t="shared" ref="G21:J21" si="3">G19/$E19</f>
        <v>0.6</v>
      </c>
      <c r="H21" s="137">
        <f t="shared" si="3"/>
        <v>0.25</v>
      </c>
      <c r="I21" s="137">
        <f t="shared" si="3"/>
        <v>0.2</v>
      </c>
      <c r="J21" s="138">
        <f t="shared" si="3"/>
        <v>0</v>
      </c>
      <c r="L21" s="43"/>
    </row>
    <row r="22" spans="2:13" ht="18.899999999999999" customHeight="1" x14ac:dyDescent="0.2">
      <c r="B22" s="51"/>
      <c r="C22" s="139" t="s">
        <v>227</v>
      </c>
      <c r="D22" s="71">
        <f>[1]表1!D20</f>
        <v>25</v>
      </c>
      <c r="E22" s="140">
        <f>'表31-1'!E19+'表31-1'!F19</f>
        <v>5</v>
      </c>
      <c r="F22" s="141">
        <v>2</v>
      </c>
      <c r="G22" s="141">
        <v>3</v>
      </c>
      <c r="H22" s="141">
        <v>2</v>
      </c>
      <c r="I22" s="141">
        <v>2</v>
      </c>
      <c r="J22" s="142">
        <v>0</v>
      </c>
      <c r="L22" s="8">
        <f>E22</f>
        <v>5</v>
      </c>
      <c r="M22" s="35">
        <f>E22-L22</f>
        <v>0</v>
      </c>
    </row>
    <row r="23" spans="2:13" ht="18.899999999999999" customHeight="1" x14ac:dyDescent="0.2">
      <c r="B23" s="51"/>
      <c r="C23" s="131"/>
      <c r="D23" s="38"/>
      <c r="E23" s="150">
        <f>E22/D22</f>
        <v>0.2</v>
      </c>
      <c r="F23" s="132">
        <f>F22/D22</f>
        <v>0.08</v>
      </c>
      <c r="G23" s="132">
        <f>G22/D22</f>
        <v>0.12</v>
      </c>
      <c r="H23" s="132">
        <f>H22/D22</f>
        <v>0.08</v>
      </c>
      <c r="I23" s="132">
        <f>I22/D22</f>
        <v>0.08</v>
      </c>
      <c r="J23" s="133">
        <f>J22/D22</f>
        <v>0</v>
      </c>
      <c r="L23" s="43">
        <f>SUM(E23)</f>
        <v>0.2</v>
      </c>
      <c r="M23" s="35"/>
    </row>
    <row r="24" spans="2:13" ht="18.899999999999999" customHeight="1" x14ac:dyDescent="0.2">
      <c r="B24" s="51"/>
      <c r="C24" s="134"/>
      <c r="D24" s="143"/>
      <c r="E24" s="151"/>
      <c r="F24" s="137">
        <f>F22/$E22</f>
        <v>0.4</v>
      </c>
      <c r="G24" s="137">
        <f t="shared" ref="G24:J24" si="4">G22/$E22</f>
        <v>0.6</v>
      </c>
      <c r="H24" s="137">
        <f t="shared" si="4"/>
        <v>0.4</v>
      </c>
      <c r="I24" s="137">
        <f t="shared" si="4"/>
        <v>0.4</v>
      </c>
      <c r="J24" s="138">
        <f t="shared" si="4"/>
        <v>0</v>
      </c>
      <c r="L24" s="43"/>
    </row>
    <row r="25" spans="2:13" ht="18.899999999999999" customHeight="1" x14ac:dyDescent="0.2">
      <c r="B25" s="51"/>
      <c r="C25" s="139" t="s">
        <v>193</v>
      </c>
      <c r="D25" s="71">
        <f>[1]表1!D23</f>
        <v>82</v>
      </c>
      <c r="E25" s="140">
        <f>'表31-1'!E21+'表31-1'!F21</f>
        <v>15</v>
      </c>
      <c r="F25" s="141">
        <v>8</v>
      </c>
      <c r="G25" s="141">
        <v>9</v>
      </c>
      <c r="H25" s="141">
        <v>2</v>
      </c>
      <c r="I25" s="141">
        <v>3</v>
      </c>
      <c r="J25" s="142">
        <v>0</v>
      </c>
      <c r="L25" s="8">
        <f>E25</f>
        <v>15</v>
      </c>
      <c r="M25" s="35">
        <f>E25-L25</f>
        <v>0</v>
      </c>
    </row>
    <row r="26" spans="2:13" ht="18.899999999999999" customHeight="1" x14ac:dyDescent="0.2">
      <c r="B26" s="51"/>
      <c r="C26" s="131"/>
      <c r="D26" s="38"/>
      <c r="E26" s="150">
        <f>E25/D25</f>
        <v>0.18292682926829268</v>
      </c>
      <c r="F26" s="132">
        <f>F25/D25</f>
        <v>9.7560975609756101E-2</v>
      </c>
      <c r="G26" s="132">
        <f>G25/D25</f>
        <v>0.10975609756097561</v>
      </c>
      <c r="H26" s="132">
        <f>H25/D25</f>
        <v>2.4390243902439025E-2</v>
      </c>
      <c r="I26" s="132">
        <f>I25/D25</f>
        <v>3.6585365853658534E-2</v>
      </c>
      <c r="J26" s="133">
        <f>J25/D25</f>
        <v>0</v>
      </c>
      <c r="L26" s="43">
        <f>SUM(E26)</f>
        <v>0.18292682926829268</v>
      </c>
      <c r="M26" s="35"/>
    </row>
    <row r="27" spans="2:13" ht="18.899999999999999" customHeight="1" x14ac:dyDescent="0.2">
      <c r="B27" s="51"/>
      <c r="C27" s="134"/>
      <c r="D27" s="143"/>
      <c r="E27" s="151"/>
      <c r="F27" s="137">
        <f>F25/$E25</f>
        <v>0.53333333333333333</v>
      </c>
      <c r="G27" s="137">
        <f t="shared" ref="G27:J27" si="5">G25/$E25</f>
        <v>0.6</v>
      </c>
      <c r="H27" s="137">
        <f t="shared" si="5"/>
        <v>0.13333333333333333</v>
      </c>
      <c r="I27" s="137">
        <f t="shared" si="5"/>
        <v>0.2</v>
      </c>
      <c r="J27" s="138">
        <f t="shared" si="5"/>
        <v>0</v>
      </c>
      <c r="L27" s="43"/>
    </row>
    <row r="28" spans="2:13" ht="18.899999999999999" customHeight="1" x14ac:dyDescent="0.2">
      <c r="B28" s="51"/>
      <c r="C28" s="139" t="s">
        <v>194</v>
      </c>
      <c r="D28" s="71">
        <f>[1]表1!D26</f>
        <v>8</v>
      </c>
      <c r="E28" s="140">
        <f>'表31-1'!E23+'表31-1'!F23</f>
        <v>1</v>
      </c>
      <c r="F28" s="115">
        <v>0</v>
      </c>
      <c r="G28" s="115">
        <v>1</v>
      </c>
      <c r="H28" s="115">
        <v>0</v>
      </c>
      <c r="I28" s="115">
        <v>0</v>
      </c>
      <c r="J28" s="116">
        <v>0</v>
      </c>
      <c r="L28" s="8">
        <f>E28</f>
        <v>1</v>
      </c>
      <c r="M28" s="35">
        <f>E28-L28</f>
        <v>0</v>
      </c>
    </row>
    <row r="29" spans="2:13" ht="18.899999999999999" customHeight="1" x14ac:dyDescent="0.2">
      <c r="B29" s="51"/>
      <c r="C29" s="131"/>
      <c r="D29" s="38"/>
      <c r="E29" s="150">
        <f>E28/D28</f>
        <v>0.125</v>
      </c>
      <c r="F29" s="132">
        <f>F28/D28</f>
        <v>0</v>
      </c>
      <c r="G29" s="132">
        <f>G28/D28</f>
        <v>0.125</v>
      </c>
      <c r="H29" s="132">
        <f>H28/D28</f>
        <v>0</v>
      </c>
      <c r="I29" s="132">
        <f>I28/D28</f>
        <v>0</v>
      </c>
      <c r="J29" s="133">
        <f>J28/D28</f>
        <v>0</v>
      </c>
      <c r="L29" s="43">
        <f>SUM(E29)</f>
        <v>0.125</v>
      </c>
      <c r="M29" s="35"/>
    </row>
    <row r="30" spans="2:13" ht="18.899999999999999" customHeight="1" x14ac:dyDescent="0.2">
      <c r="B30" s="51"/>
      <c r="C30" s="134"/>
      <c r="D30" s="143"/>
      <c r="E30" s="151"/>
      <c r="F30" s="137">
        <f>F28/$E28</f>
        <v>0</v>
      </c>
      <c r="G30" s="137">
        <f t="shared" ref="G30:J30" si="6">G28/$E28</f>
        <v>1</v>
      </c>
      <c r="H30" s="137">
        <f t="shared" si="6"/>
        <v>0</v>
      </c>
      <c r="I30" s="137">
        <f t="shared" si="6"/>
        <v>0</v>
      </c>
      <c r="J30" s="260">
        <f t="shared" si="6"/>
        <v>0</v>
      </c>
      <c r="L30" s="43"/>
    </row>
    <row r="31" spans="2:13" ht="18.899999999999999" customHeight="1" x14ac:dyDescent="0.2">
      <c r="B31" s="51"/>
      <c r="C31" s="139" t="s">
        <v>195</v>
      </c>
      <c r="D31" s="71">
        <f>[1]表1!D29</f>
        <v>176</v>
      </c>
      <c r="E31" s="140">
        <f>'表31-1'!E25+'表31-1'!F25</f>
        <v>56</v>
      </c>
      <c r="F31" s="141">
        <v>19</v>
      </c>
      <c r="G31" s="141">
        <v>31</v>
      </c>
      <c r="H31" s="141">
        <v>4</v>
      </c>
      <c r="I31" s="141">
        <v>10</v>
      </c>
      <c r="J31" s="142">
        <v>6</v>
      </c>
      <c r="L31" s="8">
        <f>E31</f>
        <v>56</v>
      </c>
      <c r="M31" s="35">
        <f>E31-L31</f>
        <v>0</v>
      </c>
    </row>
    <row r="32" spans="2:13" ht="18.899999999999999" customHeight="1" x14ac:dyDescent="0.2">
      <c r="B32" s="51"/>
      <c r="C32" s="131"/>
      <c r="D32" s="38"/>
      <c r="E32" s="150">
        <f>E31/D31</f>
        <v>0.31818181818181818</v>
      </c>
      <c r="F32" s="132">
        <f>F31/D31</f>
        <v>0.10795454545454546</v>
      </c>
      <c r="G32" s="132">
        <f>G31/D31</f>
        <v>0.17613636363636365</v>
      </c>
      <c r="H32" s="132">
        <f>H31/D31</f>
        <v>2.2727272727272728E-2</v>
      </c>
      <c r="I32" s="132">
        <f>I31/D31</f>
        <v>5.6818181818181816E-2</v>
      </c>
      <c r="J32" s="133">
        <f>J31/D31</f>
        <v>3.4090909090909088E-2</v>
      </c>
      <c r="L32" s="43">
        <f>SUM(E32)</f>
        <v>0.31818181818181818</v>
      </c>
      <c r="M32" s="35"/>
    </row>
    <row r="33" spans="2:13" ht="18.899999999999999" customHeight="1" thickBot="1" x14ac:dyDescent="0.25">
      <c r="B33" s="144"/>
      <c r="C33" s="145"/>
      <c r="D33" s="146"/>
      <c r="E33" s="152"/>
      <c r="F33" s="148">
        <f>F31/$E31</f>
        <v>0.3392857142857143</v>
      </c>
      <c r="G33" s="148">
        <f t="shared" ref="G33:J33" si="7">G31/$E31</f>
        <v>0.5535714285714286</v>
      </c>
      <c r="H33" s="148">
        <f t="shared" si="7"/>
        <v>7.1428571428571425E-2</v>
      </c>
      <c r="I33" s="148">
        <f t="shared" si="7"/>
        <v>0.17857142857142858</v>
      </c>
      <c r="J33" s="149">
        <f t="shared" si="7"/>
        <v>0.10714285714285714</v>
      </c>
      <c r="L33" s="43"/>
    </row>
    <row r="34" spans="2:13" ht="18.899999999999999" customHeight="1" thickTop="1" x14ac:dyDescent="0.2">
      <c r="B34" s="44" t="s">
        <v>228</v>
      </c>
      <c r="C34" s="128" t="s">
        <v>229</v>
      </c>
      <c r="D34" s="71">
        <f>[1]表1!D32</f>
        <v>106</v>
      </c>
      <c r="E34" s="261">
        <f>'表31-1'!E27+'表31-1'!F27</f>
        <v>14</v>
      </c>
      <c r="F34" s="141">
        <v>2</v>
      </c>
      <c r="G34" s="141">
        <v>9</v>
      </c>
      <c r="H34" s="141">
        <v>0</v>
      </c>
      <c r="I34" s="141">
        <v>1</v>
      </c>
      <c r="J34" s="142">
        <v>1</v>
      </c>
      <c r="L34" s="8">
        <f>E34</f>
        <v>14</v>
      </c>
      <c r="M34" s="35">
        <f>E34-L34</f>
        <v>0</v>
      </c>
    </row>
    <row r="35" spans="2:13" ht="18.899999999999999" customHeight="1" x14ac:dyDescent="0.2">
      <c r="B35" s="51"/>
      <c r="C35" s="131"/>
      <c r="D35" s="38"/>
      <c r="E35" s="150">
        <f>E34/D34</f>
        <v>0.13207547169811321</v>
      </c>
      <c r="F35" s="132">
        <f>F34/D34</f>
        <v>1.8867924528301886E-2</v>
      </c>
      <c r="G35" s="132">
        <f>G34/D34</f>
        <v>8.4905660377358486E-2</v>
      </c>
      <c r="H35" s="132">
        <f>H34/D34</f>
        <v>0</v>
      </c>
      <c r="I35" s="132">
        <f>I34/D34</f>
        <v>9.433962264150943E-3</v>
      </c>
      <c r="J35" s="133">
        <f>J34/D34</f>
        <v>9.433962264150943E-3</v>
      </c>
      <c r="L35" s="43">
        <f>SUM(E35)</f>
        <v>0.13207547169811321</v>
      </c>
      <c r="M35" s="35"/>
    </row>
    <row r="36" spans="2:13" ht="18.899999999999999" customHeight="1" x14ac:dyDescent="0.2">
      <c r="B36" s="51"/>
      <c r="C36" s="134"/>
      <c r="D36" s="143"/>
      <c r="E36" s="262"/>
      <c r="F36" s="137">
        <f>F34/$E34</f>
        <v>0.14285714285714285</v>
      </c>
      <c r="G36" s="137">
        <f t="shared" ref="G36:J36" si="8">G34/$E34</f>
        <v>0.6428571428571429</v>
      </c>
      <c r="H36" s="137">
        <f t="shared" si="8"/>
        <v>0</v>
      </c>
      <c r="I36" s="137">
        <f t="shared" si="8"/>
        <v>7.1428571428571425E-2</v>
      </c>
      <c r="J36" s="138">
        <f t="shared" si="8"/>
        <v>7.1428571428571425E-2</v>
      </c>
      <c r="L36" s="43"/>
    </row>
    <row r="37" spans="2:13" ht="18.899999999999999" customHeight="1" x14ac:dyDescent="0.2">
      <c r="B37" s="51"/>
      <c r="C37" s="139" t="s">
        <v>230</v>
      </c>
      <c r="D37" s="71">
        <f>[1]表1!D35</f>
        <v>171</v>
      </c>
      <c r="E37" s="263">
        <f>'表31-1'!E29+'表31-1'!F29</f>
        <v>42</v>
      </c>
      <c r="F37" s="141">
        <v>15</v>
      </c>
      <c r="G37" s="141">
        <v>27</v>
      </c>
      <c r="H37" s="141">
        <v>5</v>
      </c>
      <c r="I37" s="141">
        <v>3</v>
      </c>
      <c r="J37" s="142">
        <v>1</v>
      </c>
      <c r="L37" s="8">
        <f>E37</f>
        <v>42</v>
      </c>
      <c r="M37" s="35">
        <f>E37-L37</f>
        <v>0</v>
      </c>
    </row>
    <row r="38" spans="2:13" ht="18.899999999999999" customHeight="1" x14ac:dyDescent="0.2">
      <c r="B38" s="51"/>
      <c r="C38" s="131"/>
      <c r="D38" s="38"/>
      <c r="E38" s="150">
        <f>E37/D37</f>
        <v>0.24561403508771928</v>
      </c>
      <c r="F38" s="132">
        <f>F37/D37</f>
        <v>8.771929824561403E-2</v>
      </c>
      <c r="G38" s="132">
        <f>G37/D37</f>
        <v>0.15789473684210525</v>
      </c>
      <c r="H38" s="132">
        <f>H37/D37</f>
        <v>2.9239766081871343E-2</v>
      </c>
      <c r="I38" s="132">
        <f>I37/D37</f>
        <v>1.7543859649122806E-2</v>
      </c>
      <c r="J38" s="133">
        <f>J37/D37</f>
        <v>5.8479532163742687E-3</v>
      </c>
      <c r="L38" s="43">
        <f>SUM(E38)</f>
        <v>0.24561403508771928</v>
      </c>
      <c r="M38" s="35"/>
    </row>
    <row r="39" spans="2:13" ht="18.899999999999999" customHeight="1" x14ac:dyDescent="0.2">
      <c r="B39" s="51"/>
      <c r="C39" s="134"/>
      <c r="D39" s="143"/>
      <c r="E39" s="151"/>
      <c r="F39" s="137">
        <f>F37/$E37</f>
        <v>0.35714285714285715</v>
      </c>
      <c r="G39" s="137">
        <f t="shared" ref="G39:J39" si="9">G37/$E37</f>
        <v>0.6428571428571429</v>
      </c>
      <c r="H39" s="137">
        <f t="shared" si="9"/>
        <v>0.11904761904761904</v>
      </c>
      <c r="I39" s="137">
        <f t="shared" si="9"/>
        <v>7.1428571428571425E-2</v>
      </c>
      <c r="J39" s="138">
        <f t="shared" si="9"/>
        <v>2.3809523809523808E-2</v>
      </c>
      <c r="L39" s="43"/>
    </row>
    <row r="40" spans="2:13" ht="18.899999999999999" customHeight="1" x14ac:dyDescent="0.2">
      <c r="B40" s="51"/>
      <c r="C40" s="139" t="s">
        <v>231</v>
      </c>
      <c r="D40" s="71">
        <f>[1]表1!D38</f>
        <v>49</v>
      </c>
      <c r="E40" s="263">
        <f>'表31-1'!E31+'表31-1'!F31</f>
        <v>17</v>
      </c>
      <c r="F40" s="115">
        <v>6</v>
      </c>
      <c r="G40" s="115">
        <v>9</v>
      </c>
      <c r="H40" s="115">
        <v>2</v>
      </c>
      <c r="I40" s="115">
        <v>4</v>
      </c>
      <c r="J40" s="116">
        <v>2</v>
      </c>
      <c r="L40" s="8">
        <f>E40</f>
        <v>17</v>
      </c>
      <c r="M40" s="35">
        <f>E40-L40</f>
        <v>0</v>
      </c>
    </row>
    <row r="41" spans="2:13" ht="18.899999999999999" customHeight="1" x14ac:dyDescent="0.2">
      <c r="B41" s="51"/>
      <c r="C41" s="131"/>
      <c r="D41" s="38"/>
      <c r="E41" s="150">
        <f>E40/D40</f>
        <v>0.34693877551020408</v>
      </c>
      <c r="F41" s="132">
        <f>F40/D40</f>
        <v>0.12244897959183673</v>
      </c>
      <c r="G41" s="132">
        <f>G40/D40</f>
        <v>0.18367346938775511</v>
      </c>
      <c r="H41" s="132">
        <f>H40/D40</f>
        <v>4.0816326530612242E-2</v>
      </c>
      <c r="I41" s="132">
        <f>I40/D40</f>
        <v>8.1632653061224483E-2</v>
      </c>
      <c r="J41" s="133">
        <f>J40/D40</f>
        <v>4.0816326530612242E-2</v>
      </c>
      <c r="L41" s="43">
        <f>SUM(E41)</f>
        <v>0.34693877551020408</v>
      </c>
      <c r="M41" s="35"/>
    </row>
    <row r="42" spans="2:13" ht="18.899999999999999" customHeight="1" x14ac:dyDescent="0.2">
      <c r="B42" s="51"/>
      <c r="C42" s="134"/>
      <c r="D42" s="143"/>
      <c r="E42" s="151"/>
      <c r="F42" s="137">
        <f>F40/$E40</f>
        <v>0.35294117647058826</v>
      </c>
      <c r="G42" s="137">
        <f t="shared" ref="G42:J42" si="10">G40/$E40</f>
        <v>0.52941176470588236</v>
      </c>
      <c r="H42" s="137">
        <f t="shared" si="10"/>
        <v>0.11764705882352941</v>
      </c>
      <c r="I42" s="137">
        <f t="shared" si="10"/>
        <v>0.23529411764705882</v>
      </c>
      <c r="J42" s="138">
        <f t="shared" si="10"/>
        <v>0.11764705882352941</v>
      </c>
      <c r="L42" s="43"/>
    </row>
    <row r="43" spans="2:13" ht="18.899999999999999" customHeight="1" x14ac:dyDescent="0.2">
      <c r="B43" s="51"/>
      <c r="C43" s="139" t="s">
        <v>232</v>
      </c>
      <c r="D43" s="71">
        <f>[1]表1!D41</f>
        <v>38</v>
      </c>
      <c r="E43" s="263">
        <f>'表31-1'!E33+'表31-1'!F33</f>
        <v>11</v>
      </c>
      <c r="F43" s="115">
        <v>6</v>
      </c>
      <c r="G43" s="115">
        <v>4</v>
      </c>
      <c r="H43" s="115">
        <v>5</v>
      </c>
      <c r="I43" s="115">
        <v>5</v>
      </c>
      <c r="J43" s="116">
        <v>0</v>
      </c>
      <c r="L43" s="8">
        <f>E43</f>
        <v>11</v>
      </c>
      <c r="M43" s="35">
        <f>E43-L43</f>
        <v>0</v>
      </c>
    </row>
    <row r="44" spans="2:13" ht="18.899999999999999" customHeight="1" x14ac:dyDescent="0.2">
      <c r="B44" s="51"/>
      <c r="C44" s="131"/>
      <c r="D44" s="38"/>
      <c r="E44" s="150">
        <f>E43/D43</f>
        <v>0.28947368421052633</v>
      </c>
      <c r="F44" s="132">
        <f>F43/D43</f>
        <v>0.15789473684210525</v>
      </c>
      <c r="G44" s="132">
        <f>G43/D43</f>
        <v>0.10526315789473684</v>
      </c>
      <c r="H44" s="132">
        <f>H43/D43</f>
        <v>0.13157894736842105</v>
      </c>
      <c r="I44" s="132">
        <f>I43/D43</f>
        <v>0.13157894736842105</v>
      </c>
      <c r="J44" s="133">
        <f>J43/D43</f>
        <v>0</v>
      </c>
      <c r="L44" s="43">
        <f>SUM(E44)</f>
        <v>0.28947368421052633</v>
      </c>
      <c r="M44" s="35"/>
    </row>
    <row r="45" spans="2:13" ht="18.899999999999999" customHeight="1" x14ac:dyDescent="0.2">
      <c r="B45" s="51"/>
      <c r="C45" s="134"/>
      <c r="D45" s="143"/>
      <c r="E45" s="151"/>
      <c r="F45" s="137">
        <f>F43/$E43</f>
        <v>0.54545454545454541</v>
      </c>
      <c r="G45" s="137">
        <f t="shared" ref="G45:J45" si="11">G43/$E43</f>
        <v>0.36363636363636365</v>
      </c>
      <c r="H45" s="137">
        <f t="shared" si="11"/>
        <v>0.45454545454545453</v>
      </c>
      <c r="I45" s="137">
        <f t="shared" si="11"/>
        <v>0.45454545454545453</v>
      </c>
      <c r="J45" s="138">
        <f t="shared" si="11"/>
        <v>0</v>
      </c>
      <c r="L45" s="43"/>
    </row>
    <row r="46" spans="2:13" ht="18.899999999999999" customHeight="1" x14ac:dyDescent="0.2">
      <c r="B46" s="51"/>
      <c r="C46" s="139" t="s">
        <v>233</v>
      </c>
      <c r="D46" s="71">
        <f>[1]表1!D44</f>
        <v>33</v>
      </c>
      <c r="E46" s="263">
        <f>'表31-1'!E35+'表31-1'!F35</f>
        <v>12</v>
      </c>
      <c r="F46" s="115">
        <v>8</v>
      </c>
      <c r="G46" s="115">
        <v>6</v>
      </c>
      <c r="H46" s="115">
        <v>1</v>
      </c>
      <c r="I46" s="115">
        <v>3</v>
      </c>
      <c r="J46" s="116">
        <v>0</v>
      </c>
      <c r="L46" s="8">
        <f>E46</f>
        <v>12</v>
      </c>
      <c r="M46" s="35">
        <f>E46-L46</f>
        <v>0</v>
      </c>
    </row>
    <row r="47" spans="2:13" ht="18.899999999999999" customHeight="1" x14ac:dyDescent="0.2">
      <c r="B47" s="51"/>
      <c r="C47" s="131"/>
      <c r="D47" s="38"/>
      <c r="E47" s="150">
        <f>E46/D46</f>
        <v>0.36363636363636365</v>
      </c>
      <c r="F47" s="132">
        <f>F46/D46</f>
        <v>0.24242424242424243</v>
      </c>
      <c r="G47" s="132">
        <f>G46/D46</f>
        <v>0.18181818181818182</v>
      </c>
      <c r="H47" s="132">
        <f>H46/D46</f>
        <v>3.0303030303030304E-2</v>
      </c>
      <c r="I47" s="132">
        <f>I46/D46</f>
        <v>9.0909090909090912E-2</v>
      </c>
      <c r="J47" s="133">
        <f>J46/D46</f>
        <v>0</v>
      </c>
      <c r="L47" s="43">
        <f>SUM(E47)</f>
        <v>0.36363636363636365</v>
      </c>
      <c r="M47" s="35"/>
    </row>
    <row r="48" spans="2:13" ht="18.899999999999999" customHeight="1" x14ac:dyDescent="0.2">
      <c r="B48" s="51"/>
      <c r="C48" s="134"/>
      <c r="D48" s="143"/>
      <c r="E48" s="151"/>
      <c r="F48" s="137">
        <f>F46/$E46</f>
        <v>0.66666666666666663</v>
      </c>
      <c r="G48" s="137">
        <f t="shared" ref="G48:J48" si="12">G46/$E46</f>
        <v>0.5</v>
      </c>
      <c r="H48" s="137">
        <f t="shared" si="12"/>
        <v>8.3333333333333329E-2</v>
      </c>
      <c r="I48" s="137">
        <f t="shared" si="12"/>
        <v>0.25</v>
      </c>
      <c r="J48" s="138">
        <f t="shared" si="12"/>
        <v>0</v>
      </c>
      <c r="L48" s="43"/>
    </row>
    <row r="49" spans="2:13" ht="18.899999999999999" customHeight="1" x14ac:dyDescent="0.2">
      <c r="B49" s="51"/>
      <c r="C49" s="139" t="s">
        <v>234</v>
      </c>
      <c r="D49" s="71">
        <f>[1]表1!D47</f>
        <v>30</v>
      </c>
      <c r="E49" s="263">
        <f>'表31-1'!E37+'表31-1'!F37</f>
        <v>12</v>
      </c>
      <c r="F49" s="115">
        <v>5</v>
      </c>
      <c r="G49" s="115">
        <v>9</v>
      </c>
      <c r="H49" s="115">
        <v>2</v>
      </c>
      <c r="I49" s="115">
        <v>4</v>
      </c>
      <c r="J49" s="116">
        <v>2</v>
      </c>
      <c r="L49" s="8">
        <f>E49</f>
        <v>12</v>
      </c>
      <c r="M49" s="35">
        <f>E49-L49</f>
        <v>0</v>
      </c>
    </row>
    <row r="50" spans="2:13" ht="18.899999999999999" customHeight="1" x14ac:dyDescent="0.2">
      <c r="B50" s="51"/>
      <c r="C50" s="131"/>
      <c r="D50" s="38"/>
      <c r="E50" s="150">
        <f>E49/D49</f>
        <v>0.4</v>
      </c>
      <c r="F50" s="132">
        <f>F49/D49</f>
        <v>0.16666666666666666</v>
      </c>
      <c r="G50" s="132">
        <f>G49/D49</f>
        <v>0.3</v>
      </c>
      <c r="H50" s="132">
        <f>H49/D49</f>
        <v>6.6666666666666666E-2</v>
      </c>
      <c r="I50" s="132">
        <f>I49/D49</f>
        <v>0.13333333333333333</v>
      </c>
      <c r="J50" s="133">
        <f>J49/D49</f>
        <v>6.6666666666666666E-2</v>
      </c>
      <c r="L50" s="43">
        <f>SUM(E50)</f>
        <v>0.4</v>
      </c>
      <c r="M50" s="35"/>
    </row>
    <row r="51" spans="2:13" ht="18.899999999999999" customHeight="1" thickBot="1" x14ac:dyDescent="0.25">
      <c r="B51" s="51"/>
      <c r="C51" s="145"/>
      <c r="D51" s="146"/>
      <c r="E51" s="152"/>
      <c r="F51" s="148">
        <f>F49/$E49</f>
        <v>0.41666666666666669</v>
      </c>
      <c r="G51" s="148">
        <f t="shared" ref="G51:J51" si="13">G49/$E49</f>
        <v>0.75</v>
      </c>
      <c r="H51" s="148">
        <f t="shared" si="13"/>
        <v>0.16666666666666666</v>
      </c>
      <c r="I51" s="148">
        <f t="shared" si="13"/>
        <v>0.33333333333333331</v>
      </c>
      <c r="J51" s="149">
        <f t="shared" si="13"/>
        <v>0.16666666666666666</v>
      </c>
      <c r="L51" s="43"/>
    </row>
    <row r="52" spans="2:13" ht="18.899999999999999" customHeight="1" thickTop="1" x14ac:dyDescent="0.2">
      <c r="B52" s="51"/>
      <c r="C52" s="153" t="s">
        <v>235</v>
      </c>
      <c r="D52" s="154">
        <f t="shared" ref="D52:J52" si="14">D37+D40+D43+D46</f>
        <v>291</v>
      </c>
      <c r="E52" s="140">
        <f t="shared" si="14"/>
        <v>82</v>
      </c>
      <c r="F52" s="141">
        <f t="shared" si="14"/>
        <v>35</v>
      </c>
      <c r="G52" s="141">
        <f t="shared" si="14"/>
        <v>46</v>
      </c>
      <c r="H52" s="141">
        <f t="shared" si="14"/>
        <v>13</v>
      </c>
      <c r="I52" s="141">
        <f t="shared" si="14"/>
        <v>15</v>
      </c>
      <c r="J52" s="142">
        <f t="shared" si="14"/>
        <v>3</v>
      </c>
      <c r="L52" s="8">
        <f>E52</f>
        <v>82</v>
      </c>
      <c r="M52" s="35">
        <f>E52-L52</f>
        <v>0</v>
      </c>
    </row>
    <row r="53" spans="2:13" ht="18.899999999999999" customHeight="1" x14ac:dyDescent="0.2">
      <c r="B53" s="51"/>
      <c r="C53" s="155" t="s">
        <v>236</v>
      </c>
      <c r="D53" s="156"/>
      <c r="E53" s="150">
        <f>E52/D52</f>
        <v>0.28178694158075601</v>
      </c>
      <c r="F53" s="132">
        <f>F52/D52</f>
        <v>0.12027491408934708</v>
      </c>
      <c r="G53" s="132">
        <f>G52/D52</f>
        <v>0.15807560137457044</v>
      </c>
      <c r="H53" s="132">
        <f>H52/D52</f>
        <v>4.4673539518900345E-2</v>
      </c>
      <c r="I53" s="132">
        <f>I52/D52</f>
        <v>5.1546391752577317E-2</v>
      </c>
      <c r="J53" s="133">
        <f>J52/D52</f>
        <v>1.0309278350515464E-2</v>
      </c>
      <c r="L53" s="43">
        <f>SUM(E53)</f>
        <v>0.28178694158075601</v>
      </c>
      <c r="M53" s="35"/>
    </row>
    <row r="54" spans="2:13" ht="18.899999999999999" customHeight="1" x14ac:dyDescent="0.2">
      <c r="B54" s="51"/>
      <c r="C54" s="157"/>
      <c r="D54" s="158"/>
      <c r="E54" s="151"/>
      <c r="F54" s="137">
        <f>F52/$E52</f>
        <v>0.42682926829268292</v>
      </c>
      <c r="G54" s="137">
        <f t="shared" ref="G54:J54" si="15">G52/$E52</f>
        <v>0.56097560975609762</v>
      </c>
      <c r="H54" s="137">
        <f t="shared" si="15"/>
        <v>0.15853658536585366</v>
      </c>
      <c r="I54" s="137">
        <f t="shared" si="15"/>
        <v>0.18292682926829268</v>
      </c>
      <c r="J54" s="138">
        <f t="shared" si="15"/>
        <v>3.6585365853658534E-2</v>
      </c>
      <c r="L54" s="43"/>
    </row>
    <row r="55" spans="2:13" ht="18.899999999999999" customHeight="1" x14ac:dyDescent="0.2">
      <c r="B55" s="51"/>
      <c r="C55" s="159" t="s">
        <v>235</v>
      </c>
      <c r="D55" s="264">
        <f>SUM(D40:D49)</f>
        <v>150</v>
      </c>
      <c r="E55" s="114">
        <f t="shared" ref="E55:J55" si="16">E40+E43+E46+E49</f>
        <v>52</v>
      </c>
      <c r="F55" s="115">
        <f t="shared" si="16"/>
        <v>25</v>
      </c>
      <c r="G55" s="115">
        <f t="shared" si="16"/>
        <v>28</v>
      </c>
      <c r="H55" s="115">
        <f t="shared" si="16"/>
        <v>10</v>
      </c>
      <c r="I55" s="115">
        <f t="shared" si="16"/>
        <v>16</v>
      </c>
      <c r="J55" s="116">
        <f t="shared" si="16"/>
        <v>4</v>
      </c>
      <c r="L55" s="8">
        <f>E55</f>
        <v>52</v>
      </c>
      <c r="M55" s="35">
        <f>E55-L55</f>
        <v>0</v>
      </c>
    </row>
    <row r="56" spans="2:13" ht="18.899999999999999" customHeight="1" x14ac:dyDescent="0.2">
      <c r="B56" s="51"/>
      <c r="C56" s="155" t="s">
        <v>237</v>
      </c>
      <c r="D56" s="161"/>
      <c r="E56" s="150">
        <f>E55/D55</f>
        <v>0.34666666666666668</v>
      </c>
      <c r="F56" s="132">
        <f>F55/D55</f>
        <v>0.16666666666666666</v>
      </c>
      <c r="G56" s="132">
        <f>G55/D55</f>
        <v>0.18666666666666668</v>
      </c>
      <c r="H56" s="132">
        <f>H55/D55</f>
        <v>6.6666666666666666E-2</v>
      </c>
      <c r="I56" s="132">
        <f>I55/D55</f>
        <v>0.10666666666666667</v>
      </c>
      <c r="J56" s="133">
        <f>J55/D55</f>
        <v>2.6666666666666668E-2</v>
      </c>
      <c r="L56" s="43">
        <f>SUM(E56)</f>
        <v>0.34666666666666668</v>
      </c>
      <c r="M56" s="35"/>
    </row>
    <row r="57" spans="2:13" ht="18.899999999999999" customHeight="1" thickBot="1" x14ac:dyDescent="0.25">
      <c r="B57" s="83"/>
      <c r="C57" s="157"/>
      <c r="D57" s="158"/>
      <c r="E57" s="162"/>
      <c r="F57" s="163">
        <f>F55/$E55</f>
        <v>0.48076923076923078</v>
      </c>
      <c r="G57" s="163">
        <f t="shared" ref="G57:J57" si="17">G55/$E55</f>
        <v>0.53846153846153844</v>
      </c>
      <c r="H57" s="163">
        <f t="shared" si="17"/>
        <v>0.19230769230769232</v>
      </c>
      <c r="I57" s="163">
        <f t="shared" si="17"/>
        <v>0.30769230769230771</v>
      </c>
      <c r="J57" s="164">
        <f t="shared" si="17"/>
        <v>7.6923076923076927E-2</v>
      </c>
      <c r="L57" s="43"/>
    </row>
    <row r="58" spans="2:13" ht="18.899999999999999" customHeight="1" x14ac:dyDescent="0.2">
      <c r="B58" s="194"/>
      <c r="C58" s="166"/>
      <c r="D58" s="166"/>
      <c r="E58" s="166"/>
      <c r="F58" s="166"/>
      <c r="G58" s="265"/>
      <c r="H58" s="265"/>
      <c r="I58" s="265"/>
      <c r="J58" s="265"/>
      <c r="L58" s="43"/>
    </row>
    <row r="59" spans="2:13" x14ac:dyDescent="0.2">
      <c r="B59" s="266"/>
      <c r="C59" s="167"/>
      <c r="D59" s="267"/>
      <c r="E59" s="268"/>
      <c r="F59" s="269"/>
      <c r="G59" s="269"/>
      <c r="H59" s="269"/>
      <c r="I59" s="269"/>
    </row>
    <row r="60" spans="2:13" x14ac:dyDescent="0.2">
      <c r="B60" s="8" t="s">
        <v>238</v>
      </c>
      <c r="C60" s="167"/>
      <c r="D60" s="8">
        <f>D34+D37+D40+D43+D46+D49</f>
        <v>427</v>
      </c>
      <c r="E60" s="8">
        <f t="shared" ref="E60:J60" si="18">E34+E37+E40+E43+E46+E49</f>
        <v>108</v>
      </c>
      <c r="F60" s="8">
        <f t="shared" si="18"/>
        <v>42</v>
      </c>
      <c r="G60" s="8">
        <f t="shared" si="18"/>
        <v>64</v>
      </c>
      <c r="H60" s="8">
        <f t="shared" si="18"/>
        <v>15</v>
      </c>
      <c r="I60" s="8">
        <f t="shared" si="18"/>
        <v>20</v>
      </c>
      <c r="J60" s="8">
        <f t="shared" si="18"/>
        <v>6</v>
      </c>
    </row>
    <row r="61" spans="2:13" x14ac:dyDescent="0.2">
      <c r="B61" s="43" t="s">
        <v>239</v>
      </c>
      <c r="E61" s="91">
        <f>E60/D60</f>
        <v>0.25292740046838408</v>
      </c>
      <c r="F61" s="91">
        <f>F60/D60</f>
        <v>9.8360655737704916E-2</v>
      </c>
      <c r="G61" s="91">
        <f>G60/D60</f>
        <v>0.14988290398126464</v>
      </c>
      <c r="H61" s="91">
        <f>H60/D60</f>
        <v>3.5128805620608897E-2</v>
      </c>
      <c r="I61" s="91">
        <f>I60/D60</f>
        <v>4.6838407494145202E-2</v>
      </c>
      <c r="J61" s="91">
        <f>J60/D60</f>
        <v>1.405152224824356E-2</v>
      </c>
    </row>
    <row r="62" spans="2:13" x14ac:dyDescent="0.2">
      <c r="B62" s="43" t="s">
        <v>300</v>
      </c>
      <c r="E62" s="91"/>
      <c r="F62" s="91">
        <f>F60/E60</f>
        <v>0.3888888888888889</v>
      </c>
      <c r="G62" s="91">
        <f>G60/E60</f>
        <v>0.59259259259259256</v>
      </c>
      <c r="H62" s="91">
        <f>H60/E60</f>
        <v>0.1388888888888889</v>
      </c>
      <c r="I62" s="91">
        <f>I60/E60</f>
        <v>0.18518518518518517</v>
      </c>
      <c r="J62" s="91">
        <f>J60/E60</f>
        <v>5.5555555555555552E-2</v>
      </c>
    </row>
    <row r="63" spans="2:13" ht="9.75" customHeight="1" x14ac:dyDescent="0.2">
      <c r="E63" s="91"/>
      <c r="F63" s="91"/>
      <c r="G63" s="91"/>
      <c r="H63" s="91"/>
      <c r="I63" s="91"/>
      <c r="J63" s="91"/>
    </row>
    <row r="64" spans="2:13" x14ac:dyDescent="0.2">
      <c r="B64" s="8" t="s">
        <v>241</v>
      </c>
      <c r="D64" s="92">
        <f t="shared" ref="D64:J64" si="19">D52+D34+D49</f>
        <v>427</v>
      </c>
      <c r="E64" s="92">
        <f t="shared" si="19"/>
        <v>108</v>
      </c>
      <c r="F64" s="92">
        <f t="shared" si="19"/>
        <v>42</v>
      </c>
      <c r="G64" s="92">
        <f t="shared" si="19"/>
        <v>64</v>
      </c>
      <c r="H64" s="92">
        <f t="shared" si="19"/>
        <v>15</v>
      </c>
      <c r="I64" s="92">
        <f t="shared" si="19"/>
        <v>20</v>
      </c>
      <c r="J64" s="92">
        <f t="shared" si="19"/>
        <v>6</v>
      </c>
    </row>
    <row r="65" spans="2:10" x14ac:dyDescent="0.2">
      <c r="B65" s="8"/>
      <c r="C65" s="168"/>
      <c r="D65" s="93">
        <f t="shared" ref="D65:J65" si="20">D55+D34+D37</f>
        <v>427</v>
      </c>
      <c r="E65" s="93">
        <f t="shared" si="20"/>
        <v>108</v>
      </c>
      <c r="F65" s="93">
        <f t="shared" si="20"/>
        <v>42</v>
      </c>
      <c r="G65" s="93">
        <f t="shared" si="20"/>
        <v>64</v>
      </c>
      <c r="H65" s="93">
        <f t="shared" si="20"/>
        <v>15</v>
      </c>
      <c r="I65" s="93">
        <f t="shared" si="20"/>
        <v>20</v>
      </c>
      <c r="J65" s="93">
        <f t="shared" si="20"/>
        <v>6</v>
      </c>
    </row>
    <row r="66" spans="2:10" ht="13.5" customHeight="1" x14ac:dyDescent="0.2">
      <c r="B66" s="8"/>
      <c r="C66" s="168"/>
    </row>
    <row r="67" spans="2:10" ht="13.5" customHeight="1" x14ac:dyDescent="0.2">
      <c r="B67" s="35" t="s">
        <v>209</v>
      </c>
      <c r="C67" s="168"/>
      <c r="D67" s="35">
        <f>D13-D60</f>
        <v>0</v>
      </c>
      <c r="E67" s="35">
        <f t="shared" ref="E67:J69" si="21">E13-E60</f>
        <v>0</v>
      </c>
      <c r="F67" s="35">
        <f t="shared" si="21"/>
        <v>0</v>
      </c>
      <c r="G67" s="35">
        <f t="shared" si="21"/>
        <v>0</v>
      </c>
      <c r="H67" s="35">
        <f t="shared" si="21"/>
        <v>0</v>
      </c>
      <c r="I67" s="35">
        <f t="shared" si="21"/>
        <v>0</v>
      </c>
      <c r="J67" s="35">
        <f t="shared" si="21"/>
        <v>0</v>
      </c>
    </row>
    <row r="68" spans="2:10" ht="11.25" customHeight="1" x14ac:dyDescent="0.2">
      <c r="C68" s="168"/>
      <c r="D68" s="35"/>
      <c r="E68" s="35">
        <f t="shared" si="21"/>
        <v>0</v>
      </c>
      <c r="F68" s="35">
        <f t="shared" si="21"/>
        <v>0</v>
      </c>
      <c r="G68" s="35">
        <f t="shared" si="21"/>
        <v>0</v>
      </c>
      <c r="H68" s="35">
        <f>H14-H61</f>
        <v>0</v>
      </c>
      <c r="I68" s="35">
        <f t="shared" si="21"/>
        <v>0</v>
      </c>
      <c r="J68" s="35">
        <f t="shared" si="21"/>
        <v>0</v>
      </c>
    </row>
    <row r="69" spans="2:10" x14ac:dyDescent="0.2">
      <c r="C69" s="168"/>
      <c r="D69" s="35"/>
      <c r="E69" s="35"/>
      <c r="F69" s="35">
        <f>F15-F62</f>
        <v>0</v>
      </c>
      <c r="G69" s="35">
        <f t="shared" si="21"/>
        <v>0</v>
      </c>
      <c r="H69" s="35">
        <f>H15-H62</f>
        <v>0</v>
      </c>
      <c r="I69" s="35">
        <f t="shared" si="21"/>
        <v>0</v>
      </c>
      <c r="J69" s="35">
        <f t="shared" si="21"/>
        <v>0</v>
      </c>
    </row>
    <row r="70" spans="2:10" x14ac:dyDescent="0.2">
      <c r="C70" s="168"/>
      <c r="D70" s="35"/>
      <c r="E70" s="35"/>
      <c r="F70" s="35"/>
      <c r="G70" s="35"/>
      <c r="H70" s="35"/>
      <c r="I70" s="35"/>
      <c r="J70" s="35"/>
    </row>
    <row r="71" spans="2:10" x14ac:dyDescent="0.2">
      <c r="C71" s="168"/>
      <c r="D71" s="35">
        <f>D64-D60</f>
        <v>0</v>
      </c>
      <c r="E71" s="35">
        <f t="shared" ref="E71:J71" si="22">E64-E60</f>
        <v>0</v>
      </c>
      <c r="F71" s="35">
        <f t="shared" si="22"/>
        <v>0</v>
      </c>
      <c r="G71" s="35">
        <f t="shared" si="22"/>
        <v>0</v>
      </c>
      <c r="H71" s="35">
        <f t="shared" si="22"/>
        <v>0</v>
      </c>
      <c r="I71" s="35">
        <f t="shared" si="22"/>
        <v>0</v>
      </c>
      <c r="J71" s="35">
        <f t="shared" si="22"/>
        <v>0</v>
      </c>
    </row>
    <row r="72" spans="2:10" x14ac:dyDescent="0.2">
      <c r="C72" s="168"/>
      <c r="D72" s="35">
        <f>D65-D60</f>
        <v>0</v>
      </c>
      <c r="E72" s="35">
        <f t="shared" ref="E72:J72" si="23">E65-E60</f>
        <v>0</v>
      </c>
      <c r="F72" s="35">
        <f t="shared" si="23"/>
        <v>0</v>
      </c>
      <c r="G72" s="35">
        <f t="shared" si="23"/>
        <v>0</v>
      </c>
      <c r="H72" s="35">
        <f t="shared" si="23"/>
        <v>0</v>
      </c>
      <c r="I72" s="35">
        <f t="shared" si="23"/>
        <v>0</v>
      </c>
      <c r="J72" s="35">
        <f t="shared" si="23"/>
        <v>0</v>
      </c>
    </row>
    <row r="73" spans="2:10" x14ac:dyDescent="0.2">
      <c r="C73" s="168"/>
      <c r="D73" s="168"/>
      <c r="F73" s="43"/>
      <c r="H73" s="43"/>
    </row>
    <row r="74" spans="2:10" x14ac:dyDescent="0.2">
      <c r="C74" s="168"/>
      <c r="D74" s="168"/>
    </row>
    <row r="75" spans="2:10" x14ac:dyDescent="0.2">
      <c r="C75" s="168"/>
      <c r="D75" s="168"/>
    </row>
    <row r="76" spans="2:10" x14ac:dyDescent="0.2">
      <c r="C76" s="168"/>
      <c r="D76" s="168"/>
    </row>
    <row r="77" spans="2:10" x14ac:dyDescent="0.2">
      <c r="C77" s="168"/>
      <c r="D77" s="168"/>
    </row>
    <row r="78" spans="2:10" x14ac:dyDescent="0.2">
      <c r="C78" s="168"/>
      <c r="D78" s="168"/>
    </row>
    <row r="79" spans="2:10" x14ac:dyDescent="0.2">
      <c r="C79" s="168"/>
      <c r="D79" s="168"/>
    </row>
    <row r="80" spans="2:10" x14ac:dyDescent="0.2">
      <c r="C80" s="168"/>
      <c r="D80" s="168"/>
    </row>
    <row r="81" spans="1:4" x14ac:dyDescent="0.2">
      <c r="C81" s="168"/>
      <c r="D81" s="168"/>
    </row>
    <row r="82" spans="1:4" x14ac:dyDescent="0.2">
      <c r="C82" s="168"/>
      <c r="D82" s="168"/>
    </row>
    <row r="83" spans="1:4" x14ac:dyDescent="0.2">
      <c r="C83" s="168"/>
      <c r="D83" s="168"/>
    </row>
    <row r="84" spans="1:4" x14ac:dyDescent="0.2">
      <c r="C84" s="168"/>
      <c r="D84" s="168"/>
    </row>
    <row r="85" spans="1:4" x14ac:dyDescent="0.2">
      <c r="C85" s="168"/>
      <c r="D85" s="168"/>
    </row>
    <row r="86" spans="1:4" x14ac:dyDescent="0.2">
      <c r="C86" s="168"/>
      <c r="D86" s="168"/>
    </row>
    <row r="87" spans="1:4" x14ac:dyDescent="0.2">
      <c r="C87" s="168"/>
      <c r="D87" s="168"/>
    </row>
    <row r="88" spans="1:4" x14ac:dyDescent="0.2">
      <c r="C88" s="168"/>
      <c r="D88" s="168"/>
    </row>
    <row r="89" spans="1:4" x14ac:dyDescent="0.2">
      <c r="C89" s="168"/>
      <c r="D89" s="168"/>
    </row>
    <row r="90" spans="1:4" x14ac:dyDescent="0.2">
      <c r="C90" s="168"/>
      <c r="D90" s="168"/>
    </row>
    <row r="91" spans="1:4" x14ac:dyDescent="0.2">
      <c r="C91" s="168"/>
      <c r="D91" s="168"/>
    </row>
    <row r="92" spans="1:4" x14ac:dyDescent="0.2">
      <c r="C92" s="168"/>
      <c r="D92" s="168"/>
    </row>
    <row r="93" spans="1:4" x14ac:dyDescent="0.2">
      <c r="C93" s="168"/>
      <c r="D93" s="168"/>
    </row>
    <row r="94" spans="1:4" x14ac:dyDescent="0.2">
      <c r="C94" s="168"/>
      <c r="D94" s="168"/>
    </row>
    <row r="95" spans="1:4" x14ac:dyDescent="0.2">
      <c r="C95" s="168"/>
      <c r="D95" s="168"/>
    </row>
    <row r="96" spans="1:4" x14ac:dyDescent="0.2">
      <c r="A96" s="8"/>
      <c r="B96" s="8"/>
      <c r="C96" s="168"/>
      <c r="D96" s="168"/>
    </row>
    <row r="97" spans="1:4" x14ac:dyDescent="0.2">
      <c r="A97" s="8" t="e">
        <f>SUM(#REF!)</f>
        <v>#REF!</v>
      </c>
      <c r="B97" s="8" t="e">
        <f>SUM(#REF!)</f>
        <v>#REF!</v>
      </c>
      <c r="C97" s="168"/>
      <c r="D97" s="168"/>
    </row>
  </sheetData>
  <mergeCells count="24">
    <mergeCell ref="C58:F58"/>
    <mergeCell ref="B34:B57"/>
    <mergeCell ref="C34:C36"/>
    <mergeCell ref="C37:C39"/>
    <mergeCell ref="C40:C42"/>
    <mergeCell ref="C43:C45"/>
    <mergeCell ref="C46:C48"/>
    <mergeCell ref="C49:C51"/>
    <mergeCell ref="I10:I12"/>
    <mergeCell ref="J10:J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F10:F12"/>
    <mergeCell ref="G10:G12"/>
    <mergeCell ref="H10:H12"/>
  </mergeCells>
  <phoneticPr fontId="3"/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F9B42-B749-4AC8-953A-A32C1D2E9680}">
  <sheetPr>
    <tabColor rgb="FF00B0F0"/>
  </sheetPr>
  <dimension ref="A2:P97"/>
  <sheetViews>
    <sheetView view="pageBreakPreview" zoomScaleNormal="100" zoomScaleSheetLayoutView="100" workbookViewId="0"/>
  </sheetViews>
  <sheetFormatPr defaultColWidth="9" defaultRowHeight="13.2" outlineLevelCol="1" x14ac:dyDescent="0.2"/>
  <cols>
    <col min="1" max="1" width="8.6640625" style="168" customWidth="1"/>
    <col min="2" max="2" width="4.6640625" style="168" customWidth="1"/>
    <col min="3" max="3" width="11.44140625" style="8" customWidth="1"/>
    <col min="4" max="5" width="11" style="8" customWidth="1"/>
    <col min="6" max="11" width="11" style="8" customWidth="1" outlineLevel="1"/>
    <col min="12" max="13" width="11" style="8" customWidth="1"/>
    <col min="14" max="19" width="8.6640625" style="8" customWidth="1"/>
    <col min="20" max="39" width="4.6640625" style="8" customWidth="1"/>
    <col min="40" max="16384" width="9" style="8"/>
  </cols>
  <sheetData>
    <row r="2" spans="2:16" ht="17.100000000000001" customHeight="1" x14ac:dyDescent="0.2">
      <c r="B2" s="170" t="s">
        <v>301</v>
      </c>
    </row>
    <row r="3" spans="2:16" ht="18" customHeight="1" x14ac:dyDescent="0.2">
      <c r="B3" s="8"/>
    </row>
    <row r="4" spans="2:16" ht="15" customHeight="1" x14ac:dyDescent="0.2">
      <c r="B4" s="8"/>
      <c r="J4" s="254" t="s">
        <v>178</v>
      </c>
      <c r="K4" s="254"/>
    </row>
    <row r="5" spans="2:16" ht="15" customHeight="1" x14ac:dyDescent="0.2">
      <c r="B5" s="8"/>
      <c r="J5" s="254" t="s">
        <v>179</v>
      </c>
      <c r="K5" s="254"/>
    </row>
    <row r="6" spans="2:16" ht="15" customHeight="1" x14ac:dyDescent="0.2">
      <c r="B6" s="8"/>
      <c r="J6" s="254" t="s">
        <v>302</v>
      </c>
      <c r="K6" s="254"/>
    </row>
    <row r="7" spans="2:16" ht="15" customHeight="1" x14ac:dyDescent="0.2">
      <c r="B7" s="8"/>
      <c r="J7" s="254" t="s">
        <v>303</v>
      </c>
      <c r="K7" s="254"/>
    </row>
    <row r="8" spans="2:16" ht="13.8" thickBot="1" x14ac:dyDescent="0.25">
      <c r="M8" s="10" t="s">
        <v>212</v>
      </c>
    </row>
    <row r="9" spans="2:16" ht="15" customHeight="1" x14ac:dyDescent="0.2">
      <c r="B9" s="96"/>
      <c r="C9" s="96"/>
      <c r="D9" s="104" t="s">
        <v>213</v>
      </c>
      <c r="E9" s="270" t="s">
        <v>304</v>
      </c>
      <c r="F9" s="98"/>
      <c r="G9" s="98"/>
      <c r="H9" s="98"/>
      <c r="I9" s="98"/>
      <c r="J9" s="99"/>
      <c r="K9" s="99"/>
      <c r="L9" s="271" t="s">
        <v>305</v>
      </c>
      <c r="M9" s="271" t="s">
        <v>306</v>
      </c>
    </row>
    <row r="10" spans="2:16" ht="15" customHeight="1" x14ac:dyDescent="0.2">
      <c r="B10" s="96"/>
      <c r="C10" s="96"/>
      <c r="D10" s="107"/>
      <c r="E10" s="272"/>
      <c r="F10" s="102" t="s">
        <v>307</v>
      </c>
      <c r="G10" s="102" t="s">
        <v>308</v>
      </c>
      <c r="H10" s="102" t="s">
        <v>309</v>
      </c>
      <c r="I10" s="102" t="s">
        <v>310</v>
      </c>
      <c r="J10" s="102" t="s">
        <v>311</v>
      </c>
      <c r="K10" s="103" t="s">
        <v>225</v>
      </c>
      <c r="L10" s="273"/>
      <c r="M10" s="273"/>
    </row>
    <row r="11" spans="2:16" ht="10.5" customHeight="1" x14ac:dyDescent="0.2">
      <c r="B11" s="96"/>
      <c r="C11" s="96"/>
      <c r="D11" s="107"/>
      <c r="E11" s="272"/>
      <c r="F11" s="105"/>
      <c r="G11" s="105"/>
      <c r="H11" s="105"/>
      <c r="I11" s="105"/>
      <c r="J11" s="105"/>
      <c r="K11" s="106"/>
      <c r="L11" s="273"/>
      <c r="M11" s="273"/>
    </row>
    <row r="12" spans="2:16" ht="68.25" customHeight="1" x14ac:dyDescent="0.2">
      <c r="B12" s="96"/>
      <c r="C12" s="96"/>
      <c r="D12" s="112"/>
      <c r="E12" s="274"/>
      <c r="F12" s="110"/>
      <c r="G12" s="110"/>
      <c r="H12" s="110"/>
      <c r="I12" s="110"/>
      <c r="J12" s="110"/>
      <c r="K12" s="111"/>
      <c r="L12" s="275"/>
      <c r="M12" s="275"/>
      <c r="O12" s="8" t="s">
        <v>186</v>
      </c>
      <c r="P12" s="27" t="s">
        <v>187</v>
      </c>
    </row>
    <row r="13" spans="2:16" ht="19.2" customHeight="1" x14ac:dyDescent="0.2">
      <c r="B13" s="28" t="s">
        <v>188</v>
      </c>
      <c r="C13" s="29"/>
      <c r="D13" s="113">
        <f t="shared" ref="D13:M13" si="0">D16+D19+D22+D25+D28+D31</f>
        <v>427</v>
      </c>
      <c r="E13" s="114">
        <f t="shared" si="0"/>
        <v>82</v>
      </c>
      <c r="F13" s="115">
        <f t="shared" si="0"/>
        <v>36</v>
      </c>
      <c r="G13" s="115">
        <f t="shared" si="0"/>
        <v>40</v>
      </c>
      <c r="H13" s="115">
        <f t="shared" si="0"/>
        <v>23</v>
      </c>
      <c r="I13" s="115">
        <f t="shared" si="0"/>
        <v>6</v>
      </c>
      <c r="J13" s="115">
        <f t="shared" si="0"/>
        <v>12</v>
      </c>
      <c r="K13" s="11">
        <f t="shared" si="0"/>
        <v>7</v>
      </c>
      <c r="L13" s="276">
        <f t="shared" si="0"/>
        <v>336</v>
      </c>
      <c r="M13" s="276">
        <f t="shared" si="0"/>
        <v>9</v>
      </c>
      <c r="O13" s="8">
        <f>E13+L13+M13</f>
        <v>427</v>
      </c>
      <c r="P13" s="35">
        <f>D13-O13</f>
        <v>0</v>
      </c>
    </row>
    <row r="14" spans="2:16" ht="19.2" customHeight="1" x14ac:dyDescent="0.2">
      <c r="B14" s="36"/>
      <c r="C14" s="37"/>
      <c r="D14" s="118"/>
      <c r="E14" s="150">
        <f>E13/$D13</f>
        <v>0.19203747072599531</v>
      </c>
      <c r="F14" s="132">
        <f>F13/$D13</f>
        <v>8.4309133489461355E-2</v>
      </c>
      <c r="G14" s="132">
        <f t="shared" ref="G14:K14" si="1">G13/$D13</f>
        <v>9.3676814988290405E-2</v>
      </c>
      <c r="H14" s="132">
        <f t="shared" si="1"/>
        <v>5.3864168618266976E-2</v>
      </c>
      <c r="I14" s="132">
        <f t="shared" si="1"/>
        <v>1.405152224824356E-2</v>
      </c>
      <c r="J14" s="132">
        <f t="shared" si="1"/>
        <v>2.8103044496487119E-2</v>
      </c>
      <c r="K14" s="277">
        <f t="shared" si="1"/>
        <v>1.6393442622950821E-2</v>
      </c>
      <c r="L14" s="278">
        <f>L13/$D13</f>
        <v>0.78688524590163933</v>
      </c>
      <c r="M14" s="278">
        <f>M13/$D13</f>
        <v>2.1077283372365339E-2</v>
      </c>
      <c r="O14" s="43">
        <f>E14+L14+M14</f>
        <v>1</v>
      </c>
      <c r="P14" s="35">
        <f>1-O14</f>
        <v>0</v>
      </c>
    </row>
    <row r="15" spans="2:16" ht="19.2" customHeight="1" thickBot="1" x14ac:dyDescent="0.25">
      <c r="B15" s="122"/>
      <c r="C15" s="123"/>
      <c r="D15" s="124"/>
      <c r="E15" s="256"/>
      <c r="F15" s="257">
        <f>F13/$E13</f>
        <v>0.43902439024390244</v>
      </c>
      <c r="G15" s="257">
        <f t="shared" ref="G15:K15" si="2">G13/$E13</f>
        <v>0.48780487804878048</v>
      </c>
      <c r="H15" s="257">
        <f t="shared" si="2"/>
        <v>0.28048780487804881</v>
      </c>
      <c r="I15" s="257">
        <f t="shared" si="2"/>
        <v>7.3170731707317069E-2</v>
      </c>
      <c r="J15" s="257">
        <f t="shared" si="2"/>
        <v>0.14634146341463414</v>
      </c>
      <c r="K15" s="279">
        <f t="shared" si="2"/>
        <v>8.5365853658536592E-2</v>
      </c>
      <c r="L15" s="280"/>
      <c r="M15" s="280"/>
      <c r="O15" s="43"/>
    </row>
    <row r="16" spans="2:16" ht="19.2" customHeight="1" thickTop="1" x14ac:dyDescent="0.2">
      <c r="B16" s="44" t="s">
        <v>226</v>
      </c>
      <c r="C16" s="128" t="s">
        <v>190</v>
      </c>
      <c r="D16" s="46">
        <f>[1]表1!D14</f>
        <v>49</v>
      </c>
      <c r="E16" s="259">
        <v>11</v>
      </c>
      <c r="F16" s="129">
        <v>3</v>
      </c>
      <c r="G16" s="129">
        <v>9</v>
      </c>
      <c r="H16" s="129">
        <v>4</v>
      </c>
      <c r="I16" s="129">
        <v>0</v>
      </c>
      <c r="J16" s="129">
        <v>0</v>
      </c>
      <c r="K16" s="281">
        <v>0</v>
      </c>
      <c r="L16" s="282">
        <v>34</v>
      </c>
      <c r="M16" s="282">
        <v>4</v>
      </c>
      <c r="O16" s="8">
        <f>E16+L16+M16</f>
        <v>49</v>
      </c>
      <c r="P16" s="35">
        <f>D16-O16</f>
        <v>0</v>
      </c>
    </row>
    <row r="17" spans="2:16" ht="19.2" customHeight="1" x14ac:dyDescent="0.2">
      <c r="B17" s="51"/>
      <c r="C17" s="131"/>
      <c r="D17" s="38"/>
      <c r="E17" s="150">
        <f>E16/$D16</f>
        <v>0.22448979591836735</v>
      </c>
      <c r="F17" s="132">
        <f>F16/$D16</f>
        <v>6.1224489795918366E-2</v>
      </c>
      <c r="G17" s="132">
        <f t="shared" ref="G17:K17" si="3">G16/$D16</f>
        <v>0.18367346938775511</v>
      </c>
      <c r="H17" s="132">
        <f t="shared" si="3"/>
        <v>8.1632653061224483E-2</v>
      </c>
      <c r="I17" s="132">
        <f t="shared" si="3"/>
        <v>0</v>
      </c>
      <c r="J17" s="132">
        <f t="shared" si="3"/>
        <v>0</v>
      </c>
      <c r="K17" s="277">
        <f t="shared" si="3"/>
        <v>0</v>
      </c>
      <c r="L17" s="278">
        <f>L16/$D16</f>
        <v>0.69387755102040816</v>
      </c>
      <c r="M17" s="278">
        <f>M16/$D16</f>
        <v>8.1632653061224483E-2</v>
      </c>
      <c r="O17" s="43">
        <f>E17+L17+M17</f>
        <v>1</v>
      </c>
      <c r="P17" s="35">
        <f>1-O17</f>
        <v>0</v>
      </c>
    </row>
    <row r="18" spans="2:16" ht="19.2" customHeight="1" x14ac:dyDescent="0.2">
      <c r="B18" s="51"/>
      <c r="C18" s="134"/>
      <c r="D18" s="135"/>
      <c r="E18" s="151"/>
      <c r="F18" s="137">
        <f t="shared" ref="F18:K18" si="4">F16/$E16</f>
        <v>0.27272727272727271</v>
      </c>
      <c r="G18" s="137">
        <f t="shared" si="4"/>
        <v>0.81818181818181823</v>
      </c>
      <c r="H18" s="137">
        <f t="shared" si="4"/>
        <v>0.36363636363636365</v>
      </c>
      <c r="I18" s="137">
        <f t="shared" si="4"/>
        <v>0</v>
      </c>
      <c r="J18" s="137">
        <f t="shared" si="4"/>
        <v>0</v>
      </c>
      <c r="K18" s="283">
        <f t="shared" si="4"/>
        <v>0</v>
      </c>
      <c r="L18" s="284"/>
      <c r="M18" s="284"/>
      <c r="O18" s="43"/>
    </row>
    <row r="19" spans="2:16" ht="19.2" customHeight="1" x14ac:dyDescent="0.2">
      <c r="B19" s="51"/>
      <c r="C19" s="139" t="s">
        <v>191</v>
      </c>
      <c r="D19" s="59">
        <f>[1]表1!D17</f>
        <v>87</v>
      </c>
      <c r="E19" s="140">
        <v>33</v>
      </c>
      <c r="F19" s="141">
        <v>12</v>
      </c>
      <c r="G19" s="141">
        <v>21</v>
      </c>
      <c r="H19" s="141">
        <v>11</v>
      </c>
      <c r="I19" s="141">
        <v>1</v>
      </c>
      <c r="J19" s="141">
        <v>7</v>
      </c>
      <c r="K19" s="17">
        <v>3</v>
      </c>
      <c r="L19" s="285">
        <v>54</v>
      </c>
      <c r="M19" s="285">
        <v>0</v>
      </c>
      <c r="O19" s="8">
        <f>E19+L19+M19</f>
        <v>87</v>
      </c>
      <c r="P19" s="35">
        <f>D19-O19</f>
        <v>0</v>
      </c>
    </row>
    <row r="20" spans="2:16" ht="19.2" customHeight="1" x14ac:dyDescent="0.2">
      <c r="B20" s="51"/>
      <c r="C20" s="131"/>
      <c r="D20" s="38"/>
      <c r="E20" s="150">
        <f>E19/$D19</f>
        <v>0.37931034482758619</v>
      </c>
      <c r="F20" s="132">
        <f>F19/$D19</f>
        <v>0.13793103448275862</v>
      </c>
      <c r="G20" s="132">
        <f t="shared" ref="G20:K20" si="5">G19/$D19</f>
        <v>0.2413793103448276</v>
      </c>
      <c r="H20" s="132">
        <f t="shared" si="5"/>
        <v>0.12643678160919541</v>
      </c>
      <c r="I20" s="132">
        <f t="shared" si="5"/>
        <v>1.1494252873563218E-2</v>
      </c>
      <c r="J20" s="132">
        <f t="shared" si="5"/>
        <v>8.0459770114942528E-2</v>
      </c>
      <c r="K20" s="277">
        <f t="shared" si="5"/>
        <v>3.4482758620689655E-2</v>
      </c>
      <c r="L20" s="278">
        <f>L19/$D19</f>
        <v>0.62068965517241381</v>
      </c>
      <c r="M20" s="278">
        <f>M19/$D19</f>
        <v>0</v>
      </c>
      <c r="O20" s="43">
        <f>E20+L20+M20</f>
        <v>1</v>
      </c>
      <c r="P20" s="35">
        <f>1-O20</f>
        <v>0</v>
      </c>
    </row>
    <row r="21" spans="2:16" ht="19.2" customHeight="1" x14ac:dyDescent="0.2">
      <c r="B21" s="51"/>
      <c r="C21" s="134"/>
      <c r="D21" s="143"/>
      <c r="E21" s="151"/>
      <c r="F21" s="137">
        <f>F19/$E19</f>
        <v>0.36363636363636365</v>
      </c>
      <c r="G21" s="137">
        <f t="shared" ref="G21:K21" si="6">G19/$E19</f>
        <v>0.63636363636363635</v>
      </c>
      <c r="H21" s="137">
        <f t="shared" si="6"/>
        <v>0.33333333333333331</v>
      </c>
      <c r="I21" s="137">
        <f t="shared" si="6"/>
        <v>3.0303030303030304E-2</v>
      </c>
      <c r="J21" s="137">
        <f t="shared" si="6"/>
        <v>0.21212121212121213</v>
      </c>
      <c r="K21" s="283">
        <f t="shared" si="6"/>
        <v>9.0909090909090912E-2</v>
      </c>
      <c r="L21" s="284"/>
      <c r="M21" s="284"/>
      <c r="O21" s="43"/>
    </row>
    <row r="22" spans="2:16" ht="19.2" customHeight="1" x14ac:dyDescent="0.2">
      <c r="B22" s="51"/>
      <c r="C22" s="139" t="s">
        <v>227</v>
      </c>
      <c r="D22" s="71">
        <f>[1]表1!D20</f>
        <v>25</v>
      </c>
      <c r="E22" s="140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7">
        <v>0</v>
      </c>
      <c r="L22" s="285">
        <v>24</v>
      </c>
      <c r="M22" s="285">
        <v>1</v>
      </c>
      <c r="O22" s="8">
        <f>E22+L22+M22</f>
        <v>25</v>
      </c>
      <c r="P22" s="35">
        <f>D22-O22</f>
        <v>0</v>
      </c>
    </row>
    <row r="23" spans="2:16" ht="19.2" customHeight="1" x14ac:dyDescent="0.2">
      <c r="B23" s="51"/>
      <c r="C23" s="131"/>
      <c r="D23" s="38"/>
      <c r="E23" s="150">
        <f>E22/$D22</f>
        <v>0</v>
      </c>
      <c r="F23" s="132">
        <f>F22/$D22</f>
        <v>0</v>
      </c>
      <c r="G23" s="132">
        <f t="shared" ref="G23:K23" si="7">G22/$D22</f>
        <v>0</v>
      </c>
      <c r="H23" s="132">
        <f t="shared" si="7"/>
        <v>0</v>
      </c>
      <c r="I23" s="132">
        <f t="shared" si="7"/>
        <v>0</v>
      </c>
      <c r="J23" s="132">
        <f t="shared" si="7"/>
        <v>0</v>
      </c>
      <c r="K23" s="277">
        <f t="shared" si="7"/>
        <v>0</v>
      </c>
      <c r="L23" s="278">
        <f>L22/$D22</f>
        <v>0.96</v>
      </c>
      <c r="M23" s="278">
        <f>M22/$D22</f>
        <v>0.04</v>
      </c>
      <c r="O23" s="43">
        <f>E23+L23+M23</f>
        <v>1</v>
      </c>
      <c r="P23" s="35">
        <f>1-O23</f>
        <v>0</v>
      </c>
    </row>
    <row r="24" spans="2:16" ht="19.2" customHeight="1" x14ac:dyDescent="0.2">
      <c r="B24" s="51"/>
      <c r="C24" s="134"/>
      <c r="D24" s="143"/>
      <c r="E24" s="151"/>
      <c r="F24" s="137">
        <f>IF(F22,F22/$E22,0)</f>
        <v>0</v>
      </c>
      <c r="G24" s="137">
        <f t="shared" ref="G24:J24" si="8">IF(G22,G22/$E22,0)</f>
        <v>0</v>
      </c>
      <c r="H24" s="137">
        <f t="shared" si="8"/>
        <v>0</v>
      </c>
      <c r="I24" s="137">
        <f t="shared" si="8"/>
        <v>0</v>
      </c>
      <c r="J24" s="137">
        <f t="shared" si="8"/>
        <v>0</v>
      </c>
      <c r="K24" s="283">
        <f>IF(K22,K22/$E22,0)</f>
        <v>0</v>
      </c>
      <c r="L24" s="284"/>
      <c r="M24" s="284"/>
      <c r="O24" s="43"/>
    </row>
    <row r="25" spans="2:16" ht="19.2" customHeight="1" x14ac:dyDescent="0.2">
      <c r="B25" s="51"/>
      <c r="C25" s="139" t="s">
        <v>193</v>
      </c>
      <c r="D25" s="71">
        <f>[1]表1!D23</f>
        <v>82</v>
      </c>
      <c r="E25" s="140">
        <v>10</v>
      </c>
      <c r="F25" s="141">
        <v>5</v>
      </c>
      <c r="G25" s="141">
        <v>2</v>
      </c>
      <c r="H25" s="141">
        <v>1</v>
      </c>
      <c r="I25" s="141">
        <v>2</v>
      </c>
      <c r="J25" s="141">
        <v>0</v>
      </c>
      <c r="K25" s="17">
        <v>1</v>
      </c>
      <c r="L25" s="285">
        <v>72</v>
      </c>
      <c r="M25" s="285">
        <v>0</v>
      </c>
      <c r="O25" s="8">
        <f>E25+L25+M25</f>
        <v>82</v>
      </c>
      <c r="P25" s="35">
        <f>D25-O25</f>
        <v>0</v>
      </c>
    </row>
    <row r="26" spans="2:16" ht="19.2" customHeight="1" x14ac:dyDescent="0.2">
      <c r="B26" s="51"/>
      <c r="C26" s="131"/>
      <c r="D26" s="38"/>
      <c r="E26" s="150">
        <f>E25/$D25</f>
        <v>0.12195121951219512</v>
      </c>
      <c r="F26" s="132">
        <f>F25/$D25</f>
        <v>6.097560975609756E-2</v>
      </c>
      <c r="G26" s="132">
        <f t="shared" ref="G26:K26" si="9">G25/$D25</f>
        <v>2.4390243902439025E-2</v>
      </c>
      <c r="H26" s="132">
        <f t="shared" si="9"/>
        <v>1.2195121951219513E-2</v>
      </c>
      <c r="I26" s="132">
        <f t="shared" si="9"/>
        <v>2.4390243902439025E-2</v>
      </c>
      <c r="J26" s="132">
        <f t="shared" si="9"/>
        <v>0</v>
      </c>
      <c r="K26" s="277">
        <f t="shared" si="9"/>
        <v>1.2195121951219513E-2</v>
      </c>
      <c r="L26" s="278">
        <f>L25/$D25</f>
        <v>0.87804878048780488</v>
      </c>
      <c r="M26" s="278">
        <f>M25/$D25</f>
        <v>0</v>
      </c>
      <c r="O26" s="43">
        <f>E26+L26+M26</f>
        <v>1</v>
      </c>
      <c r="P26" s="35">
        <f>1-O26</f>
        <v>0</v>
      </c>
    </row>
    <row r="27" spans="2:16" ht="19.2" customHeight="1" x14ac:dyDescent="0.2">
      <c r="B27" s="51"/>
      <c r="C27" s="134"/>
      <c r="D27" s="143"/>
      <c r="E27" s="151"/>
      <c r="F27" s="137">
        <f>F25/$E25</f>
        <v>0.5</v>
      </c>
      <c r="G27" s="137">
        <f t="shared" ref="G27:K27" si="10">G25/$E25</f>
        <v>0.2</v>
      </c>
      <c r="H27" s="137">
        <f t="shared" si="10"/>
        <v>0.1</v>
      </c>
      <c r="I27" s="137">
        <f t="shared" si="10"/>
        <v>0.2</v>
      </c>
      <c r="J27" s="137">
        <f t="shared" si="10"/>
        <v>0</v>
      </c>
      <c r="K27" s="283">
        <f t="shared" si="10"/>
        <v>0.1</v>
      </c>
      <c r="L27" s="284"/>
      <c r="M27" s="284"/>
      <c r="O27" s="43"/>
    </row>
    <row r="28" spans="2:16" ht="19.2" customHeight="1" x14ac:dyDescent="0.2">
      <c r="B28" s="51"/>
      <c r="C28" s="139" t="s">
        <v>194</v>
      </c>
      <c r="D28" s="71">
        <f>[1]表1!D26</f>
        <v>8</v>
      </c>
      <c r="E28" s="140">
        <v>1</v>
      </c>
      <c r="F28" s="115">
        <v>0</v>
      </c>
      <c r="G28" s="115">
        <v>0</v>
      </c>
      <c r="H28" s="115">
        <v>0</v>
      </c>
      <c r="I28" s="115">
        <v>0</v>
      </c>
      <c r="J28" s="115">
        <v>1</v>
      </c>
      <c r="K28" s="11">
        <v>0</v>
      </c>
      <c r="L28" s="276">
        <v>7</v>
      </c>
      <c r="M28" s="276">
        <v>0</v>
      </c>
      <c r="O28" s="8">
        <f>E28+L28+M28</f>
        <v>8</v>
      </c>
      <c r="P28" s="35">
        <f>D28-O28</f>
        <v>0</v>
      </c>
    </row>
    <row r="29" spans="2:16" ht="19.2" customHeight="1" x14ac:dyDescent="0.2">
      <c r="B29" s="51"/>
      <c r="C29" s="131"/>
      <c r="D29" s="38"/>
      <c r="E29" s="150">
        <f>E28/$D28</f>
        <v>0.125</v>
      </c>
      <c r="F29" s="132">
        <f>F28/$D28</f>
        <v>0</v>
      </c>
      <c r="G29" s="132">
        <f t="shared" ref="G29:K29" si="11">G28/$D28</f>
        <v>0</v>
      </c>
      <c r="H29" s="132">
        <f t="shared" si="11"/>
        <v>0</v>
      </c>
      <c r="I29" s="132">
        <f t="shared" si="11"/>
        <v>0</v>
      </c>
      <c r="J29" s="132">
        <f t="shared" si="11"/>
        <v>0.125</v>
      </c>
      <c r="K29" s="277">
        <f t="shared" si="11"/>
        <v>0</v>
      </c>
      <c r="L29" s="278">
        <f>L28/$D28</f>
        <v>0.875</v>
      </c>
      <c r="M29" s="278">
        <f>M28/$D28</f>
        <v>0</v>
      </c>
      <c r="O29" s="43">
        <f>E29+L29+M29</f>
        <v>1</v>
      </c>
      <c r="P29" s="35">
        <f>1-O29</f>
        <v>0</v>
      </c>
    </row>
    <row r="30" spans="2:16" ht="19.2" customHeight="1" x14ac:dyDescent="0.2">
      <c r="B30" s="51"/>
      <c r="C30" s="134"/>
      <c r="D30" s="143"/>
      <c r="E30" s="151"/>
      <c r="F30" s="137">
        <f>F28/$E28</f>
        <v>0</v>
      </c>
      <c r="G30" s="137">
        <f t="shared" ref="G30:K30" si="12">G28/$E28</f>
        <v>0</v>
      </c>
      <c r="H30" s="137">
        <f t="shared" si="12"/>
        <v>0</v>
      </c>
      <c r="I30" s="137">
        <f t="shared" si="12"/>
        <v>0</v>
      </c>
      <c r="J30" s="137">
        <f t="shared" si="12"/>
        <v>1</v>
      </c>
      <c r="K30" s="137">
        <f t="shared" si="12"/>
        <v>0</v>
      </c>
      <c r="L30" s="284"/>
      <c r="M30" s="284"/>
      <c r="O30" s="43"/>
    </row>
    <row r="31" spans="2:16" ht="19.2" customHeight="1" x14ac:dyDescent="0.2">
      <c r="B31" s="51"/>
      <c r="C31" s="139" t="s">
        <v>195</v>
      </c>
      <c r="D31" s="71">
        <f>[1]表1!D29</f>
        <v>176</v>
      </c>
      <c r="E31" s="140">
        <v>27</v>
      </c>
      <c r="F31" s="141">
        <v>16</v>
      </c>
      <c r="G31" s="141">
        <v>8</v>
      </c>
      <c r="H31" s="141">
        <v>7</v>
      </c>
      <c r="I31" s="141">
        <v>3</v>
      </c>
      <c r="J31" s="141">
        <v>4</v>
      </c>
      <c r="K31" s="17">
        <v>3</v>
      </c>
      <c r="L31" s="285">
        <v>145</v>
      </c>
      <c r="M31" s="285">
        <v>4</v>
      </c>
      <c r="O31" s="8">
        <f>E31+L31+M31</f>
        <v>176</v>
      </c>
      <c r="P31" s="35">
        <f>D31-O31</f>
        <v>0</v>
      </c>
    </row>
    <row r="32" spans="2:16" ht="19.2" customHeight="1" x14ac:dyDescent="0.2">
      <c r="B32" s="51"/>
      <c r="C32" s="131"/>
      <c r="D32" s="38"/>
      <c r="E32" s="150">
        <f>E31/$D31</f>
        <v>0.15340909090909091</v>
      </c>
      <c r="F32" s="132">
        <f>F31/$D31</f>
        <v>9.0909090909090912E-2</v>
      </c>
      <c r="G32" s="132">
        <f t="shared" ref="G32:K32" si="13">G31/$D31</f>
        <v>4.5454545454545456E-2</v>
      </c>
      <c r="H32" s="132">
        <f t="shared" si="13"/>
        <v>3.9772727272727272E-2</v>
      </c>
      <c r="I32" s="132">
        <f t="shared" si="13"/>
        <v>1.7045454545454544E-2</v>
      </c>
      <c r="J32" s="132">
        <f t="shared" si="13"/>
        <v>2.2727272727272728E-2</v>
      </c>
      <c r="K32" s="277">
        <f t="shared" si="13"/>
        <v>1.7045454545454544E-2</v>
      </c>
      <c r="L32" s="278">
        <f>L31/$D31</f>
        <v>0.82386363636363635</v>
      </c>
      <c r="M32" s="278">
        <f>M31/$D31</f>
        <v>2.2727272727272728E-2</v>
      </c>
      <c r="O32" s="43">
        <f>E32+L32+M32</f>
        <v>1</v>
      </c>
      <c r="P32" s="35">
        <f>1-O32</f>
        <v>0</v>
      </c>
    </row>
    <row r="33" spans="2:16" ht="19.2" customHeight="1" thickBot="1" x14ac:dyDescent="0.25">
      <c r="B33" s="144"/>
      <c r="C33" s="145"/>
      <c r="D33" s="146"/>
      <c r="E33" s="152"/>
      <c r="F33" s="148">
        <f>F31/$E31</f>
        <v>0.59259259259259256</v>
      </c>
      <c r="G33" s="148">
        <f t="shared" ref="G33:K33" si="14">G31/$E31</f>
        <v>0.29629629629629628</v>
      </c>
      <c r="H33" s="148">
        <f t="shared" si="14"/>
        <v>0.25925925925925924</v>
      </c>
      <c r="I33" s="148">
        <f t="shared" si="14"/>
        <v>0.1111111111111111</v>
      </c>
      <c r="J33" s="148">
        <f t="shared" si="14"/>
        <v>0.14814814814814814</v>
      </c>
      <c r="K33" s="286">
        <f t="shared" si="14"/>
        <v>0.1111111111111111</v>
      </c>
      <c r="L33" s="287"/>
      <c r="M33" s="287"/>
      <c r="O33" s="43"/>
    </row>
    <row r="34" spans="2:16" ht="19.2" customHeight="1" thickTop="1" x14ac:dyDescent="0.2">
      <c r="B34" s="44" t="s">
        <v>228</v>
      </c>
      <c r="C34" s="128" t="s">
        <v>229</v>
      </c>
      <c r="D34" s="71">
        <f>[1]表1!D32</f>
        <v>106</v>
      </c>
      <c r="E34" s="140">
        <v>2</v>
      </c>
      <c r="F34" s="141">
        <v>1</v>
      </c>
      <c r="G34" s="141">
        <v>1</v>
      </c>
      <c r="H34" s="141">
        <v>1</v>
      </c>
      <c r="I34" s="141">
        <v>0</v>
      </c>
      <c r="J34" s="141">
        <v>0</v>
      </c>
      <c r="K34" s="17">
        <v>0</v>
      </c>
      <c r="L34" s="285">
        <v>100</v>
      </c>
      <c r="M34" s="285">
        <v>4</v>
      </c>
      <c r="O34" s="8">
        <f>E34+L34+M34</f>
        <v>106</v>
      </c>
      <c r="P34" s="35">
        <f>D34-O34</f>
        <v>0</v>
      </c>
    </row>
    <row r="35" spans="2:16" ht="19.2" customHeight="1" x14ac:dyDescent="0.2">
      <c r="B35" s="51"/>
      <c r="C35" s="131"/>
      <c r="D35" s="38"/>
      <c r="E35" s="150">
        <f>E34/$D34</f>
        <v>1.8867924528301886E-2</v>
      </c>
      <c r="F35" s="132">
        <f>F34/$D34</f>
        <v>9.433962264150943E-3</v>
      </c>
      <c r="G35" s="132">
        <f t="shared" ref="G35:K35" si="15">G34/$D34</f>
        <v>9.433962264150943E-3</v>
      </c>
      <c r="H35" s="132">
        <f t="shared" si="15"/>
        <v>9.433962264150943E-3</v>
      </c>
      <c r="I35" s="132">
        <f t="shared" si="15"/>
        <v>0</v>
      </c>
      <c r="J35" s="132">
        <f t="shared" si="15"/>
        <v>0</v>
      </c>
      <c r="K35" s="277">
        <f t="shared" si="15"/>
        <v>0</v>
      </c>
      <c r="L35" s="278">
        <f>L34/$D34</f>
        <v>0.94339622641509435</v>
      </c>
      <c r="M35" s="278">
        <f>M34/$D34</f>
        <v>3.7735849056603772E-2</v>
      </c>
      <c r="O35" s="43">
        <f>E35+L35+M35</f>
        <v>1</v>
      </c>
      <c r="P35" s="35">
        <f>1-O35</f>
        <v>0</v>
      </c>
    </row>
    <row r="36" spans="2:16" ht="19.2" customHeight="1" x14ac:dyDescent="0.2">
      <c r="B36" s="51"/>
      <c r="C36" s="134"/>
      <c r="D36" s="143"/>
      <c r="E36" s="151"/>
      <c r="F36" s="137">
        <f>F34/$E34</f>
        <v>0.5</v>
      </c>
      <c r="G36" s="137">
        <f t="shared" ref="G36:K36" si="16">G34/$E34</f>
        <v>0.5</v>
      </c>
      <c r="H36" s="137">
        <f t="shared" si="16"/>
        <v>0.5</v>
      </c>
      <c r="I36" s="137">
        <f t="shared" si="16"/>
        <v>0</v>
      </c>
      <c r="J36" s="137">
        <f t="shared" si="16"/>
        <v>0</v>
      </c>
      <c r="K36" s="283">
        <f t="shared" si="16"/>
        <v>0</v>
      </c>
      <c r="L36" s="284"/>
      <c r="M36" s="284"/>
      <c r="O36" s="43"/>
    </row>
    <row r="37" spans="2:16" ht="19.2" customHeight="1" x14ac:dyDescent="0.2">
      <c r="B37" s="51"/>
      <c r="C37" s="139" t="s">
        <v>230</v>
      </c>
      <c r="D37" s="71">
        <f>[1]表1!D35</f>
        <v>171</v>
      </c>
      <c r="E37" s="140">
        <v>31</v>
      </c>
      <c r="F37" s="141">
        <v>10</v>
      </c>
      <c r="G37" s="141">
        <v>17</v>
      </c>
      <c r="H37" s="141">
        <v>7</v>
      </c>
      <c r="I37" s="141">
        <v>0</v>
      </c>
      <c r="J37" s="141">
        <v>3</v>
      </c>
      <c r="K37" s="17">
        <v>1</v>
      </c>
      <c r="L37" s="285">
        <v>139</v>
      </c>
      <c r="M37" s="285">
        <v>1</v>
      </c>
      <c r="O37" s="8">
        <f>E37+L37+M37</f>
        <v>171</v>
      </c>
      <c r="P37" s="35">
        <f>D37-O37</f>
        <v>0</v>
      </c>
    </row>
    <row r="38" spans="2:16" ht="19.2" customHeight="1" x14ac:dyDescent="0.2">
      <c r="B38" s="51"/>
      <c r="C38" s="131"/>
      <c r="D38" s="38"/>
      <c r="E38" s="150">
        <f>E37/$D37</f>
        <v>0.18128654970760233</v>
      </c>
      <c r="F38" s="132">
        <f>F37/$D37</f>
        <v>5.8479532163742687E-2</v>
      </c>
      <c r="G38" s="132">
        <f t="shared" ref="G38:K38" si="17">G37/$D37</f>
        <v>9.9415204678362568E-2</v>
      </c>
      <c r="H38" s="132">
        <f t="shared" si="17"/>
        <v>4.0935672514619881E-2</v>
      </c>
      <c r="I38" s="132">
        <f t="shared" si="17"/>
        <v>0</v>
      </c>
      <c r="J38" s="132">
        <f t="shared" si="17"/>
        <v>1.7543859649122806E-2</v>
      </c>
      <c r="K38" s="277">
        <f t="shared" si="17"/>
        <v>5.8479532163742687E-3</v>
      </c>
      <c r="L38" s="278">
        <f>L37/$D37</f>
        <v>0.8128654970760234</v>
      </c>
      <c r="M38" s="278">
        <f>M37/$D37</f>
        <v>5.8479532163742687E-3</v>
      </c>
      <c r="O38" s="43">
        <f>E38+L38+M38</f>
        <v>1</v>
      </c>
      <c r="P38" s="35">
        <f>1-O38</f>
        <v>0</v>
      </c>
    </row>
    <row r="39" spans="2:16" ht="19.2" customHeight="1" x14ac:dyDescent="0.2">
      <c r="B39" s="51"/>
      <c r="C39" s="134"/>
      <c r="D39" s="143"/>
      <c r="E39" s="151"/>
      <c r="F39" s="137">
        <f>F37/$E37</f>
        <v>0.32258064516129031</v>
      </c>
      <c r="G39" s="137">
        <f t="shared" ref="G39:K39" si="18">G37/$E37</f>
        <v>0.54838709677419351</v>
      </c>
      <c r="H39" s="137">
        <f t="shared" si="18"/>
        <v>0.22580645161290322</v>
      </c>
      <c r="I39" s="137">
        <f t="shared" si="18"/>
        <v>0</v>
      </c>
      <c r="J39" s="137">
        <f t="shared" si="18"/>
        <v>9.6774193548387094E-2</v>
      </c>
      <c r="K39" s="283">
        <f t="shared" si="18"/>
        <v>3.2258064516129031E-2</v>
      </c>
      <c r="L39" s="284"/>
      <c r="M39" s="284"/>
      <c r="O39" s="43"/>
    </row>
    <row r="40" spans="2:16" ht="19.2" customHeight="1" x14ac:dyDescent="0.2">
      <c r="B40" s="51"/>
      <c r="C40" s="139" t="s">
        <v>231</v>
      </c>
      <c r="D40" s="71">
        <f>[1]表1!D38</f>
        <v>49</v>
      </c>
      <c r="E40" s="114">
        <v>7</v>
      </c>
      <c r="F40" s="115">
        <v>4</v>
      </c>
      <c r="G40" s="115">
        <v>4</v>
      </c>
      <c r="H40" s="115">
        <v>0</v>
      </c>
      <c r="I40" s="115">
        <v>0</v>
      </c>
      <c r="J40" s="115">
        <v>0</v>
      </c>
      <c r="K40" s="11">
        <v>2</v>
      </c>
      <c r="L40" s="276">
        <v>39</v>
      </c>
      <c r="M40" s="276">
        <v>3</v>
      </c>
      <c r="O40" s="8">
        <f>E40+L40+M40</f>
        <v>49</v>
      </c>
      <c r="P40" s="35">
        <f>D40-O40</f>
        <v>0</v>
      </c>
    </row>
    <row r="41" spans="2:16" ht="19.2" customHeight="1" x14ac:dyDescent="0.2">
      <c r="B41" s="51"/>
      <c r="C41" s="131"/>
      <c r="D41" s="38"/>
      <c r="E41" s="150">
        <f>E40/$D40</f>
        <v>0.14285714285714285</v>
      </c>
      <c r="F41" s="132">
        <f>F40/$D40</f>
        <v>8.1632653061224483E-2</v>
      </c>
      <c r="G41" s="132">
        <f t="shared" ref="G41:K41" si="19">G40/$D40</f>
        <v>8.1632653061224483E-2</v>
      </c>
      <c r="H41" s="132">
        <f t="shared" si="19"/>
        <v>0</v>
      </c>
      <c r="I41" s="132">
        <f t="shared" si="19"/>
        <v>0</v>
      </c>
      <c r="J41" s="132">
        <f t="shared" si="19"/>
        <v>0</v>
      </c>
      <c r="K41" s="277">
        <f t="shared" si="19"/>
        <v>4.0816326530612242E-2</v>
      </c>
      <c r="L41" s="278">
        <f>L40/$D40</f>
        <v>0.79591836734693877</v>
      </c>
      <c r="M41" s="278">
        <v>0.03</v>
      </c>
      <c r="O41" s="43">
        <f>E41+L41+M41</f>
        <v>0.96877551020408159</v>
      </c>
      <c r="P41" s="35">
        <f>1-O41</f>
        <v>3.1224489795918409E-2</v>
      </c>
    </row>
    <row r="42" spans="2:16" ht="19.2" customHeight="1" x14ac:dyDescent="0.2">
      <c r="B42" s="51"/>
      <c r="C42" s="134"/>
      <c r="D42" s="143"/>
      <c r="E42" s="151"/>
      <c r="F42" s="137">
        <f>F40/$E40</f>
        <v>0.5714285714285714</v>
      </c>
      <c r="G42" s="137">
        <f t="shared" ref="G42:K42" si="20">G40/$E40</f>
        <v>0.5714285714285714</v>
      </c>
      <c r="H42" s="137">
        <f t="shared" si="20"/>
        <v>0</v>
      </c>
      <c r="I42" s="137">
        <f t="shared" si="20"/>
        <v>0</v>
      </c>
      <c r="J42" s="137">
        <f t="shared" si="20"/>
        <v>0</v>
      </c>
      <c r="K42" s="283">
        <f t="shared" si="20"/>
        <v>0.2857142857142857</v>
      </c>
      <c r="L42" s="284"/>
      <c r="M42" s="284"/>
      <c r="O42" s="43"/>
    </row>
    <row r="43" spans="2:16" ht="19.2" customHeight="1" x14ac:dyDescent="0.2">
      <c r="B43" s="51"/>
      <c r="C43" s="139" t="s">
        <v>232</v>
      </c>
      <c r="D43" s="71">
        <f>[1]表1!D41</f>
        <v>38</v>
      </c>
      <c r="E43" s="114">
        <v>14</v>
      </c>
      <c r="F43" s="115">
        <v>3</v>
      </c>
      <c r="G43" s="115">
        <v>7</v>
      </c>
      <c r="H43" s="115">
        <v>4</v>
      </c>
      <c r="I43" s="115">
        <v>1</v>
      </c>
      <c r="J43" s="115">
        <v>3</v>
      </c>
      <c r="K43" s="11">
        <v>1</v>
      </c>
      <c r="L43" s="276">
        <v>24</v>
      </c>
      <c r="M43" s="276">
        <v>0</v>
      </c>
      <c r="O43" s="8">
        <f>E43+L43+M43</f>
        <v>38</v>
      </c>
      <c r="P43" s="35">
        <f>D43-O43</f>
        <v>0</v>
      </c>
    </row>
    <row r="44" spans="2:16" ht="19.2" customHeight="1" x14ac:dyDescent="0.2">
      <c r="B44" s="51"/>
      <c r="C44" s="131"/>
      <c r="D44" s="38"/>
      <c r="E44" s="150">
        <f>E43/$D43</f>
        <v>0.36842105263157893</v>
      </c>
      <c r="F44" s="132">
        <f>F43/$D43</f>
        <v>7.8947368421052627E-2</v>
      </c>
      <c r="G44" s="132">
        <f t="shared" ref="G44:K44" si="21">G43/$D43</f>
        <v>0.18421052631578946</v>
      </c>
      <c r="H44" s="132">
        <f t="shared" si="21"/>
        <v>0.10526315789473684</v>
      </c>
      <c r="I44" s="132">
        <f t="shared" si="21"/>
        <v>2.6315789473684209E-2</v>
      </c>
      <c r="J44" s="132">
        <f t="shared" si="21"/>
        <v>7.8947368421052627E-2</v>
      </c>
      <c r="K44" s="277">
        <f t="shared" si="21"/>
        <v>2.6315789473684209E-2</v>
      </c>
      <c r="L44" s="278">
        <f>L43/$D43</f>
        <v>0.63157894736842102</v>
      </c>
      <c r="M44" s="278">
        <f>M43/$D43</f>
        <v>0</v>
      </c>
      <c r="O44" s="43">
        <f>E44+L44+M44</f>
        <v>1</v>
      </c>
      <c r="P44" s="35">
        <f>1-O44</f>
        <v>0</v>
      </c>
    </row>
    <row r="45" spans="2:16" ht="19.2" customHeight="1" x14ac:dyDescent="0.2">
      <c r="B45" s="51"/>
      <c r="C45" s="134"/>
      <c r="D45" s="143"/>
      <c r="E45" s="151"/>
      <c r="F45" s="137">
        <f>F43/$E43</f>
        <v>0.21428571428571427</v>
      </c>
      <c r="G45" s="137">
        <f t="shared" ref="G45:K45" si="22">G43/$E43</f>
        <v>0.5</v>
      </c>
      <c r="H45" s="137">
        <f t="shared" si="22"/>
        <v>0.2857142857142857</v>
      </c>
      <c r="I45" s="137">
        <f t="shared" si="22"/>
        <v>7.1428571428571425E-2</v>
      </c>
      <c r="J45" s="137">
        <f t="shared" si="22"/>
        <v>0.21428571428571427</v>
      </c>
      <c r="K45" s="283">
        <f t="shared" si="22"/>
        <v>7.1428571428571425E-2</v>
      </c>
      <c r="L45" s="284"/>
      <c r="M45" s="284"/>
      <c r="O45" s="43"/>
    </row>
    <row r="46" spans="2:16" ht="19.2" customHeight="1" x14ac:dyDescent="0.2">
      <c r="B46" s="51"/>
      <c r="C46" s="139" t="s">
        <v>233</v>
      </c>
      <c r="D46" s="71">
        <f>[1]表1!D44</f>
        <v>33</v>
      </c>
      <c r="E46" s="114">
        <v>12</v>
      </c>
      <c r="F46" s="115">
        <v>6</v>
      </c>
      <c r="G46" s="115">
        <v>5</v>
      </c>
      <c r="H46" s="115">
        <v>4</v>
      </c>
      <c r="I46" s="115">
        <v>1</v>
      </c>
      <c r="J46" s="115">
        <v>2</v>
      </c>
      <c r="K46" s="11">
        <v>0</v>
      </c>
      <c r="L46" s="276">
        <v>21</v>
      </c>
      <c r="M46" s="276">
        <v>0</v>
      </c>
      <c r="O46" s="8">
        <f>E46+L46+M46</f>
        <v>33</v>
      </c>
      <c r="P46" s="35">
        <f>D46-O46</f>
        <v>0</v>
      </c>
    </row>
    <row r="47" spans="2:16" ht="19.2" customHeight="1" x14ac:dyDescent="0.2">
      <c r="B47" s="51"/>
      <c r="C47" s="131"/>
      <c r="D47" s="38"/>
      <c r="E47" s="150">
        <f>E46/$D46</f>
        <v>0.36363636363636365</v>
      </c>
      <c r="F47" s="132">
        <f>F46/$D46</f>
        <v>0.18181818181818182</v>
      </c>
      <c r="G47" s="132">
        <f t="shared" ref="G47:K47" si="23">G46/$D46</f>
        <v>0.15151515151515152</v>
      </c>
      <c r="H47" s="132">
        <f t="shared" si="23"/>
        <v>0.12121212121212122</v>
      </c>
      <c r="I47" s="132">
        <f t="shared" si="23"/>
        <v>3.0303030303030304E-2</v>
      </c>
      <c r="J47" s="132">
        <f t="shared" si="23"/>
        <v>6.0606060606060608E-2</v>
      </c>
      <c r="K47" s="277">
        <f t="shared" si="23"/>
        <v>0</v>
      </c>
      <c r="L47" s="278">
        <f>L46/$D46</f>
        <v>0.63636363636363635</v>
      </c>
      <c r="M47" s="278">
        <f>M46/$D46</f>
        <v>0</v>
      </c>
      <c r="O47" s="43">
        <f>E47+L47+M47</f>
        <v>1</v>
      </c>
      <c r="P47" s="35">
        <f>1-O47</f>
        <v>0</v>
      </c>
    </row>
    <row r="48" spans="2:16" ht="19.2" customHeight="1" x14ac:dyDescent="0.2">
      <c r="B48" s="51"/>
      <c r="C48" s="134"/>
      <c r="D48" s="143"/>
      <c r="E48" s="151"/>
      <c r="F48" s="137">
        <f>F46/$E46</f>
        <v>0.5</v>
      </c>
      <c r="G48" s="137">
        <f t="shared" ref="G48:K48" si="24">G46/$E46</f>
        <v>0.41666666666666669</v>
      </c>
      <c r="H48" s="137">
        <f t="shared" si="24"/>
        <v>0.33333333333333331</v>
      </c>
      <c r="I48" s="137">
        <f t="shared" si="24"/>
        <v>8.3333333333333329E-2</v>
      </c>
      <c r="J48" s="137">
        <f t="shared" si="24"/>
        <v>0.16666666666666666</v>
      </c>
      <c r="K48" s="283">
        <f t="shared" si="24"/>
        <v>0</v>
      </c>
      <c r="L48" s="284"/>
      <c r="M48" s="284"/>
      <c r="O48" s="43"/>
    </row>
    <row r="49" spans="2:16" ht="19.2" customHeight="1" x14ac:dyDescent="0.2">
      <c r="B49" s="51"/>
      <c r="C49" s="139" t="s">
        <v>234</v>
      </c>
      <c r="D49" s="71">
        <f>[1]表1!D47</f>
        <v>30</v>
      </c>
      <c r="E49" s="114">
        <v>16</v>
      </c>
      <c r="F49" s="115">
        <v>12</v>
      </c>
      <c r="G49" s="115">
        <v>6</v>
      </c>
      <c r="H49" s="115">
        <v>7</v>
      </c>
      <c r="I49" s="115">
        <v>4</v>
      </c>
      <c r="J49" s="115">
        <v>4</v>
      </c>
      <c r="K49" s="11">
        <v>3</v>
      </c>
      <c r="L49" s="276">
        <v>13</v>
      </c>
      <c r="M49" s="276">
        <v>1</v>
      </c>
      <c r="O49" s="8">
        <f>E49+L49+M49</f>
        <v>30</v>
      </c>
      <c r="P49" s="35">
        <f>D49-O49</f>
        <v>0</v>
      </c>
    </row>
    <row r="50" spans="2:16" ht="19.2" customHeight="1" x14ac:dyDescent="0.2">
      <c r="B50" s="51"/>
      <c r="C50" s="131"/>
      <c r="D50" s="38"/>
      <c r="E50" s="150">
        <f>E49/$D49</f>
        <v>0.53333333333333333</v>
      </c>
      <c r="F50" s="132">
        <f>F49/$D49</f>
        <v>0.4</v>
      </c>
      <c r="G50" s="132">
        <f t="shared" ref="G50:K50" si="25">G49/$D49</f>
        <v>0.2</v>
      </c>
      <c r="H50" s="132">
        <f t="shared" si="25"/>
        <v>0.23333333333333334</v>
      </c>
      <c r="I50" s="132">
        <f t="shared" si="25"/>
        <v>0.13333333333333333</v>
      </c>
      <c r="J50" s="132">
        <f t="shared" si="25"/>
        <v>0.13333333333333333</v>
      </c>
      <c r="K50" s="277">
        <f t="shared" si="25"/>
        <v>0.1</v>
      </c>
      <c r="L50" s="278">
        <f>L49/$D49</f>
        <v>0.43333333333333335</v>
      </c>
      <c r="M50" s="278">
        <f>M49/$D49</f>
        <v>3.3333333333333333E-2</v>
      </c>
      <c r="O50" s="43">
        <f>E50+L50+M50</f>
        <v>1</v>
      </c>
      <c r="P50" s="35">
        <f>1-O50</f>
        <v>0</v>
      </c>
    </row>
    <row r="51" spans="2:16" ht="19.2" customHeight="1" thickBot="1" x14ac:dyDescent="0.25">
      <c r="B51" s="51"/>
      <c r="C51" s="145"/>
      <c r="D51" s="146"/>
      <c r="E51" s="152"/>
      <c r="F51" s="148">
        <f>F49/$E49</f>
        <v>0.75</v>
      </c>
      <c r="G51" s="148">
        <f t="shared" ref="G51:K51" si="26">G49/$E49</f>
        <v>0.375</v>
      </c>
      <c r="H51" s="148">
        <f t="shared" si="26"/>
        <v>0.4375</v>
      </c>
      <c r="I51" s="148">
        <f t="shared" si="26"/>
        <v>0.25</v>
      </c>
      <c r="J51" s="148">
        <f t="shared" si="26"/>
        <v>0.25</v>
      </c>
      <c r="K51" s="286">
        <f t="shared" si="26"/>
        <v>0.1875</v>
      </c>
      <c r="L51" s="287"/>
      <c r="M51" s="287"/>
      <c r="O51" s="43"/>
    </row>
    <row r="52" spans="2:16" ht="19.2" customHeight="1" thickTop="1" x14ac:dyDescent="0.2">
      <c r="B52" s="51"/>
      <c r="C52" s="153" t="s">
        <v>235</v>
      </c>
      <c r="D52" s="154">
        <f t="shared" ref="D52:M52" si="27">D37+D40+D43+D46</f>
        <v>291</v>
      </c>
      <c r="E52" s="140">
        <f t="shared" si="27"/>
        <v>64</v>
      </c>
      <c r="F52" s="141">
        <f t="shared" si="27"/>
        <v>23</v>
      </c>
      <c r="G52" s="141">
        <f t="shared" si="27"/>
        <v>33</v>
      </c>
      <c r="H52" s="141">
        <f t="shared" si="27"/>
        <v>15</v>
      </c>
      <c r="I52" s="141">
        <f t="shared" si="27"/>
        <v>2</v>
      </c>
      <c r="J52" s="141">
        <f t="shared" si="27"/>
        <v>8</v>
      </c>
      <c r="K52" s="17">
        <f t="shared" si="27"/>
        <v>4</v>
      </c>
      <c r="L52" s="285">
        <f t="shared" si="27"/>
        <v>223</v>
      </c>
      <c r="M52" s="285">
        <f t="shared" si="27"/>
        <v>4</v>
      </c>
      <c r="O52" s="8">
        <f>E52+L52+M52</f>
        <v>291</v>
      </c>
      <c r="P52" s="35">
        <f>D52-O52</f>
        <v>0</v>
      </c>
    </row>
    <row r="53" spans="2:16" ht="19.2" customHeight="1" x14ac:dyDescent="0.2">
      <c r="B53" s="51"/>
      <c r="C53" s="155" t="s">
        <v>236</v>
      </c>
      <c r="D53" s="156"/>
      <c r="E53" s="150">
        <f>E52/$D52</f>
        <v>0.21993127147766323</v>
      </c>
      <c r="F53" s="132">
        <f>F52/$D52</f>
        <v>7.903780068728522E-2</v>
      </c>
      <c r="G53" s="132">
        <f t="shared" ref="G53:K53" si="28">G52/$D52</f>
        <v>0.1134020618556701</v>
      </c>
      <c r="H53" s="132">
        <f t="shared" si="28"/>
        <v>5.1546391752577317E-2</v>
      </c>
      <c r="I53" s="132">
        <f t="shared" si="28"/>
        <v>6.8728522336769758E-3</v>
      </c>
      <c r="J53" s="132">
        <f t="shared" si="28"/>
        <v>2.7491408934707903E-2</v>
      </c>
      <c r="K53" s="277">
        <f t="shared" si="28"/>
        <v>1.3745704467353952E-2</v>
      </c>
      <c r="L53" s="278">
        <f>L52/$D52</f>
        <v>0.76632302405498287</v>
      </c>
      <c r="M53" s="278">
        <f>M52/$D52</f>
        <v>1.3745704467353952E-2</v>
      </c>
      <c r="O53" s="43">
        <f>E53+L53+M53</f>
        <v>1</v>
      </c>
      <c r="P53" s="35">
        <f>1-O53</f>
        <v>0</v>
      </c>
    </row>
    <row r="54" spans="2:16" ht="19.2" customHeight="1" x14ac:dyDescent="0.2">
      <c r="B54" s="51"/>
      <c r="C54" s="157"/>
      <c r="D54" s="158"/>
      <c r="E54" s="151"/>
      <c r="F54" s="137">
        <f>F52/$E52</f>
        <v>0.359375</v>
      </c>
      <c r="G54" s="137">
        <f t="shared" ref="G54:K54" si="29">G52/$E52</f>
        <v>0.515625</v>
      </c>
      <c r="H54" s="137">
        <f t="shared" si="29"/>
        <v>0.234375</v>
      </c>
      <c r="I54" s="137">
        <f t="shared" si="29"/>
        <v>3.125E-2</v>
      </c>
      <c r="J54" s="137">
        <f t="shared" si="29"/>
        <v>0.125</v>
      </c>
      <c r="K54" s="283">
        <f t="shared" si="29"/>
        <v>6.25E-2</v>
      </c>
      <c r="L54" s="284"/>
      <c r="M54" s="284"/>
      <c r="O54" s="43"/>
    </row>
    <row r="55" spans="2:16" ht="19.2" customHeight="1" x14ac:dyDescent="0.2">
      <c r="B55" s="51"/>
      <c r="C55" s="159" t="s">
        <v>235</v>
      </c>
      <c r="D55" s="160">
        <f>SUM(D40:D49)</f>
        <v>150</v>
      </c>
      <c r="E55" s="114">
        <f t="shared" ref="E55:M55" si="30">E40+E43+E46+E49</f>
        <v>49</v>
      </c>
      <c r="F55" s="115">
        <f t="shared" si="30"/>
        <v>25</v>
      </c>
      <c r="G55" s="115">
        <f t="shared" si="30"/>
        <v>22</v>
      </c>
      <c r="H55" s="115">
        <f t="shared" si="30"/>
        <v>15</v>
      </c>
      <c r="I55" s="115">
        <f t="shared" si="30"/>
        <v>6</v>
      </c>
      <c r="J55" s="115">
        <f t="shared" si="30"/>
        <v>9</v>
      </c>
      <c r="K55" s="11">
        <f t="shared" si="30"/>
        <v>6</v>
      </c>
      <c r="L55" s="276">
        <f t="shared" si="30"/>
        <v>97</v>
      </c>
      <c r="M55" s="276">
        <f t="shared" si="30"/>
        <v>4</v>
      </c>
      <c r="O55" s="8">
        <f>E55+L55+M55</f>
        <v>150</v>
      </c>
      <c r="P55" s="35">
        <f>D55-O55</f>
        <v>0</v>
      </c>
    </row>
    <row r="56" spans="2:16" ht="19.2" customHeight="1" x14ac:dyDescent="0.2">
      <c r="B56" s="51"/>
      <c r="C56" s="155" t="s">
        <v>237</v>
      </c>
      <c r="D56" s="161"/>
      <c r="E56" s="150">
        <f>E55/$D55</f>
        <v>0.32666666666666666</v>
      </c>
      <c r="F56" s="132">
        <f>F55/$D55</f>
        <v>0.16666666666666666</v>
      </c>
      <c r="G56" s="132">
        <f t="shared" ref="G56:K56" si="31">G55/$D55</f>
        <v>0.14666666666666667</v>
      </c>
      <c r="H56" s="132">
        <f t="shared" si="31"/>
        <v>0.1</v>
      </c>
      <c r="I56" s="132">
        <f t="shared" si="31"/>
        <v>0.04</v>
      </c>
      <c r="J56" s="132">
        <f t="shared" si="31"/>
        <v>0.06</v>
      </c>
      <c r="K56" s="277">
        <f t="shared" si="31"/>
        <v>0.04</v>
      </c>
      <c r="L56" s="278">
        <f>L55/$D55</f>
        <v>0.64666666666666661</v>
      </c>
      <c r="M56" s="278">
        <f>M55/$D55</f>
        <v>2.6666666666666668E-2</v>
      </c>
      <c r="O56" s="43">
        <f>E56+L56+M56</f>
        <v>0.99999999999999989</v>
      </c>
      <c r="P56" s="35">
        <f>1-O56</f>
        <v>0</v>
      </c>
    </row>
    <row r="57" spans="2:16" ht="19.2" customHeight="1" thickBot="1" x14ac:dyDescent="0.25">
      <c r="B57" s="83"/>
      <c r="C57" s="157"/>
      <c r="D57" s="158"/>
      <c r="E57" s="162"/>
      <c r="F57" s="163">
        <f>F55/$E55</f>
        <v>0.51020408163265307</v>
      </c>
      <c r="G57" s="163">
        <f t="shared" ref="G57:K57" si="32">G55/$E55</f>
        <v>0.44897959183673469</v>
      </c>
      <c r="H57" s="163">
        <f t="shared" si="32"/>
        <v>0.30612244897959184</v>
      </c>
      <c r="I57" s="163">
        <f t="shared" si="32"/>
        <v>0.12244897959183673</v>
      </c>
      <c r="J57" s="163">
        <f t="shared" si="32"/>
        <v>0.18367346938775511</v>
      </c>
      <c r="K57" s="288">
        <f t="shared" si="32"/>
        <v>0.12244897959183673</v>
      </c>
      <c r="L57" s="289"/>
      <c r="M57" s="289"/>
      <c r="O57" s="43"/>
    </row>
    <row r="58" spans="2:16" ht="19.2" customHeight="1" x14ac:dyDescent="0.2">
      <c r="B58" s="194"/>
      <c r="C58" s="166" t="s">
        <v>312</v>
      </c>
      <c r="D58" s="166"/>
      <c r="E58" s="166"/>
      <c r="F58" s="166"/>
      <c r="G58" s="265"/>
      <c r="H58" s="265"/>
      <c r="I58" s="265"/>
      <c r="J58" s="265"/>
      <c r="K58" s="265"/>
      <c r="L58" s="265"/>
      <c r="M58" s="265"/>
      <c r="O58" s="43"/>
    </row>
    <row r="59" spans="2:16" x14ac:dyDescent="0.2">
      <c r="B59" s="266"/>
      <c r="C59" s="167"/>
      <c r="D59" s="267"/>
      <c r="E59" s="268"/>
      <c r="F59" s="269"/>
      <c r="G59" s="269"/>
      <c r="I59" s="269"/>
      <c r="J59" s="269"/>
      <c r="K59" s="269"/>
      <c r="L59" s="269"/>
      <c r="M59" s="269"/>
    </row>
    <row r="60" spans="2:16" x14ac:dyDescent="0.2">
      <c r="B60" s="8" t="s">
        <v>238</v>
      </c>
      <c r="C60" s="167"/>
      <c r="D60" s="8">
        <f>D34+D37+D40+D43+D46+D49</f>
        <v>427</v>
      </c>
      <c r="E60" s="8">
        <f t="shared" ref="E60:K60" si="33">E34+E37+E40+E43+E46+E49</f>
        <v>82</v>
      </c>
      <c r="F60" s="8">
        <f t="shared" si="33"/>
        <v>36</v>
      </c>
      <c r="G60" s="8">
        <f t="shared" si="33"/>
        <v>40</v>
      </c>
      <c r="H60" s="8">
        <f t="shared" si="33"/>
        <v>23</v>
      </c>
      <c r="I60" s="8">
        <f t="shared" si="33"/>
        <v>6</v>
      </c>
      <c r="J60" s="8">
        <f t="shared" si="33"/>
        <v>12</v>
      </c>
      <c r="K60" s="8">
        <f t="shared" si="33"/>
        <v>7</v>
      </c>
      <c r="L60" s="8">
        <f>L34+L37+L40+L43+L46+L49</f>
        <v>336</v>
      </c>
      <c r="M60" s="8">
        <f>M34+M37+M40+M43+M46+M49</f>
        <v>9</v>
      </c>
    </row>
    <row r="61" spans="2:16" x14ac:dyDescent="0.2">
      <c r="B61" s="43" t="s">
        <v>239</v>
      </c>
      <c r="E61" s="91">
        <f>E60/D60</f>
        <v>0.19203747072599531</v>
      </c>
      <c r="F61" s="91">
        <f>F60/D60</f>
        <v>8.4309133489461355E-2</v>
      </c>
      <c r="G61" s="91">
        <f>G60/D60</f>
        <v>9.3676814988290405E-2</v>
      </c>
      <c r="H61" s="91">
        <f>H60/D60</f>
        <v>5.3864168618266976E-2</v>
      </c>
      <c r="I61" s="91">
        <f>I60/D60</f>
        <v>1.405152224824356E-2</v>
      </c>
      <c r="J61" s="91">
        <f>J60/D60</f>
        <v>2.8103044496487119E-2</v>
      </c>
      <c r="K61" s="91">
        <f>K60/D60</f>
        <v>1.6393442622950821E-2</v>
      </c>
      <c r="L61" s="91">
        <f>L60/D60</f>
        <v>0.78688524590163933</v>
      </c>
      <c r="M61" s="91">
        <f>M60/D60</f>
        <v>2.1077283372365339E-2</v>
      </c>
    </row>
    <row r="62" spans="2:16" x14ac:dyDescent="0.2">
      <c r="B62" s="43" t="s">
        <v>300</v>
      </c>
      <c r="E62" s="91"/>
      <c r="F62" s="91">
        <f>F60/E60</f>
        <v>0.43902439024390244</v>
      </c>
      <c r="G62" s="91">
        <f>G60/E60</f>
        <v>0.48780487804878048</v>
      </c>
      <c r="H62" s="91">
        <f>H60/E60</f>
        <v>0.28048780487804881</v>
      </c>
      <c r="I62" s="91">
        <f>I60/E60</f>
        <v>7.3170731707317069E-2</v>
      </c>
      <c r="J62" s="91">
        <f>J60/E60</f>
        <v>0.14634146341463414</v>
      </c>
      <c r="K62" s="91">
        <f>K60/E60</f>
        <v>8.5365853658536592E-2</v>
      </c>
      <c r="L62" s="91"/>
      <c r="M62" s="91">
        <f>M60/K60</f>
        <v>1.2857142857142858</v>
      </c>
    </row>
    <row r="63" spans="2:16" ht="9.75" customHeight="1" x14ac:dyDescent="0.2">
      <c r="E63" s="91"/>
      <c r="F63" s="91"/>
      <c r="G63" s="91"/>
      <c r="H63" s="91"/>
      <c r="I63" s="91"/>
      <c r="J63" s="91"/>
      <c r="K63" s="91"/>
      <c r="L63" s="91"/>
      <c r="M63" s="91"/>
    </row>
    <row r="64" spans="2:16" x14ac:dyDescent="0.2">
      <c r="B64" s="8" t="s">
        <v>241</v>
      </c>
      <c r="D64" s="92">
        <f t="shared" ref="D64:M64" si="34">D52+D34+D49</f>
        <v>427</v>
      </c>
      <c r="E64" s="92">
        <f t="shared" si="34"/>
        <v>82</v>
      </c>
      <c r="F64" s="92">
        <f t="shared" si="34"/>
        <v>36</v>
      </c>
      <c r="G64" s="92">
        <f t="shared" si="34"/>
        <v>40</v>
      </c>
      <c r="H64" s="92">
        <f t="shared" si="34"/>
        <v>23</v>
      </c>
      <c r="I64" s="92">
        <f t="shared" si="34"/>
        <v>6</v>
      </c>
      <c r="J64" s="92">
        <f t="shared" si="34"/>
        <v>12</v>
      </c>
      <c r="K64" s="92">
        <f t="shared" si="34"/>
        <v>7</v>
      </c>
      <c r="L64" s="92">
        <f t="shared" si="34"/>
        <v>336</v>
      </c>
      <c r="M64" s="92">
        <f t="shared" si="34"/>
        <v>9</v>
      </c>
    </row>
    <row r="65" spans="2:13" x14ac:dyDescent="0.2">
      <c r="B65" s="8"/>
      <c r="C65" s="168"/>
      <c r="D65" s="93">
        <f t="shared" ref="D65:M65" si="35">D55+D34+D37</f>
        <v>427</v>
      </c>
      <c r="E65" s="93">
        <f t="shared" si="35"/>
        <v>82</v>
      </c>
      <c r="F65" s="93">
        <f t="shared" si="35"/>
        <v>36</v>
      </c>
      <c r="G65" s="93">
        <f t="shared" si="35"/>
        <v>40</v>
      </c>
      <c r="H65" s="93">
        <f t="shared" si="35"/>
        <v>23</v>
      </c>
      <c r="I65" s="93">
        <f t="shared" si="35"/>
        <v>6</v>
      </c>
      <c r="J65" s="93">
        <f t="shared" si="35"/>
        <v>12</v>
      </c>
      <c r="K65" s="93">
        <f t="shared" si="35"/>
        <v>7</v>
      </c>
      <c r="L65" s="93">
        <f t="shared" si="35"/>
        <v>336</v>
      </c>
      <c r="M65" s="93">
        <f t="shared" si="35"/>
        <v>9</v>
      </c>
    </row>
    <row r="66" spans="2:13" ht="13.5" customHeight="1" x14ac:dyDescent="0.2">
      <c r="B66" s="8"/>
      <c r="C66" s="168"/>
    </row>
    <row r="67" spans="2:13" ht="13.5" customHeight="1" x14ac:dyDescent="0.2">
      <c r="B67" s="35" t="s">
        <v>209</v>
      </c>
      <c r="C67" s="168"/>
      <c r="D67" s="35">
        <f t="shared" ref="D67:M69" si="36">D13-D60</f>
        <v>0</v>
      </c>
      <c r="E67" s="35">
        <f t="shared" si="36"/>
        <v>0</v>
      </c>
      <c r="F67" s="35">
        <f t="shared" si="36"/>
        <v>0</v>
      </c>
      <c r="G67" s="35">
        <f t="shared" si="36"/>
        <v>0</v>
      </c>
      <c r="H67" s="35">
        <f t="shared" si="36"/>
        <v>0</v>
      </c>
      <c r="I67" s="35">
        <f t="shared" si="36"/>
        <v>0</v>
      </c>
      <c r="J67" s="35">
        <f t="shared" si="36"/>
        <v>0</v>
      </c>
      <c r="K67" s="35">
        <f t="shared" si="36"/>
        <v>0</v>
      </c>
      <c r="L67" s="35">
        <f t="shared" si="36"/>
        <v>0</v>
      </c>
      <c r="M67" s="35">
        <f t="shared" si="36"/>
        <v>0</v>
      </c>
    </row>
    <row r="68" spans="2:13" ht="11.25" customHeight="1" x14ac:dyDescent="0.2">
      <c r="C68" s="168"/>
      <c r="D68" s="35"/>
      <c r="E68" s="35">
        <f t="shared" si="36"/>
        <v>0</v>
      </c>
      <c r="F68" s="35">
        <f t="shared" si="36"/>
        <v>0</v>
      </c>
      <c r="G68" s="35">
        <f t="shared" si="36"/>
        <v>0</v>
      </c>
      <c r="H68" s="35">
        <f t="shared" si="36"/>
        <v>0</v>
      </c>
      <c r="I68" s="35">
        <f>I14-I61</f>
        <v>0</v>
      </c>
      <c r="J68" s="35">
        <f t="shared" si="36"/>
        <v>0</v>
      </c>
      <c r="K68" s="35">
        <f t="shared" si="36"/>
        <v>0</v>
      </c>
      <c r="L68" s="35">
        <f>L14-L61</f>
        <v>0</v>
      </c>
      <c r="M68" s="35">
        <f>M14-M61</f>
        <v>0</v>
      </c>
    </row>
    <row r="69" spans="2:13" x14ac:dyDescent="0.2">
      <c r="C69" s="168"/>
      <c r="D69" s="35"/>
      <c r="E69" s="35"/>
      <c r="F69" s="35">
        <f t="shared" si="36"/>
        <v>0</v>
      </c>
      <c r="G69" s="35">
        <f t="shared" si="36"/>
        <v>0</v>
      </c>
      <c r="H69" s="35">
        <f t="shared" si="36"/>
        <v>0</v>
      </c>
      <c r="I69" s="35">
        <f>I15-I62</f>
        <v>0</v>
      </c>
      <c r="J69" s="35">
        <f t="shared" si="36"/>
        <v>0</v>
      </c>
      <c r="K69" s="35">
        <f t="shared" si="36"/>
        <v>0</v>
      </c>
      <c r="L69" s="35">
        <f t="shared" si="36"/>
        <v>0</v>
      </c>
      <c r="M69" s="35"/>
    </row>
    <row r="70" spans="2:13" x14ac:dyDescent="0.2">
      <c r="C70" s="168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2:13" x14ac:dyDescent="0.2">
      <c r="C71" s="168"/>
      <c r="D71" s="35">
        <f>D64-D60</f>
        <v>0</v>
      </c>
      <c r="E71" s="35">
        <f t="shared" ref="E71:K71" si="37">E64-E60</f>
        <v>0</v>
      </c>
      <c r="F71" s="35">
        <f t="shared" si="37"/>
        <v>0</v>
      </c>
      <c r="G71" s="35">
        <f t="shared" si="37"/>
        <v>0</v>
      </c>
      <c r="H71" s="35">
        <f t="shared" si="37"/>
        <v>0</v>
      </c>
      <c r="I71" s="35">
        <f t="shared" si="37"/>
        <v>0</v>
      </c>
      <c r="J71" s="35">
        <f t="shared" si="37"/>
        <v>0</v>
      </c>
      <c r="K71" s="35">
        <f t="shared" si="37"/>
        <v>0</v>
      </c>
      <c r="L71" s="35">
        <f>L64-L60</f>
        <v>0</v>
      </c>
      <c r="M71" s="35">
        <f>M64-M60</f>
        <v>0</v>
      </c>
    </row>
    <row r="72" spans="2:13" x14ac:dyDescent="0.2">
      <c r="C72" s="168"/>
      <c r="D72" s="35">
        <f>D65-D60</f>
        <v>0</v>
      </c>
      <c r="E72" s="35">
        <f t="shared" ref="E72:K72" si="38">E65-E60</f>
        <v>0</v>
      </c>
      <c r="F72" s="35">
        <f t="shared" si="38"/>
        <v>0</v>
      </c>
      <c r="G72" s="35">
        <f t="shared" si="38"/>
        <v>0</v>
      </c>
      <c r="H72" s="35">
        <f t="shared" si="38"/>
        <v>0</v>
      </c>
      <c r="I72" s="35">
        <f t="shared" si="38"/>
        <v>0</v>
      </c>
      <c r="J72" s="35">
        <f t="shared" si="38"/>
        <v>0</v>
      </c>
      <c r="K72" s="35">
        <f t="shared" si="38"/>
        <v>0</v>
      </c>
      <c r="L72" s="35">
        <f>L65-L60</f>
        <v>0</v>
      </c>
      <c r="M72" s="35">
        <f>M65-M60</f>
        <v>0</v>
      </c>
    </row>
    <row r="73" spans="2:13" x14ac:dyDescent="0.2">
      <c r="C73" s="168"/>
      <c r="D73" s="168"/>
      <c r="F73" s="43"/>
      <c r="L73" s="43"/>
    </row>
    <row r="74" spans="2:13" x14ac:dyDescent="0.2">
      <c r="C74" s="168"/>
      <c r="D74" s="168"/>
    </row>
    <row r="75" spans="2:13" x14ac:dyDescent="0.2">
      <c r="C75" s="168"/>
      <c r="D75" s="168"/>
    </row>
    <row r="76" spans="2:13" x14ac:dyDescent="0.2">
      <c r="C76" s="168"/>
      <c r="D76" s="168"/>
    </row>
    <row r="77" spans="2:13" x14ac:dyDescent="0.2">
      <c r="C77" s="168"/>
      <c r="D77" s="168"/>
    </row>
    <row r="78" spans="2:13" x14ac:dyDescent="0.2">
      <c r="C78" s="168"/>
      <c r="D78" s="168"/>
    </row>
    <row r="79" spans="2:13" x14ac:dyDescent="0.2">
      <c r="C79" s="168"/>
      <c r="D79" s="168"/>
    </row>
    <row r="80" spans="2:13" x14ac:dyDescent="0.2">
      <c r="C80" s="168"/>
      <c r="D80" s="168"/>
    </row>
    <row r="81" spans="1:4" x14ac:dyDescent="0.2">
      <c r="C81" s="168"/>
      <c r="D81" s="168"/>
    </row>
    <row r="82" spans="1:4" x14ac:dyDescent="0.2">
      <c r="C82" s="168"/>
      <c r="D82" s="168"/>
    </row>
    <row r="83" spans="1:4" x14ac:dyDescent="0.2">
      <c r="C83" s="168"/>
      <c r="D83" s="168"/>
    </row>
    <row r="84" spans="1:4" x14ac:dyDescent="0.2">
      <c r="C84" s="168"/>
      <c r="D84" s="168"/>
    </row>
    <row r="85" spans="1:4" x14ac:dyDescent="0.2">
      <c r="C85" s="168"/>
      <c r="D85" s="168"/>
    </row>
    <row r="86" spans="1:4" x14ac:dyDescent="0.2">
      <c r="C86" s="168"/>
      <c r="D86" s="168"/>
    </row>
    <row r="87" spans="1:4" x14ac:dyDescent="0.2">
      <c r="C87" s="168"/>
      <c r="D87" s="168"/>
    </row>
    <row r="88" spans="1:4" x14ac:dyDescent="0.2">
      <c r="C88" s="168"/>
      <c r="D88" s="168"/>
    </row>
    <row r="89" spans="1:4" x14ac:dyDescent="0.2">
      <c r="C89" s="168"/>
      <c r="D89" s="168"/>
    </row>
    <row r="90" spans="1:4" x14ac:dyDescent="0.2">
      <c r="C90" s="168"/>
      <c r="D90" s="168"/>
    </row>
    <row r="91" spans="1:4" x14ac:dyDescent="0.2">
      <c r="C91" s="168"/>
      <c r="D91" s="168"/>
    </row>
    <row r="92" spans="1:4" x14ac:dyDescent="0.2">
      <c r="C92" s="168"/>
      <c r="D92" s="168"/>
    </row>
    <row r="93" spans="1:4" x14ac:dyDescent="0.2">
      <c r="C93" s="168"/>
      <c r="D93" s="168"/>
    </row>
    <row r="94" spans="1:4" x14ac:dyDescent="0.2">
      <c r="C94" s="168"/>
      <c r="D94" s="168"/>
    </row>
    <row r="95" spans="1:4" x14ac:dyDescent="0.2">
      <c r="C95" s="168"/>
      <c r="D95" s="168"/>
    </row>
    <row r="96" spans="1:4" x14ac:dyDescent="0.2">
      <c r="A96" s="8"/>
      <c r="B96" s="8"/>
      <c r="C96" s="168"/>
      <c r="D96" s="168"/>
    </row>
    <row r="97" spans="1:4" x14ac:dyDescent="0.2">
      <c r="A97" s="8" t="e">
        <f>SUM(#REF!)</f>
        <v>#REF!</v>
      </c>
      <c r="B97" s="8" t="e">
        <f>SUM(#REF!)</f>
        <v>#REF!</v>
      </c>
      <c r="C97" s="168"/>
      <c r="D97" s="168"/>
    </row>
  </sheetData>
  <mergeCells count="27">
    <mergeCell ref="C58:F58"/>
    <mergeCell ref="B34:B57"/>
    <mergeCell ref="C34:C36"/>
    <mergeCell ref="C37:C39"/>
    <mergeCell ref="C40:C42"/>
    <mergeCell ref="C43:C45"/>
    <mergeCell ref="C46:C48"/>
    <mergeCell ref="C49:C51"/>
    <mergeCell ref="K10:K12"/>
    <mergeCell ref="B13:C15"/>
    <mergeCell ref="B16:B33"/>
    <mergeCell ref="C16:C18"/>
    <mergeCell ref="C19:C21"/>
    <mergeCell ref="C22:C24"/>
    <mergeCell ref="C25:C27"/>
    <mergeCell ref="C28:C30"/>
    <mergeCell ref="C31:C33"/>
    <mergeCell ref="B9:C12"/>
    <mergeCell ref="D9:D12"/>
    <mergeCell ref="E9:E12"/>
    <mergeCell ref="L9:L12"/>
    <mergeCell ref="M9:M12"/>
    <mergeCell ref="F10:F12"/>
    <mergeCell ref="G10:G12"/>
    <mergeCell ref="H10:H12"/>
    <mergeCell ref="I10:I12"/>
    <mergeCell ref="J10:J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目次</vt:lpstr>
      <vt:lpstr>表28-1</vt:lpstr>
      <vt:lpstr>表28-2</vt:lpstr>
      <vt:lpstr>表29</vt:lpstr>
      <vt:lpstr>表30-1</vt:lpstr>
      <vt:lpstr>表30-2</vt:lpstr>
      <vt:lpstr>表31-1</vt:lpstr>
      <vt:lpstr>表31-2</vt:lpstr>
      <vt:lpstr>表32-1</vt:lpstr>
      <vt:lpstr>表32-2</vt:lpstr>
      <vt:lpstr>表33-1</vt:lpstr>
      <vt:lpstr>表33-2</vt:lpstr>
      <vt:lpstr>表33-3</vt:lpstr>
      <vt:lpstr>表33-4</vt:lpstr>
      <vt:lpstr>表34-1</vt:lpstr>
      <vt:lpstr>表34-2</vt:lpstr>
      <vt:lpstr>表35-1</vt:lpstr>
      <vt:lpstr>表35-2</vt:lpstr>
      <vt:lpstr>表35-3</vt:lpstr>
      <vt:lpstr>表35-4</vt:lpstr>
      <vt:lpstr>'表28-1'!Print_Area</vt:lpstr>
      <vt:lpstr>'表28-2'!Print_Area</vt:lpstr>
      <vt:lpstr>表29!Print_Area</vt:lpstr>
      <vt:lpstr>'表30-1'!Print_Area</vt:lpstr>
      <vt:lpstr>'表30-2'!Print_Area</vt:lpstr>
      <vt:lpstr>'表31-1'!Print_Area</vt:lpstr>
      <vt:lpstr>'表31-2'!Print_Area</vt:lpstr>
      <vt:lpstr>'表32-1'!Print_Area</vt:lpstr>
      <vt:lpstr>'表32-2'!Print_Area</vt:lpstr>
      <vt:lpstr>'表33-1'!Print_Area</vt:lpstr>
      <vt:lpstr>'表33-2'!Print_Area</vt:lpstr>
      <vt:lpstr>'表33-3'!Print_Area</vt:lpstr>
      <vt:lpstr>'表33-4'!Print_Area</vt:lpstr>
      <vt:lpstr>'表34-1'!Print_Area</vt:lpstr>
      <vt:lpstr>'表34-2'!Print_Area</vt:lpstr>
      <vt:lpstr>'表35-1'!Print_Area</vt:lpstr>
      <vt:lpstr>'表35-2'!Print_Area</vt:lpstr>
      <vt:lpstr>'表35-3'!Print_Area</vt:lpstr>
      <vt:lpstr>'表35-4'!Print_Area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白崎 恭香</dc:creator>
  <cp:lastModifiedBy>白崎 恭香</cp:lastModifiedBy>
  <dcterms:created xsi:type="dcterms:W3CDTF">2025-05-30T02:11:10Z</dcterms:created>
  <dcterms:modified xsi:type="dcterms:W3CDTF">2025-05-30T02:11:49Z</dcterms:modified>
</cp:coreProperties>
</file>