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50023\Documents\"/>
    </mc:Choice>
  </mc:AlternateContent>
  <xr:revisionPtr revIDLastSave="0" documentId="8_{CA32A221-A335-4728-8133-D27EFA4CE0F6}" xr6:coauthVersionLast="47" xr6:coauthVersionMax="47" xr10:uidLastSave="{00000000-0000-0000-0000-000000000000}"/>
  <bookViews>
    <workbookView xWindow="-108" yWindow="-108" windowWidth="23256" windowHeight="13896" xr2:uid="{5F0E0D8E-184C-40C6-8274-87B7D014984D}"/>
  </bookViews>
  <sheets>
    <sheet name="目次" sheetId="1" r:id="rId1"/>
    <sheet name="表1" sheetId="2" r:id="rId2"/>
    <sheet name="表2" sheetId="3" r:id="rId3"/>
    <sheet name="表3‐1" sheetId="4" r:id="rId4"/>
    <sheet name="表3-2" sheetId="5" r:id="rId5"/>
    <sheet name="表3-3" sheetId="6" r:id="rId6"/>
    <sheet name="表4" sheetId="7" r:id="rId7"/>
    <sheet name="表5-1" sheetId="8" r:id="rId8"/>
    <sheet name="表5-2" sheetId="9" r:id="rId9"/>
    <sheet name="表5-3" sheetId="10" r:id="rId10"/>
    <sheet name="表5-4" sheetId="11" r:id="rId11"/>
    <sheet name="表5-5 " sheetId="12" r:id="rId12"/>
    <sheet name="表5-6" sheetId="13" r:id="rId13"/>
    <sheet name="表5-7" sheetId="14" r:id="rId14"/>
    <sheet name="表6" sheetId="15" r:id="rId15"/>
    <sheet name="表7" sheetId="16" r:id="rId16"/>
    <sheet name="表8" sheetId="17" r:id="rId17"/>
    <sheet name="表9" sheetId="18" r:id="rId18"/>
    <sheet name="表10" sheetId="19" r:id="rId19"/>
    <sheet name="表11" sheetId="20" r:id="rId20"/>
    <sheet name="表12-1" sheetId="21" r:id="rId21"/>
    <sheet name="表12-2" sheetId="22" r:id="rId22"/>
    <sheet name="表12-3" sheetId="23" r:id="rId23"/>
    <sheet name="表12-4" sheetId="24" r:id="rId24"/>
  </sheets>
  <definedNames>
    <definedName name="_xlnm._FilterDatabase" localSheetId="1" hidden="1">表1!#REF!</definedName>
    <definedName name="_xlnm._FilterDatabase" localSheetId="2" hidden="1">表2!#REF!</definedName>
    <definedName name="_xlnm._FilterDatabase" localSheetId="3" hidden="1">表3‐1!#REF!</definedName>
    <definedName name="_xlnm._FilterDatabase" localSheetId="4" hidden="1">'表3-2'!#REF!</definedName>
    <definedName name="_xlnm._FilterDatabase" localSheetId="5" hidden="1">'表3-3'!#REF!</definedName>
    <definedName name="_xlnm.Print_Area" localSheetId="1">表1!$B$1:$AA$56</definedName>
    <definedName name="_xlnm.Print_Area" localSheetId="18">表10!$A$1:$F$23</definedName>
    <definedName name="_xlnm.Print_Area" localSheetId="19">表11!$B$2:$P$58</definedName>
    <definedName name="_xlnm.Print_Area" localSheetId="20">'表12-1'!$B$2:$F$20</definedName>
    <definedName name="_xlnm.Print_Area" localSheetId="21">'表12-2'!$B$1:$R$43</definedName>
    <definedName name="_xlnm.Print_Area" localSheetId="22">'表12-3'!$B$1:$S$43</definedName>
    <definedName name="_xlnm.Print_Area" localSheetId="23">'表12-4'!$B$1:$R$43</definedName>
    <definedName name="_xlnm.Print_Area" localSheetId="2">表2!$B$2:$AB$59</definedName>
    <definedName name="_xlnm.Print_Area" localSheetId="3">表3‐1!$B$2:$AB$59</definedName>
    <definedName name="_xlnm.Print_Area" localSheetId="4">'表3-2'!$B$2:$AB$59</definedName>
    <definedName name="_xlnm.Print_Area" localSheetId="5">'表3-3'!$B$2:$AB$59</definedName>
    <definedName name="_xlnm.Print_Area" localSheetId="6">表4!$B$2:$I$60</definedName>
    <definedName name="_xlnm.Print_Area" localSheetId="7">'表5-1'!$B$2:$F$41</definedName>
    <definedName name="_xlnm.Print_Area" localSheetId="8">'表5-2'!$B$2:$F$41</definedName>
    <definedName name="_xlnm.Print_Area" localSheetId="9">'表5-3'!$B$2:$F$41</definedName>
    <definedName name="_xlnm.Print_Area" localSheetId="10">'表5-4'!$B$2:$F$41</definedName>
    <definedName name="_xlnm.Print_Area" localSheetId="11">'表5-5 '!$B$1:$M$39</definedName>
    <definedName name="_xlnm.Print_Area" localSheetId="12">'表5-6'!$B$1:$N$39</definedName>
    <definedName name="_xlnm.Print_Area" localSheetId="13">'表5-7'!$B$2:$F$20</definedName>
    <definedName name="_xlnm.Print_Area" localSheetId="14">表6!$B$2:$G$41</definedName>
    <definedName name="_xlnm.Print_Area" localSheetId="15">表7!$B$1:$L$38</definedName>
    <definedName name="_xlnm.Print_Area" localSheetId="16">表8!$B$2:$E$21</definedName>
    <definedName name="_xlnm.Print_Area" localSheetId="17">表9!$B$2:$S$57</definedName>
    <definedName name="_xlnm.Print_Area" localSheetId="0">目次!$A$1:$D$99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2" i="24" l="1"/>
  <c r="I54" i="24"/>
  <c r="F52" i="24"/>
  <c r="G51" i="24"/>
  <c r="K49" i="24"/>
  <c r="K55" i="24" s="1"/>
  <c r="M48" i="24"/>
  <c r="M54" i="24" s="1"/>
  <c r="L48" i="24"/>
  <c r="L54" i="24" s="1"/>
  <c r="O46" i="24"/>
  <c r="Q45" i="24"/>
  <c r="P45" i="24"/>
  <c r="O45" i="24"/>
  <c r="M45" i="24"/>
  <c r="M51" i="24" s="1"/>
  <c r="L45" i="24"/>
  <c r="L51" i="24" s="1"/>
  <c r="K45" i="24"/>
  <c r="K51" i="24" s="1"/>
  <c r="I45" i="24"/>
  <c r="G45" i="24"/>
  <c r="F45" i="24"/>
  <c r="F46" i="24" s="1"/>
  <c r="E45" i="24"/>
  <c r="D45" i="24"/>
  <c r="G43" i="24"/>
  <c r="Q42" i="24"/>
  <c r="Q49" i="24" s="1"/>
  <c r="Q55" i="24" s="1"/>
  <c r="P42" i="24"/>
  <c r="P49" i="24" s="1"/>
  <c r="P55" i="24" s="1"/>
  <c r="O42" i="24"/>
  <c r="M42" i="24"/>
  <c r="L42" i="24"/>
  <c r="L49" i="24" s="1"/>
  <c r="L55" i="24" s="1"/>
  <c r="K42" i="24"/>
  <c r="J42" i="24"/>
  <c r="I42" i="24"/>
  <c r="H42" i="24"/>
  <c r="H49" i="24" s="1"/>
  <c r="G42" i="24"/>
  <c r="G49" i="24" s="1"/>
  <c r="G55" i="24" s="1"/>
  <c r="E42" i="24"/>
  <c r="E49" i="24" s="1"/>
  <c r="D42" i="24"/>
  <c r="D49" i="24" s="1"/>
  <c r="K41" i="24"/>
  <c r="I41" i="24"/>
  <c r="G41" i="24"/>
  <c r="Q40" i="24"/>
  <c r="Q48" i="24" s="1"/>
  <c r="Q54" i="24" s="1"/>
  <c r="P40" i="24"/>
  <c r="P48" i="24" s="1"/>
  <c r="P54" i="24" s="1"/>
  <c r="O40" i="24"/>
  <c r="O48" i="24" s="1"/>
  <c r="O54" i="24" s="1"/>
  <c r="M40" i="24"/>
  <c r="L40" i="24"/>
  <c r="K40" i="24"/>
  <c r="K48" i="24" s="1"/>
  <c r="K54" i="24" s="1"/>
  <c r="I40" i="24"/>
  <c r="I48" i="24" s="1"/>
  <c r="G40" i="24"/>
  <c r="G48" i="24" s="1"/>
  <c r="G54" i="24" s="1"/>
  <c r="E40" i="24"/>
  <c r="E48" i="24" s="1"/>
  <c r="D40" i="24"/>
  <c r="D48" i="24" s="1"/>
  <c r="R39" i="24"/>
  <c r="Q39" i="24"/>
  <c r="O39" i="24"/>
  <c r="I39" i="24"/>
  <c r="G39" i="24"/>
  <c r="F39" i="24"/>
  <c r="T38" i="24"/>
  <c r="U38" i="24" s="1"/>
  <c r="R38" i="24"/>
  <c r="N38" i="24"/>
  <c r="N39" i="24" s="1"/>
  <c r="J38" i="24"/>
  <c r="J39" i="24" s="1"/>
  <c r="H38" i="24"/>
  <c r="F38" i="24"/>
  <c r="M39" i="24" s="1"/>
  <c r="M37" i="24"/>
  <c r="K37" i="24"/>
  <c r="J37" i="24"/>
  <c r="I37" i="24"/>
  <c r="G37" i="24"/>
  <c r="F37" i="24"/>
  <c r="J36" i="24"/>
  <c r="H36" i="24"/>
  <c r="F36" i="24"/>
  <c r="Q35" i="24"/>
  <c r="O35" i="24"/>
  <c r="I35" i="24"/>
  <c r="G35" i="24"/>
  <c r="F35" i="24"/>
  <c r="T34" i="24"/>
  <c r="U34" i="24" s="1"/>
  <c r="R34" i="24"/>
  <c r="R35" i="24" s="1"/>
  <c r="N34" i="24"/>
  <c r="N35" i="24" s="1"/>
  <c r="J34" i="24"/>
  <c r="J35" i="24" s="1"/>
  <c r="H34" i="24"/>
  <c r="F34" i="24"/>
  <c r="M35" i="24" s="1"/>
  <c r="O33" i="24"/>
  <c r="M33" i="24"/>
  <c r="I33" i="24"/>
  <c r="G33" i="24"/>
  <c r="F33" i="24"/>
  <c r="J32" i="24"/>
  <c r="H32" i="24"/>
  <c r="H40" i="24" s="1"/>
  <c r="H48" i="24" s="1"/>
  <c r="F32" i="24"/>
  <c r="Q31" i="24"/>
  <c r="O31" i="24"/>
  <c r="K31" i="24"/>
  <c r="I31" i="24"/>
  <c r="G31" i="24"/>
  <c r="F31" i="24"/>
  <c r="U30" i="24"/>
  <c r="T30" i="24"/>
  <c r="R30" i="24"/>
  <c r="R31" i="24" s="1"/>
  <c r="N30" i="24"/>
  <c r="N31" i="24" s="1"/>
  <c r="J30" i="24"/>
  <c r="J31" i="24" s="1"/>
  <c r="H30" i="24"/>
  <c r="F30" i="24"/>
  <c r="F40" i="24" s="1"/>
  <c r="F48" i="24" s="1"/>
  <c r="R29" i="24"/>
  <c r="Q29" i="24"/>
  <c r="O29" i="24"/>
  <c r="N29" i="24"/>
  <c r="I29" i="24"/>
  <c r="G29" i="24"/>
  <c r="F29" i="24"/>
  <c r="R28" i="24"/>
  <c r="N28" i="24"/>
  <c r="J28" i="24"/>
  <c r="H28" i="24"/>
  <c r="F28" i="24"/>
  <c r="M29" i="24" s="1"/>
  <c r="Q27" i="24"/>
  <c r="K27" i="24"/>
  <c r="J27" i="24"/>
  <c r="I27" i="24"/>
  <c r="G27" i="24"/>
  <c r="F27" i="24"/>
  <c r="U26" i="24"/>
  <c r="T26" i="24"/>
  <c r="R26" i="24"/>
  <c r="R27" i="24" s="1"/>
  <c r="N26" i="24"/>
  <c r="N27" i="24" s="1"/>
  <c r="J26" i="24"/>
  <c r="H26" i="24"/>
  <c r="F26" i="24"/>
  <c r="O27" i="24" s="1"/>
  <c r="R25" i="24"/>
  <c r="Q25" i="24"/>
  <c r="O25" i="24"/>
  <c r="I25" i="24"/>
  <c r="G25" i="24"/>
  <c r="F25" i="24"/>
  <c r="R24" i="24"/>
  <c r="N24" i="24"/>
  <c r="N25" i="24" s="1"/>
  <c r="J24" i="24"/>
  <c r="J25" i="24" s="1"/>
  <c r="H24" i="24"/>
  <c r="F24" i="24"/>
  <c r="M25" i="24" s="1"/>
  <c r="M23" i="24"/>
  <c r="K23" i="24"/>
  <c r="J23" i="24"/>
  <c r="I23" i="24"/>
  <c r="G23" i="24"/>
  <c r="F23" i="24"/>
  <c r="J22" i="24"/>
  <c r="H22" i="24"/>
  <c r="F22" i="24"/>
  <c r="Q21" i="24"/>
  <c r="O21" i="24"/>
  <c r="I21" i="24"/>
  <c r="G21" i="24"/>
  <c r="F21" i="24"/>
  <c r="U20" i="24"/>
  <c r="T20" i="24"/>
  <c r="R20" i="24"/>
  <c r="R21" i="24" s="1"/>
  <c r="N20" i="24"/>
  <c r="N21" i="24" s="1"/>
  <c r="J20" i="24"/>
  <c r="J21" i="24" s="1"/>
  <c r="H20" i="24"/>
  <c r="F20" i="24"/>
  <c r="M21" i="24" s="1"/>
  <c r="Q19" i="24"/>
  <c r="O19" i="24"/>
  <c r="I19" i="24"/>
  <c r="G19" i="24"/>
  <c r="F19" i="24"/>
  <c r="J18" i="24"/>
  <c r="H18" i="24"/>
  <c r="H14" i="24" s="1"/>
  <c r="F18" i="24"/>
  <c r="O17" i="24"/>
  <c r="J17" i="24"/>
  <c r="I17" i="24"/>
  <c r="G17" i="24"/>
  <c r="F17" i="24"/>
  <c r="R16" i="24"/>
  <c r="R17" i="24" s="1"/>
  <c r="J16" i="24"/>
  <c r="H16" i="24"/>
  <c r="F16" i="24"/>
  <c r="Q17" i="24" s="1"/>
  <c r="I15" i="24"/>
  <c r="Q14" i="24"/>
  <c r="Q15" i="24" s="1"/>
  <c r="P14" i="24"/>
  <c r="O14" i="24"/>
  <c r="M14" i="24"/>
  <c r="L14" i="24"/>
  <c r="K14" i="24"/>
  <c r="I14" i="24"/>
  <c r="G14" i="24"/>
  <c r="G15" i="24" s="1"/>
  <c r="F14" i="24"/>
  <c r="K15" i="24" s="1"/>
  <c r="E14" i="24"/>
  <c r="B82" i="23"/>
  <c r="S55" i="23"/>
  <c r="L54" i="23"/>
  <c r="Q51" i="23"/>
  <c r="O51" i="23"/>
  <c r="M51" i="23"/>
  <c r="L51" i="23"/>
  <c r="K51" i="23"/>
  <c r="E51" i="23"/>
  <c r="D51" i="23"/>
  <c r="Q49" i="23"/>
  <c r="Q55" i="23" s="1"/>
  <c r="P49" i="23"/>
  <c r="P55" i="23" s="1"/>
  <c r="O49" i="23"/>
  <c r="O55" i="23" s="1"/>
  <c r="G49" i="23"/>
  <c r="E49" i="23"/>
  <c r="E55" i="23" s="1"/>
  <c r="D49" i="23"/>
  <c r="D55" i="23" s="1"/>
  <c r="L48" i="23"/>
  <c r="K48" i="23"/>
  <c r="K54" i="23" s="1"/>
  <c r="I48" i="23"/>
  <c r="I54" i="23" s="1"/>
  <c r="G48" i="23"/>
  <c r="Q45" i="23"/>
  <c r="Q46" i="23" s="1"/>
  <c r="Q52" i="23" s="1"/>
  <c r="P45" i="23"/>
  <c r="P51" i="23" s="1"/>
  <c r="O45" i="23"/>
  <c r="M45" i="23"/>
  <c r="L45" i="23"/>
  <c r="K45" i="23"/>
  <c r="I45" i="23"/>
  <c r="G45" i="23"/>
  <c r="E45" i="23"/>
  <c r="D45" i="23"/>
  <c r="G43" i="23"/>
  <c r="Q42" i="23"/>
  <c r="P42" i="23"/>
  <c r="O42" i="23"/>
  <c r="M42" i="23"/>
  <c r="M49" i="23" s="1"/>
  <c r="M55" i="23" s="1"/>
  <c r="L42" i="23"/>
  <c r="L49" i="23" s="1"/>
  <c r="L55" i="23" s="1"/>
  <c r="K42" i="23"/>
  <c r="I42" i="23"/>
  <c r="I49" i="23" s="1"/>
  <c r="I55" i="23" s="1"/>
  <c r="H42" i="23"/>
  <c r="H49" i="23" s="1"/>
  <c r="G42" i="23"/>
  <c r="E42" i="23"/>
  <c r="D42" i="23"/>
  <c r="Q40" i="23"/>
  <c r="Q48" i="23" s="1"/>
  <c r="P40" i="23"/>
  <c r="P48" i="23" s="1"/>
  <c r="P54" i="23" s="1"/>
  <c r="O40" i="23"/>
  <c r="O48" i="23" s="1"/>
  <c r="O54" i="23" s="1"/>
  <c r="M40" i="23"/>
  <c r="L40" i="23"/>
  <c r="K40" i="23"/>
  <c r="I40" i="23"/>
  <c r="G40" i="23"/>
  <c r="E40" i="23"/>
  <c r="E48" i="23" s="1"/>
  <c r="E54" i="23" s="1"/>
  <c r="D40" i="23"/>
  <c r="S39" i="23"/>
  <c r="R39" i="23"/>
  <c r="Q39" i="23"/>
  <c r="I39" i="23"/>
  <c r="G39" i="23"/>
  <c r="F39" i="23"/>
  <c r="S38" i="23"/>
  <c r="R38" i="23"/>
  <c r="J38" i="23"/>
  <c r="J39" i="23" s="1"/>
  <c r="H38" i="23"/>
  <c r="F38" i="23"/>
  <c r="O39" i="23" s="1"/>
  <c r="S37" i="23"/>
  <c r="R37" i="23"/>
  <c r="Q37" i="23"/>
  <c r="O37" i="23"/>
  <c r="M37" i="23"/>
  <c r="I37" i="23"/>
  <c r="G37" i="23"/>
  <c r="F37" i="23"/>
  <c r="S36" i="23"/>
  <c r="S42" i="23" s="1"/>
  <c r="S49" i="23" s="1"/>
  <c r="R36" i="23"/>
  <c r="N36" i="23"/>
  <c r="J36" i="23"/>
  <c r="H36" i="23"/>
  <c r="F36" i="23"/>
  <c r="K37" i="23" s="1"/>
  <c r="S35" i="23"/>
  <c r="Q35" i="23"/>
  <c r="M35" i="23"/>
  <c r="K35" i="23"/>
  <c r="J35" i="23"/>
  <c r="I35" i="23"/>
  <c r="G35" i="23"/>
  <c r="F35" i="23"/>
  <c r="S34" i="23"/>
  <c r="J34" i="23"/>
  <c r="H34" i="23"/>
  <c r="F34" i="23"/>
  <c r="R34" i="23" s="1"/>
  <c r="R35" i="23" s="1"/>
  <c r="S33" i="23"/>
  <c r="M33" i="23"/>
  <c r="K33" i="23"/>
  <c r="J33" i="23"/>
  <c r="I33" i="23"/>
  <c r="G33" i="23"/>
  <c r="F33" i="23"/>
  <c r="S32" i="23"/>
  <c r="J32" i="23"/>
  <c r="H32" i="23"/>
  <c r="F32" i="23"/>
  <c r="S31" i="23"/>
  <c r="R31" i="23"/>
  <c r="Q31" i="23"/>
  <c r="I31" i="23"/>
  <c r="G31" i="23"/>
  <c r="F31" i="23"/>
  <c r="S30" i="23"/>
  <c r="R30" i="23"/>
  <c r="J30" i="23"/>
  <c r="H30" i="23"/>
  <c r="H40" i="23" s="1"/>
  <c r="H48" i="23" s="1"/>
  <c r="F30" i="23"/>
  <c r="O31" i="23" s="1"/>
  <c r="S29" i="23"/>
  <c r="R29" i="23"/>
  <c r="Q29" i="23"/>
  <c r="O29" i="23"/>
  <c r="M29" i="23"/>
  <c r="I29" i="23"/>
  <c r="G29" i="23"/>
  <c r="F29" i="23"/>
  <c r="S28" i="23"/>
  <c r="S45" i="23" s="1"/>
  <c r="R28" i="23"/>
  <c r="N28" i="23"/>
  <c r="J28" i="23"/>
  <c r="H28" i="23"/>
  <c r="F28" i="23"/>
  <c r="K29" i="23" s="1"/>
  <c r="S27" i="23"/>
  <c r="M27" i="23"/>
  <c r="K27" i="23"/>
  <c r="J27" i="23"/>
  <c r="I27" i="23"/>
  <c r="G27" i="23"/>
  <c r="F27" i="23"/>
  <c r="S26" i="23"/>
  <c r="J26" i="23"/>
  <c r="H26" i="23"/>
  <c r="F26" i="23"/>
  <c r="R26" i="23" s="1"/>
  <c r="R27" i="23" s="1"/>
  <c r="S25" i="23"/>
  <c r="K25" i="23"/>
  <c r="J25" i="23"/>
  <c r="I25" i="23"/>
  <c r="G25" i="23"/>
  <c r="F25" i="23"/>
  <c r="S24" i="23"/>
  <c r="J24" i="23"/>
  <c r="H24" i="23"/>
  <c r="F24" i="23"/>
  <c r="M25" i="23" s="1"/>
  <c r="S23" i="23"/>
  <c r="R23" i="23"/>
  <c r="Q23" i="23"/>
  <c r="I23" i="23"/>
  <c r="G23" i="23"/>
  <c r="F23" i="23"/>
  <c r="S22" i="23"/>
  <c r="R22" i="23"/>
  <c r="J22" i="23"/>
  <c r="J23" i="23" s="1"/>
  <c r="H22" i="23"/>
  <c r="F22" i="23"/>
  <c r="O23" i="23" s="1"/>
  <c r="S21" i="23"/>
  <c r="R21" i="23"/>
  <c r="Q21" i="23"/>
  <c r="O21" i="23"/>
  <c r="M21" i="23"/>
  <c r="I21" i="23"/>
  <c r="G21" i="23"/>
  <c r="F21" i="23"/>
  <c r="S20" i="23"/>
  <c r="R20" i="23"/>
  <c r="N20" i="23"/>
  <c r="J20" i="23"/>
  <c r="J21" i="23" s="1"/>
  <c r="H20" i="23"/>
  <c r="F20" i="23"/>
  <c r="K21" i="23" s="1"/>
  <c r="S19" i="23"/>
  <c r="J19" i="23"/>
  <c r="I19" i="23"/>
  <c r="G19" i="23"/>
  <c r="F19" i="23"/>
  <c r="S18" i="23"/>
  <c r="J18" i="23"/>
  <c r="H18" i="23"/>
  <c r="F18" i="23"/>
  <c r="R18" i="23" s="1"/>
  <c r="R19" i="23" s="1"/>
  <c r="S17" i="23"/>
  <c r="M17" i="23"/>
  <c r="K17" i="23"/>
  <c r="J17" i="23"/>
  <c r="I17" i="23"/>
  <c r="G17" i="23"/>
  <c r="F17" i="23"/>
  <c r="S16" i="23"/>
  <c r="J16" i="23"/>
  <c r="H16" i="23"/>
  <c r="H14" i="23" s="1"/>
  <c r="F16" i="23"/>
  <c r="Q15" i="23"/>
  <c r="G15" i="23"/>
  <c r="S14" i="23"/>
  <c r="Q14" i="23"/>
  <c r="P14" i="23"/>
  <c r="O14" i="23"/>
  <c r="M14" i="23"/>
  <c r="L14" i="23"/>
  <c r="K14" i="23"/>
  <c r="K15" i="23" s="1"/>
  <c r="J14" i="23"/>
  <c r="J15" i="23" s="1"/>
  <c r="I14" i="23"/>
  <c r="I15" i="23" s="1"/>
  <c r="G14" i="23"/>
  <c r="F14" i="23"/>
  <c r="E14" i="23"/>
  <c r="B82" i="22"/>
  <c r="L55" i="22"/>
  <c r="K55" i="22"/>
  <c r="H55" i="22"/>
  <c r="P52" i="22"/>
  <c r="N52" i="22"/>
  <c r="P51" i="22"/>
  <c r="O51" i="22"/>
  <c r="N51" i="22"/>
  <c r="E51" i="22"/>
  <c r="D51" i="22"/>
  <c r="H49" i="22"/>
  <c r="F49" i="22"/>
  <c r="E49" i="22"/>
  <c r="E55" i="22" s="1"/>
  <c r="K48" i="22"/>
  <c r="K54" i="22" s="1"/>
  <c r="J48" i="22"/>
  <c r="E48" i="22"/>
  <c r="E54" i="22" s="1"/>
  <c r="L46" i="22"/>
  <c r="L52" i="22" s="1"/>
  <c r="I46" i="22"/>
  <c r="H46" i="22"/>
  <c r="H52" i="22" s="1"/>
  <c r="F46" i="22"/>
  <c r="F52" i="22" s="1"/>
  <c r="P45" i="22"/>
  <c r="P46" i="22" s="1"/>
  <c r="O45" i="22"/>
  <c r="N45" i="22"/>
  <c r="L45" i="22"/>
  <c r="K45" i="22"/>
  <c r="K51" i="22" s="1"/>
  <c r="J45" i="22"/>
  <c r="J46" i="22" s="1"/>
  <c r="I45" i="22"/>
  <c r="H45" i="22"/>
  <c r="G45" i="22"/>
  <c r="F45" i="22"/>
  <c r="F51" i="22" s="1"/>
  <c r="E45" i="22"/>
  <c r="D45" i="22"/>
  <c r="N46" i="22" s="1"/>
  <c r="P42" i="22"/>
  <c r="P49" i="22" s="1"/>
  <c r="P55" i="22" s="1"/>
  <c r="O42" i="22"/>
  <c r="O49" i="22" s="1"/>
  <c r="O55" i="22" s="1"/>
  <c r="N42" i="22"/>
  <c r="L42" i="22"/>
  <c r="L49" i="22" s="1"/>
  <c r="K42" i="22"/>
  <c r="K49" i="22" s="1"/>
  <c r="J42" i="22"/>
  <c r="H42" i="22"/>
  <c r="F42" i="22"/>
  <c r="E42" i="22"/>
  <c r="D42" i="22"/>
  <c r="L43" i="22" s="1"/>
  <c r="P41" i="22"/>
  <c r="N41" i="22"/>
  <c r="P40" i="22"/>
  <c r="P48" i="22" s="1"/>
  <c r="P54" i="22" s="1"/>
  <c r="O40" i="22"/>
  <c r="O48" i="22" s="1"/>
  <c r="O54" i="22" s="1"/>
  <c r="N40" i="22"/>
  <c r="N48" i="22" s="1"/>
  <c r="N54" i="22" s="1"/>
  <c r="L40" i="22"/>
  <c r="L41" i="22" s="1"/>
  <c r="K40" i="22"/>
  <c r="J40" i="22"/>
  <c r="H40" i="22"/>
  <c r="F40" i="22"/>
  <c r="F48" i="22" s="1"/>
  <c r="F54" i="22" s="1"/>
  <c r="E40" i="22"/>
  <c r="D40" i="22"/>
  <c r="R39" i="22"/>
  <c r="P39" i="22"/>
  <c r="N39" i="22"/>
  <c r="M39" i="22"/>
  <c r="L39" i="22"/>
  <c r="J39" i="22"/>
  <c r="I39" i="22"/>
  <c r="H39" i="22"/>
  <c r="F39" i="22"/>
  <c r="U38" i="22"/>
  <c r="T38" i="22"/>
  <c r="R38" i="22"/>
  <c r="Q38" i="22"/>
  <c r="Q39" i="22" s="1"/>
  <c r="M38" i="22"/>
  <c r="I38" i="22"/>
  <c r="G38" i="22"/>
  <c r="T37" i="22"/>
  <c r="U37" i="22" s="1"/>
  <c r="R37" i="22"/>
  <c r="Q37" i="22"/>
  <c r="P37" i="22"/>
  <c r="N37" i="22"/>
  <c r="L37" i="22"/>
  <c r="J37" i="22"/>
  <c r="H37" i="22"/>
  <c r="F37" i="22"/>
  <c r="T36" i="22"/>
  <c r="U36" i="22" s="1"/>
  <c r="R36" i="22"/>
  <c r="Q36" i="22"/>
  <c r="M36" i="22"/>
  <c r="M37" i="22" s="1"/>
  <c r="I36" i="22"/>
  <c r="I37" i="22" s="1"/>
  <c r="G36" i="22"/>
  <c r="R35" i="22"/>
  <c r="P35" i="22"/>
  <c r="N35" i="22"/>
  <c r="M35" i="22"/>
  <c r="L35" i="22"/>
  <c r="J35" i="22"/>
  <c r="T35" i="22" s="1"/>
  <c r="U35" i="22" s="1"/>
  <c r="I35" i="22"/>
  <c r="H35" i="22"/>
  <c r="F35" i="22"/>
  <c r="R34" i="22"/>
  <c r="Q34" i="22"/>
  <c r="Q35" i="22" s="1"/>
  <c r="M34" i="22"/>
  <c r="T34" i="22" s="1"/>
  <c r="U34" i="22" s="1"/>
  <c r="I34" i="22"/>
  <c r="G34" i="22"/>
  <c r="R33" i="22"/>
  <c r="Q33" i="22"/>
  <c r="P33" i="22"/>
  <c r="N33" i="22"/>
  <c r="L33" i="22"/>
  <c r="J33" i="22"/>
  <c r="I33" i="22"/>
  <c r="H33" i="22"/>
  <c r="F33" i="22"/>
  <c r="R32" i="22"/>
  <c r="Q32" i="22"/>
  <c r="Q42" i="22" s="1"/>
  <c r="M32" i="22"/>
  <c r="I32" i="22"/>
  <c r="I42" i="22" s="1"/>
  <c r="G32" i="22"/>
  <c r="G42" i="22" s="1"/>
  <c r="G49" i="22" s="1"/>
  <c r="G55" i="22" s="1"/>
  <c r="R31" i="22"/>
  <c r="P31" i="22"/>
  <c r="N31" i="22"/>
  <c r="L31" i="22"/>
  <c r="J31" i="22"/>
  <c r="I31" i="22"/>
  <c r="H31" i="22"/>
  <c r="F31" i="22"/>
  <c r="R30" i="22"/>
  <c r="Q30" i="22"/>
  <c r="M30" i="22"/>
  <c r="M31" i="22" s="1"/>
  <c r="I30" i="22"/>
  <c r="G30" i="22"/>
  <c r="G40" i="22" s="1"/>
  <c r="G48" i="22" s="1"/>
  <c r="G54" i="22" s="1"/>
  <c r="R29" i="22"/>
  <c r="P29" i="22"/>
  <c r="N29" i="22"/>
  <c r="L29" i="22"/>
  <c r="J29" i="22"/>
  <c r="T29" i="22" s="1"/>
  <c r="U29" i="22" s="1"/>
  <c r="I29" i="22"/>
  <c r="H29" i="22"/>
  <c r="F29" i="22"/>
  <c r="T28" i="22"/>
  <c r="U28" i="22" s="1"/>
  <c r="R28" i="22"/>
  <c r="R45" i="22" s="1"/>
  <c r="Q28" i="22"/>
  <c r="M28" i="22"/>
  <c r="M29" i="22" s="1"/>
  <c r="I28" i="22"/>
  <c r="G28" i="22"/>
  <c r="R27" i="22"/>
  <c r="Q27" i="22"/>
  <c r="P27" i="22"/>
  <c r="N27" i="22"/>
  <c r="L27" i="22"/>
  <c r="J27" i="22"/>
  <c r="H27" i="22"/>
  <c r="F27" i="22"/>
  <c r="R26" i="22"/>
  <c r="Q26" i="22"/>
  <c r="M26" i="22"/>
  <c r="I26" i="22"/>
  <c r="I27" i="22" s="1"/>
  <c r="G26" i="22"/>
  <c r="R25" i="22"/>
  <c r="P25" i="22"/>
  <c r="N25" i="22"/>
  <c r="M25" i="22"/>
  <c r="L25" i="22"/>
  <c r="J25" i="22"/>
  <c r="T25" i="22" s="1"/>
  <c r="U25" i="22" s="1"/>
  <c r="I25" i="22"/>
  <c r="H25" i="22"/>
  <c r="F25" i="22"/>
  <c r="U24" i="22"/>
  <c r="R24" i="22"/>
  <c r="Q24" i="22"/>
  <c r="Q25" i="22" s="1"/>
  <c r="M24" i="22"/>
  <c r="T24" i="22" s="1"/>
  <c r="I24" i="22"/>
  <c r="G24" i="22"/>
  <c r="R23" i="22"/>
  <c r="Q23" i="22"/>
  <c r="P23" i="22"/>
  <c r="N23" i="22"/>
  <c r="L23" i="22"/>
  <c r="J23" i="22"/>
  <c r="H23" i="22"/>
  <c r="F23" i="22"/>
  <c r="R22" i="22"/>
  <c r="Q22" i="22"/>
  <c r="M22" i="22"/>
  <c r="M23" i="22" s="1"/>
  <c r="T23" i="22" s="1"/>
  <c r="U23" i="22" s="1"/>
  <c r="I22" i="22"/>
  <c r="I23" i="22" s="1"/>
  <c r="G22" i="22"/>
  <c r="R21" i="22"/>
  <c r="P21" i="22"/>
  <c r="N21" i="22"/>
  <c r="L21" i="22"/>
  <c r="J21" i="22"/>
  <c r="H21" i="22"/>
  <c r="F21" i="22"/>
  <c r="R20" i="22"/>
  <c r="Q20" i="22"/>
  <c r="Q21" i="22" s="1"/>
  <c r="M20" i="22"/>
  <c r="T20" i="22" s="1"/>
  <c r="U20" i="22" s="1"/>
  <c r="I20" i="22"/>
  <c r="I21" i="22" s="1"/>
  <c r="G20" i="22"/>
  <c r="R19" i="22"/>
  <c r="Q19" i="22"/>
  <c r="P19" i="22"/>
  <c r="N19" i="22"/>
  <c r="L19" i="22"/>
  <c r="J19" i="22"/>
  <c r="I19" i="22"/>
  <c r="H19" i="22"/>
  <c r="F19" i="22"/>
  <c r="T18" i="22"/>
  <c r="U18" i="22" s="1"/>
  <c r="R18" i="22"/>
  <c r="Q18" i="22"/>
  <c r="M18" i="22"/>
  <c r="M19" i="22" s="1"/>
  <c r="T19" i="22" s="1"/>
  <c r="U19" i="22" s="1"/>
  <c r="I18" i="22"/>
  <c r="G18" i="22"/>
  <c r="R17" i="22"/>
  <c r="Q17" i="22"/>
  <c r="P17" i="22"/>
  <c r="N17" i="22"/>
  <c r="M17" i="22"/>
  <c r="L17" i="22"/>
  <c r="J17" i="22"/>
  <c r="T17" i="22" s="1"/>
  <c r="U17" i="22" s="1"/>
  <c r="H17" i="22"/>
  <c r="F17" i="22"/>
  <c r="R16" i="22"/>
  <c r="Q16" i="22"/>
  <c r="M16" i="22"/>
  <c r="I16" i="22"/>
  <c r="I17" i="22" s="1"/>
  <c r="G16" i="22"/>
  <c r="H15" i="22"/>
  <c r="R14" i="22"/>
  <c r="P14" i="22"/>
  <c r="P15" i="22" s="1"/>
  <c r="O14" i="22"/>
  <c r="N14" i="22"/>
  <c r="N15" i="22" s="1"/>
  <c r="L14" i="22"/>
  <c r="L15" i="22" s="1"/>
  <c r="K14" i="22"/>
  <c r="J14" i="22"/>
  <c r="H14" i="22"/>
  <c r="F14" i="22"/>
  <c r="F15" i="22" s="1"/>
  <c r="E14" i="22"/>
  <c r="D24" i="21"/>
  <c r="E23" i="21"/>
  <c r="D23" i="21"/>
  <c r="F22" i="21"/>
  <c r="E22" i="21"/>
  <c r="D22" i="21"/>
  <c r="F20" i="21"/>
  <c r="F24" i="21" s="1"/>
  <c r="E20" i="21"/>
  <c r="E24" i="21" s="1"/>
  <c r="D20" i="21"/>
  <c r="F19" i="21"/>
  <c r="F23" i="21" s="1"/>
  <c r="E19" i="21"/>
  <c r="D19" i="21"/>
  <c r="F6" i="21"/>
  <c r="E6" i="21"/>
  <c r="D6" i="21"/>
  <c r="B94" i="20"/>
  <c r="A94" i="20"/>
  <c r="O72" i="20"/>
  <c r="N72" i="20"/>
  <c r="F67" i="20"/>
  <c r="D67" i="20"/>
  <c r="N65" i="20"/>
  <c r="F65" i="20"/>
  <c r="F72" i="20" s="1"/>
  <c r="P64" i="20"/>
  <c r="P71" i="20" s="1"/>
  <c r="O64" i="20"/>
  <c r="O71" i="20" s="1"/>
  <c r="D64" i="20"/>
  <c r="D71" i="20" s="1"/>
  <c r="P61" i="20"/>
  <c r="P60" i="20"/>
  <c r="P67" i="20" s="1"/>
  <c r="O60" i="20"/>
  <c r="O61" i="20" s="1"/>
  <c r="N60" i="20"/>
  <c r="M60" i="20"/>
  <c r="L60" i="20"/>
  <c r="K60" i="20"/>
  <c r="J60" i="20"/>
  <c r="I60" i="20"/>
  <c r="H60" i="20"/>
  <c r="H61" i="20" s="1"/>
  <c r="H68" i="20" s="1"/>
  <c r="G60" i="20"/>
  <c r="G61" i="20" s="1"/>
  <c r="G68" i="20" s="1"/>
  <c r="F60" i="20"/>
  <c r="F61" i="20" s="1"/>
  <c r="F68" i="20" s="1"/>
  <c r="D60" i="20"/>
  <c r="M56" i="20"/>
  <c r="J56" i="20"/>
  <c r="G56" i="20"/>
  <c r="F56" i="20"/>
  <c r="P55" i="20"/>
  <c r="P65" i="20" s="1"/>
  <c r="P72" i="20" s="1"/>
  <c r="O55" i="20"/>
  <c r="O65" i="20" s="1"/>
  <c r="N55" i="20"/>
  <c r="M55" i="20"/>
  <c r="M65" i="20" s="1"/>
  <c r="L55" i="20"/>
  <c r="K55" i="20"/>
  <c r="J55" i="20"/>
  <c r="I55" i="20"/>
  <c r="H55" i="20"/>
  <c r="G55" i="20"/>
  <c r="F55" i="20"/>
  <c r="D55" i="20"/>
  <c r="N56" i="20" s="1"/>
  <c r="P53" i="20"/>
  <c r="L53" i="20"/>
  <c r="I53" i="20"/>
  <c r="H53" i="20"/>
  <c r="G53" i="20"/>
  <c r="P52" i="20"/>
  <c r="O52" i="20"/>
  <c r="O53" i="20" s="1"/>
  <c r="N52" i="20"/>
  <c r="N64" i="20" s="1"/>
  <c r="M52" i="20"/>
  <c r="M64" i="20" s="1"/>
  <c r="L52" i="20"/>
  <c r="L64" i="20" s="1"/>
  <c r="L71" i="20" s="1"/>
  <c r="K52" i="20"/>
  <c r="J52" i="20"/>
  <c r="I52" i="20"/>
  <c r="H52" i="20"/>
  <c r="H64" i="20" s="1"/>
  <c r="H71" i="20" s="1"/>
  <c r="G52" i="20"/>
  <c r="G64" i="20" s="1"/>
  <c r="G71" i="20" s="1"/>
  <c r="F52" i="20"/>
  <c r="F53" i="20" s="1"/>
  <c r="D52" i="20"/>
  <c r="J51" i="20"/>
  <c r="I51" i="20"/>
  <c r="H51" i="20"/>
  <c r="P50" i="20"/>
  <c r="O50" i="20"/>
  <c r="N50" i="20"/>
  <c r="M50" i="20"/>
  <c r="L50" i="20"/>
  <c r="K50" i="20"/>
  <c r="J50" i="20"/>
  <c r="I50" i="20"/>
  <c r="H50" i="20"/>
  <c r="G50" i="20"/>
  <c r="F50" i="20"/>
  <c r="E49" i="20"/>
  <c r="G51" i="20" s="1"/>
  <c r="N48" i="20"/>
  <c r="L48" i="20"/>
  <c r="K48" i="20"/>
  <c r="J48" i="20"/>
  <c r="H48" i="20"/>
  <c r="G48" i="20"/>
  <c r="F48" i="20"/>
  <c r="P47" i="20"/>
  <c r="O47" i="20"/>
  <c r="N47" i="20"/>
  <c r="M47" i="20"/>
  <c r="L47" i="20"/>
  <c r="K47" i="20"/>
  <c r="J47" i="20"/>
  <c r="I47" i="20"/>
  <c r="H47" i="20"/>
  <c r="G47" i="20"/>
  <c r="F47" i="20"/>
  <c r="E47" i="20"/>
  <c r="Q47" i="20" s="1"/>
  <c r="R47" i="20" s="1"/>
  <c r="Q46" i="20"/>
  <c r="R46" i="20" s="1"/>
  <c r="E46" i="20"/>
  <c r="I48" i="20" s="1"/>
  <c r="N45" i="20"/>
  <c r="M45" i="20"/>
  <c r="P44" i="20"/>
  <c r="O44" i="20"/>
  <c r="N44" i="20"/>
  <c r="M44" i="20"/>
  <c r="L44" i="20"/>
  <c r="K44" i="20"/>
  <c r="J44" i="20"/>
  <c r="I44" i="20"/>
  <c r="H44" i="20"/>
  <c r="G44" i="20"/>
  <c r="F44" i="20"/>
  <c r="E43" i="20"/>
  <c r="N42" i="20"/>
  <c r="L42" i="20"/>
  <c r="K42" i="20"/>
  <c r="J42" i="20"/>
  <c r="H42" i="20"/>
  <c r="G42" i="20"/>
  <c r="F42" i="20"/>
  <c r="P41" i="20"/>
  <c r="O41" i="20"/>
  <c r="N41" i="20"/>
  <c r="M41" i="20"/>
  <c r="L41" i="20"/>
  <c r="K41" i="20"/>
  <c r="J41" i="20"/>
  <c r="I41" i="20"/>
  <c r="H41" i="20"/>
  <c r="G41" i="20"/>
  <c r="F41" i="20"/>
  <c r="E41" i="20"/>
  <c r="Q40" i="20"/>
  <c r="R40" i="20" s="1"/>
  <c r="E40" i="20"/>
  <c r="M42" i="20" s="1"/>
  <c r="K39" i="20"/>
  <c r="J39" i="20"/>
  <c r="I39" i="20"/>
  <c r="H39" i="20"/>
  <c r="F39" i="20"/>
  <c r="P38" i="20"/>
  <c r="O38" i="20"/>
  <c r="N38" i="20"/>
  <c r="M38" i="20"/>
  <c r="L38" i="20"/>
  <c r="K38" i="20"/>
  <c r="J38" i="20"/>
  <c r="I38" i="20"/>
  <c r="H38" i="20"/>
  <c r="G38" i="20"/>
  <c r="F38" i="20"/>
  <c r="E38" i="20"/>
  <c r="Q38" i="20" s="1"/>
  <c r="R38" i="20" s="1"/>
  <c r="E37" i="20"/>
  <c r="N39" i="20" s="1"/>
  <c r="N36" i="20"/>
  <c r="L36" i="20"/>
  <c r="K36" i="20"/>
  <c r="J36" i="20"/>
  <c r="I36" i="20"/>
  <c r="H36" i="20"/>
  <c r="G36" i="20"/>
  <c r="F36" i="20"/>
  <c r="P35" i="20"/>
  <c r="O35" i="20"/>
  <c r="N35" i="20"/>
  <c r="M35" i="20"/>
  <c r="L35" i="20"/>
  <c r="K35" i="20"/>
  <c r="J35" i="20"/>
  <c r="I35" i="20"/>
  <c r="H35" i="20"/>
  <c r="G35" i="20"/>
  <c r="F35" i="20"/>
  <c r="E35" i="20"/>
  <c r="Q35" i="20" s="1"/>
  <c r="R35" i="20" s="1"/>
  <c r="R34" i="20"/>
  <c r="Q34" i="20"/>
  <c r="E34" i="20"/>
  <c r="M36" i="20" s="1"/>
  <c r="L33" i="20"/>
  <c r="J33" i="20"/>
  <c r="I33" i="20"/>
  <c r="H33" i="20"/>
  <c r="P32" i="20"/>
  <c r="O32" i="20"/>
  <c r="N32" i="20"/>
  <c r="M32" i="20"/>
  <c r="L32" i="20"/>
  <c r="K32" i="20"/>
  <c r="J32" i="20"/>
  <c r="I32" i="20"/>
  <c r="H32" i="20"/>
  <c r="G32" i="20"/>
  <c r="F32" i="20"/>
  <c r="E31" i="20"/>
  <c r="G33" i="20" s="1"/>
  <c r="N30" i="20"/>
  <c r="L30" i="20"/>
  <c r="K30" i="20"/>
  <c r="J30" i="20"/>
  <c r="H30" i="20"/>
  <c r="G30" i="20"/>
  <c r="F30" i="20"/>
  <c r="P29" i="20"/>
  <c r="O29" i="20"/>
  <c r="N29" i="20"/>
  <c r="M29" i="20"/>
  <c r="L29" i="20"/>
  <c r="K29" i="20"/>
  <c r="J29" i="20"/>
  <c r="I29" i="20"/>
  <c r="H29" i="20"/>
  <c r="G29" i="20"/>
  <c r="F29" i="20"/>
  <c r="E29" i="20"/>
  <c r="Q29" i="20" s="1"/>
  <c r="R29" i="20" s="1"/>
  <c r="Q28" i="20"/>
  <c r="R28" i="20" s="1"/>
  <c r="E28" i="20"/>
  <c r="I30" i="20" s="1"/>
  <c r="N27" i="20"/>
  <c r="M27" i="20"/>
  <c r="L27" i="20"/>
  <c r="P26" i="20"/>
  <c r="O26" i="20"/>
  <c r="N26" i="20"/>
  <c r="M26" i="20"/>
  <c r="L26" i="20"/>
  <c r="K26" i="20"/>
  <c r="J26" i="20"/>
  <c r="I26" i="20"/>
  <c r="H26" i="20"/>
  <c r="G26" i="20"/>
  <c r="F26" i="20"/>
  <c r="Q25" i="20"/>
  <c r="R25" i="20" s="1"/>
  <c r="E25" i="20"/>
  <c r="N24" i="20"/>
  <c r="L24" i="20"/>
  <c r="K24" i="20"/>
  <c r="J24" i="20"/>
  <c r="H24" i="20"/>
  <c r="G24" i="20"/>
  <c r="F24" i="20"/>
  <c r="P23" i="20"/>
  <c r="O23" i="20"/>
  <c r="N23" i="20"/>
  <c r="M23" i="20"/>
  <c r="L23" i="20"/>
  <c r="K23" i="20"/>
  <c r="J23" i="20"/>
  <c r="I23" i="20"/>
  <c r="H23" i="20"/>
  <c r="G23" i="20"/>
  <c r="F23" i="20"/>
  <c r="E23" i="20"/>
  <c r="Q23" i="20" s="1"/>
  <c r="R23" i="20" s="1"/>
  <c r="R22" i="20"/>
  <c r="Q22" i="20"/>
  <c r="E22" i="20"/>
  <c r="M24" i="20" s="1"/>
  <c r="N21" i="20"/>
  <c r="J21" i="20"/>
  <c r="I21" i="20"/>
  <c r="H21" i="20"/>
  <c r="F21" i="20"/>
  <c r="P20" i="20"/>
  <c r="O20" i="20"/>
  <c r="N20" i="20"/>
  <c r="M20" i="20"/>
  <c r="L20" i="20"/>
  <c r="K20" i="20"/>
  <c r="J20" i="20"/>
  <c r="I20" i="20"/>
  <c r="H20" i="20"/>
  <c r="G20" i="20"/>
  <c r="F20" i="20"/>
  <c r="E20" i="20"/>
  <c r="Q20" i="20" s="1"/>
  <c r="R20" i="20" s="1"/>
  <c r="Q19" i="20"/>
  <c r="R19" i="20" s="1"/>
  <c r="E19" i="20"/>
  <c r="M21" i="20" s="1"/>
  <c r="N18" i="20"/>
  <c r="L18" i="20"/>
  <c r="K18" i="20"/>
  <c r="J18" i="20"/>
  <c r="I18" i="20"/>
  <c r="H18" i="20"/>
  <c r="G18" i="20"/>
  <c r="F18" i="20"/>
  <c r="P17" i="20"/>
  <c r="O17" i="20"/>
  <c r="N17" i="20"/>
  <c r="M17" i="20"/>
  <c r="L17" i="20"/>
  <c r="K17" i="20"/>
  <c r="J17" i="20"/>
  <c r="I17" i="20"/>
  <c r="H17" i="20"/>
  <c r="G17" i="20"/>
  <c r="F17" i="20"/>
  <c r="E17" i="20"/>
  <c r="Q17" i="20" s="1"/>
  <c r="R17" i="20" s="1"/>
  <c r="R16" i="20"/>
  <c r="Q16" i="20"/>
  <c r="E16" i="20"/>
  <c r="M18" i="20" s="1"/>
  <c r="N14" i="20"/>
  <c r="J14" i="20"/>
  <c r="I14" i="20"/>
  <c r="G14" i="20"/>
  <c r="F14" i="20"/>
  <c r="P13" i="20"/>
  <c r="P14" i="20" s="1"/>
  <c r="O13" i="20"/>
  <c r="O14" i="20" s="1"/>
  <c r="N13" i="20"/>
  <c r="M13" i="20"/>
  <c r="L13" i="20"/>
  <c r="K13" i="20"/>
  <c r="J13" i="20"/>
  <c r="I13" i="20"/>
  <c r="H13" i="20"/>
  <c r="H14" i="20" s="1"/>
  <c r="G13" i="20"/>
  <c r="F13" i="20"/>
  <c r="C27" i="19"/>
  <c r="C26" i="19"/>
  <c r="C25" i="19"/>
  <c r="E20" i="19"/>
  <c r="D20" i="19"/>
  <c r="F20" i="19" s="1"/>
  <c r="C20" i="19"/>
  <c r="F19" i="19"/>
  <c r="E19" i="19"/>
  <c r="D19" i="19"/>
  <c r="C19" i="19"/>
  <c r="F18" i="19"/>
  <c r="F17" i="19"/>
  <c r="F16" i="19"/>
  <c r="F15" i="19"/>
  <c r="F14" i="19"/>
  <c r="F13" i="19"/>
  <c r="F12" i="19"/>
  <c r="F11" i="19"/>
  <c r="F10" i="19"/>
  <c r="F9" i="19"/>
  <c r="F8" i="19"/>
  <c r="F7" i="19"/>
  <c r="F6" i="19"/>
  <c r="C6" i="19"/>
  <c r="B99" i="18"/>
  <c r="A99" i="18"/>
  <c r="Q71" i="18"/>
  <c r="R66" i="18"/>
  <c r="D66" i="18"/>
  <c r="Q64" i="18"/>
  <c r="M64" i="18"/>
  <c r="M71" i="18" s="1"/>
  <c r="L64" i="18"/>
  <c r="L71" i="18" s="1"/>
  <c r="I64" i="18"/>
  <c r="I71" i="18" s="1"/>
  <c r="H64" i="18"/>
  <c r="H71" i="18" s="1"/>
  <c r="E64" i="18"/>
  <c r="P63" i="18"/>
  <c r="P70" i="18" s="1"/>
  <c r="N63" i="18"/>
  <c r="N70" i="18" s="1"/>
  <c r="M63" i="18"/>
  <c r="M70" i="18" s="1"/>
  <c r="L63" i="18"/>
  <c r="H63" i="18"/>
  <c r="D63" i="18"/>
  <c r="D70" i="18" s="1"/>
  <c r="P61" i="18"/>
  <c r="N61" i="18"/>
  <c r="F61" i="18"/>
  <c r="R60" i="18"/>
  <c r="R67" i="18" s="1"/>
  <c r="Q60" i="18"/>
  <c r="P60" i="18"/>
  <c r="N60" i="18"/>
  <c r="H60" i="18"/>
  <c r="F60" i="18"/>
  <c r="S59" i="18"/>
  <c r="R59" i="18"/>
  <c r="Q59" i="18"/>
  <c r="P59" i="18"/>
  <c r="O59" i="18"/>
  <c r="O60" i="18" s="1"/>
  <c r="O67" i="18" s="1"/>
  <c r="N59" i="18"/>
  <c r="M59" i="18"/>
  <c r="L59" i="18"/>
  <c r="K59" i="18"/>
  <c r="J59" i="18"/>
  <c r="I59" i="18"/>
  <c r="H59" i="18"/>
  <c r="G59" i="18"/>
  <c r="F59" i="18"/>
  <c r="E59" i="18"/>
  <c r="J61" i="18" s="1"/>
  <c r="D59" i="18"/>
  <c r="J60" i="18" s="1"/>
  <c r="Q56" i="18"/>
  <c r="N56" i="18"/>
  <c r="M56" i="18"/>
  <c r="I56" i="18"/>
  <c r="Q55" i="18"/>
  <c r="O55" i="18"/>
  <c r="N55" i="18"/>
  <c r="M55" i="18"/>
  <c r="F55" i="18"/>
  <c r="S54" i="18"/>
  <c r="R54" i="18"/>
  <c r="R64" i="18" s="1"/>
  <c r="R71" i="18" s="1"/>
  <c r="Q54" i="18"/>
  <c r="P54" i="18"/>
  <c r="O54" i="18"/>
  <c r="O64" i="18" s="1"/>
  <c r="O71" i="18" s="1"/>
  <c r="N54" i="18"/>
  <c r="N64" i="18" s="1"/>
  <c r="N71" i="18" s="1"/>
  <c r="M54" i="18"/>
  <c r="L54" i="18"/>
  <c r="L55" i="18" s="1"/>
  <c r="K54" i="18"/>
  <c r="K64" i="18" s="1"/>
  <c r="K71" i="18" s="1"/>
  <c r="J54" i="18"/>
  <c r="I54" i="18"/>
  <c r="H54" i="18"/>
  <c r="G54" i="18"/>
  <c r="G56" i="18" s="1"/>
  <c r="F54" i="18"/>
  <c r="E54" i="18"/>
  <c r="D54" i="18"/>
  <c r="P52" i="18"/>
  <c r="N52" i="18"/>
  <c r="M52" i="18"/>
  <c r="L52" i="18"/>
  <c r="H52" i="18"/>
  <c r="S51" i="18"/>
  <c r="R51" i="18"/>
  <c r="Q51" i="18"/>
  <c r="P51" i="18"/>
  <c r="O51" i="18"/>
  <c r="N51" i="18"/>
  <c r="M51" i="18"/>
  <c r="L51" i="18"/>
  <c r="K51" i="18"/>
  <c r="K63" i="18" s="1"/>
  <c r="J51" i="18"/>
  <c r="J63" i="18" s="1"/>
  <c r="J70" i="18" s="1"/>
  <c r="I51" i="18"/>
  <c r="H51" i="18"/>
  <c r="G51" i="18"/>
  <c r="F51" i="18"/>
  <c r="E51" i="18"/>
  <c r="D51" i="18"/>
  <c r="Q50" i="18"/>
  <c r="P50" i="18"/>
  <c r="O50" i="18"/>
  <c r="N50" i="18"/>
  <c r="M50" i="18"/>
  <c r="L50" i="18"/>
  <c r="K50" i="18"/>
  <c r="J50" i="18"/>
  <c r="I50" i="18"/>
  <c r="H50" i="18"/>
  <c r="G50" i="18"/>
  <c r="F50" i="18"/>
  <c r="U49" i="18"/>
  <c r="S49" i="18"/>
  <c r="R49" i="18"/>
  <c r="Q49" i="18"/>
  <c r="P49" i="18"/>
  <c r="O49" i="18"/>
  <c r="N49" i="18"/>
  <c r="M49" i="18"/>
  <c r="L49" i="18"/>
  <c r="K49" i="18"/>
  <c r="J49" i="18"/>
  <c r="I49" i="18"/>
  <c r="H49" i="18"/>
  <c r="G49" i="18"/>
  <c r="F49" i="18"/>
  <c r="E49" i="18"/>
  <c r="T49" i="18" s="1"/>
  <c r="T48" i="18"/>
  <c r="U48" i="18" s="1"/>
  <c r="Q47" i="18"/>
  <c r="P47" i="18"/>
  <c r="O47" i="18"/>
  <c r="N47" i="18"/>
  <c r="M47" i="18"/>
  <c r="L47" i="18"/>
  <c r="K47" i="18"/>
  <c r="J47" i="18"/>
  <c r="I47" i="18"/>
  <c r="H47" i="18"/>
  <c r="G47" i="18"/>
  <c r="F47" i="18"/>
  <c r="S46" i="18"/>
  <c r="R46" i="18"/>
  <c r="T46" i="18" s="1"/>
  <c r="U46" i="18" s="1"/>
  <c r="Q46" i="18"/>
  <c r="P46" i="18"/>
  <c r="O46" i="18"/>
  <c r="N46" i="18"/>
  <c r="M46" i="18"/>
  <c r="L46" i="18"/>
  <c r="K46" i="18"/>
  <c r="J46" i="18"/>
  <c r="I46" i="18"/>
  <c r="H46" i="18"/>
  <c r="G46" i="18"/>
  <c r="F46" i="18"/>
  <c r="E46" i="18"/>
  <c r="U45" i="18"/>
  <c r="T45" i="18"/>
  <c r="Q44" i="18"/>
  <c r="P44" i="18"/>
  <c r="O44" i="18"/>
  <c r="N44" i="18"/>
  <c r="M44" i="18"/>
  <c r="L44" i="18"/>
  <c r="K44" i="18"/>
  <c r="J44" i="18"/>
  <c r="I44" i="18"/>
  <c r="H44" i="18"/>
  <c r="G44" i="18"/>
  <c r="F44" i="18"/>
  <c r="S43" i="18"/>
  <c r="R43" i="18"/>
  <c r="Q43" i="18"/>
  <c r="P43" i="18"/>
  <c r="O43" i="18"/>
  <c r="N43" i="18"/>
  <c r="M43" i="18"/>
  <c r="L43" i="18"/>
  <c r="K43" i="18"/>
  <c r="J43" i="18"/>
  <c r="I43" i="18"/>
  <c r="H43" i="18"/>
  <c r="G43" i="18"/>
  <c r="F43" i="18"/>
  <c r="E43" i="18"/>
  <c r="T42" i="18"/>
  <c r="U42" i="18" s="1"/>
  <c r="Q41" i="18"/>
  <c r="P41" i="18"/>
  <c r="O41" i="18"/>
  <c r="N41" i="18"/>
  <c r="M41" i="18"/>
  <c r="L41" i="18"/>
  <c r="K41" i="18"/>
  <c r="J41" i="18"/>
  <c r="I41" i="18"/>
  <c r="H41" i="18"/>
  <c r="G41" i="18"/>
  <c r="F41" i="18"/>
  <c r="T40" i="18"/>
  <c r="U40" i="18" s="1"/>
  <c r="S40" i="18"/>
  <c r="R40" i="18"/>
  <c r="Q40" i="18"/>
  <c r="P40" i="18"/>
  <c r="O40" i="18"/>
  <c r="N40" i="18"/>
  <c r="M40" i="18"/>
  <c r="L40" i="18"/>
  <c r="K40" i="18"/>
  <c r="J40" i="18"/>
  <c r="I40" i="18"/>
  <c r="H40" i="18"/>
  <c r="G40" i="18"/>
  <c r="F40" i="18"/>
  <c r="E40" i="18"/>
  <c r="U39" i="18"/>
  <c r="T39" i="18"/>
  <c r="Q38" i="18"/>
  <c r="P38" i="18"/>
  <c r="O38" i="18"/>
  <c r="N38" i="18"/>
  <c r="M38" i="18"/>
  <c r="L38" i="18"/>
  <c r="K38" i="18"/>
  <c r="J38" i="18"/>
  <c r="I38" i="18"/>
  <c r="H38" i="18"/>
  <c r="G38" i="18"/>
  <c r="F38" i="18"/>
  <c r="S37" i="18"/>
  <c r="R37" i="18"/>
  <c r="Q37" i="18"/>
  <c r="P37" i="18"/>
  <c r="O37" i="18"/>
  <c r="N37" i="18"/>
  <c r="M37" i="18"/>
  <c r="L37" i="18"/>
  <c r="K37" i="18"/>
  <c r="J37" i="18"/>
  <c r="I37" i="18"/>
  <c r="H37" i="18"/>
  <c r="G37" i="18"/>
  <c r="F37" i="18"/>
  <c r="E37" i="18"/>
  <c r="T37" i="18" s="1"/>
  <c r="U37" i="18" s="1"/>
  <c r="U36" i="18"/>
  <c r="T36" i="18"/>
  <c r="Q35" i="18"/>
  <c r="P35" i="18"/>
  <c r="O35" i="18"/>
  <c r="N35" i="18"/>
  <c r="M35" i="18"/>
  <c r="L35" i="18"/>
  <c r="K35" i="18"/>
  <c r="J35" i="18"/>
  <c r="I35" i="18"/>
  <c r="H35" i="18"/>
  <c r="G35" i="18"/>
  <c r="F35" i="18"/>
  <c r="T34" i="18"/>
  <c r="U34" i="18" s="1"/>
  <c r="S34" i="18"/>
  <c r="R34" i="18"/>
  <c r="Q34" i="18"/>
  <c r="P34" i="18"/>
  <c r="O34" i="18"/>
  <c r="N34" i="18"/>
  <c r="M34" i="18"/>
  <c r="L34" i="18"/>
  <c r="K34" i="18"/>
  <c r="J34" i="18"/>
  <c r="I34" i="18"/>
  <c r="H34" i="18"/>
  <c r="G34" i="18"/>
  <c r="F34" i="18"/>
  <c r="E34" i="18"/>
  <c r="T33" i="18"/>
  <c r="U33" i="18" s="1"/>
  <c r="N32" i="18"/>
  <c r="M32" i="18"/>
  <c r="G32" i="18"/>
  <c r="F32" i="18"/>
  <c r="S31" i="18"/>
  <c r="R31" i="18"/>
  <c r="Q31" i="18"/>
  <c r="P31" i="18"/>
  <c r="O31" i="18"/>
  <c r="N31" i="18"/>
  <c r="M31" i="18"/>
  <c r="L31" i="18"/>
  <c r="K31" i="18"/>
  <c r="J31" i="18"/>
  <c r="I31" i="18"/>
  <c r="H31" i="18"/>
  <c r="G31" i="18"/>
  <c r="F31" i="18"/>
  <c r="E31" i="18"/>
  <c r="T31" i="18" s="1"/>
  <c r="U31" i="18" s="1"/>
  <c r="E30" i="18"/>
  <c r="K32" i="18" s="1"/>
  <c r="Q29" i="18"/>
  <c r="O29" i="18"/>
  <c r="K29" i="18"/>
  <c r="J29" i="18"/>
  <c r="I29" i="18"/>
  <c r="G29" i="18"/>
  <c r="F29" i="18"/>
  <c r="U28" i="18"/>
  <c r="S28" i="18"/>
  <c r="R28" i="18"/>
  <c r="Q28" i="18"/>
  <c r="P28" i="18"/>
  <c r="O28" i="18"/>
  <c r="N28" i="18"/>
  <c r="M28" i="18"/>
  <c r="L28" i="18"/>
  <c r="K28" i="18"/>
  <c r="J28" i="18"/>
  <c r="I28" i="18"/>
  <c r="H28" i="18"/>
  <c r="G28" i="18"/>
  <c r="F28" i="18"/>
  <c r="E28" i="18"/>
  <c r="T28" i="18" s="1"/>
  <c r="T27" i="18"/>
  <c r="U27" i="18" s="1"/>
  <c r="E27" i="18"/>
  <c r="M29" i="18" s="1"/>
  <c r="O26" i="18"/>
  <c r="K26" i="18"/>
  <c r="I26" i="18"/>
  <c r="S25" i="18"/>
  <c r="R25" i="18"/>
  <c r="Q25" i="18"/>
  <c r="P25" i="18"/>
  <c r="O25" i="18"/>
  <c r="N25" i="18"/>
  <c r="M25" i="18"/>
  <c r="L25" i="18"/>
  <c r="K25" i="18"/>
  <c r="J25" i="18"/>
  <c r="I25" i="18"/>
  <c r="H25" i="18"/>
  <c r="G25" i="18"/>
  <c r="F25" i="18"/>
  <c r="T24" i="18"/>
  <c r="U24" i="18" s="1"/>
  <c r="E24" i="18"/>
  <c r="M26" i="18" s="1"/>
  <c r="O23" i="18"/>
  <c r="M23" i="18"/>
  <c r="S22" i="18"/>
  <c r="R22" i="18"/>
  <c r="Q22" i="18"/>
  <c r="P22" i="18"/>
  <c r="O22" i="18"/>
  <c r="N22" i="18"/>
  <c r="M22" i="18"/>
  <c r="L22" i="18"/>
  <c r="K22" i="18"/>
  <c r="J22" i="18"/>
  <c r="I22" i="18"/>
  <c r="H22" i="18"/>
  <c r="G22" i="18"/>
  <c r="F22" i="18"/>
  <c r="T21" i="18"/>
  <c r="U21" i="18" s="1"/>
  <c r="E21" i="18"/>
  <c r="Q20" i="18"/>
  <c r="M20" i="18"/>
  <c r="K20" i="18"/>
  <c r="G20" i="18"/>
  <c r="F20" i="18"/>
  <c r="S19" i="18"/>
  <c r="R19" i="18"/>
  <c r="Q19" i="18"/>
  <c r="P19" i="18"/>
  <c r="O19" i="18"/>
  <c r="N19" i="18"/>
  <c r="M19" i="18"/>
  <c r="L19" i="18"/>
  <c r="K19" i="18"/>
  <c r="J19" i="18"/>
  <c r="I19" i="18"/>
  <c r="H19" i="18"/>
  <c r="G19" i="18"/>
  <c r="F19" i="18"/>
  <c r="E19" i="18"/>
  <c r="T19" i="18" s="1"/>
  <c r="U19" i="18" s="1"/>
  <c r="E18" i="18"/>
  <c r="J20" i="18" s="1"/>
  <c r="Q17" i="18"/>
  <c r="O17" i="18"/>
  <c r="K17" i="18"/>
  <c r="J17" i="18"/>
  <c r="I17" i="18"/>
  <c r="G17" i="18"/>
  <c r="F17" i="18"/>
  <c r="U16" i="18"/>
  <c r="S16" i="18"/>
  <c r="R16" i="18"/>
  <c r="Q16" i="18"/>
  <c r="P16" i="18"/>
  <c r="O16" i="18"/>
  <c r="N16" i="18"/>
  <c r="M16" i="18"/>
  <c r="L16" i="18"/>
  <c r="K16" i="18"/>
  <c r="J16" i="18"/>
  <c r="I16" i="18"/>
  <c r="H16" i="18"/>
  <c r="G16" i="18"/>
  <c r="F16" i="18"/>
  <c r="E16" i="18"/>
  <c r="T16" i="18" s="1"/>
  <c r="T15" i="18"/>
  <c r="U15" i="18" s="1"/>
  <c r="E15" i="18"/>
  <c r="M17" i="18" s="1"/>
  <c r="O14" i="18"/>
  <c r="K14" i="18"/>
  <c r="I14" i="18"/>
  <c r="G14" i="18"/>
  <c r="S13" i="18"/>
  <c r="R13" i="18"/>
  <c r="O13" i="18"/>
  <c r="K13" i="18"/>
  <c r="I13" i="18"/>
  <c r="G13" i="18"/>
  <c r="E13" i="18"/>
  <c r="T13" i="18" s="1"/>
  <c r="U13" i="18" s="1"/>
  <c r="T12" i="18"/>
  <c r="U12" i="18" s="1"/>
  <c r="Q12" i="18"/>
  <c r="Q66" i="18" s="1"/>
  <c r="P12" i="18"/>
  <c r="O12" i="18"/>
  <c r="O66" i="18" s="1"/>
  <c r="N12" i="18"/>
  <c r="N66" i="18" s="1"/>
  <c r="M12" i="18"/>
  <c r="M66" i="18" s="1"/>
  <c r="L12" i="18"/>
  <c r="K12" i="18"/>
  <c r="K66" i="18" s="1"/>
  <c r="J12" i="18"/>
  <c r="I12" i="18"/>
  <c r="I66" i="18" s="1"/>
  <c r="H12" i="18"/>
  <c r="H66" i="18" s="1"/>
  <c r="G12" i="18"/>
  <c r="G66" i="18" s="1"/>
  <c r="F12" i="18"/>
  <c r="F14" i="18" s="1"/>
  <c r="D23" i="17"/>
  <c r="D21" i="17"/>
  <c r="D25" i="17" s="1"/>
  <c r="D20" i="17"/>
  <c r="D24" i="17" s="1"/>
  <c r="D7" i="17"/>
  <c r="F49" i="16"/>
  <c r="K46" i="16"/>
  <c r="D46" i="16"/>
  <c r="I44" i="16"/>
  <c r="I50" i="16" s="1"/>
  <c r="E44" i="16"/>
  <c r="E50" i="16" s="1"/>
  <c r="D44" i="16"/>
  <c r="D50" i="16" s="1"/>
  <c r="J43" i="16"/>
  <c r="J49" i="16" s="1"/>
  <c r="H43" i="16"/>
  <c r="H49" i="16" s="1"/>
  <c r="F43" i="16"/>
  <c r="E43" i="16"/>
  <c r="J41" i="16"/>
  <c r="I41" i="16"/>
  <c r="E41" i="16"/>
  <c r="L40" i="16"/>
  <c r="K40" i="16"/>
  <c r="K41" i="16" s="1"/>
  <c r="J40" i="16"/>
  <c r="I40" i="16"/>
  <c r="H40" i="16"/>
  <c r="F40" i="16"/>
  <c r="F41" i="16" s="1"/>
  <c r="E40" i="16"/>
  <c r="D40" i="16"/>
  <c r="L41" i="16" s="1"/>
  <c r="L38" i="16"/>
  <c r="I38" i="16"/>
  <c r="H38" i="16"/>
  <c r="E38" i="16"/>
  <c r="L37" i="16"/>
  <c r="L44" i="16" s="1"/>
  <c r="L50" i="16" s="1"/>
  <c r="K37" i="16"/>
  <c r="K38" i="16" s="1"/>
  <c r="J37" i="16"/>
  <c r="I37" i="16"/>
  <c r="H37" i="16"/>
  <c r="H44" i="16" s="1"/>
  <c r="H50" i="16" s="1"/>
  <c r="F37" i="16"/>
  <c r="F44" i="16" s="1"/>
  <c r="F50" i="16" s="1"/>
  <c r="E37" i="16"/>
  <c r="D37" i="16"/>
  <c r="K36" i="16"/>
  <c r="J36" i="16"/>
  <c r="I36" i="16"/>
  <c r="L35" i="16"/>
  <c r="L43" i="16" s="1"/>
  <c r="L49" i="16" s="1"/>
  <c r="K35" i="16"/>
  <c r="K43" i="16" s="1"/>
  <c r="K49" i="16" s="1"/>
  <c r="J35" i="16"/>
  <c r="I35" i="16"/>
  <c r="I43" i="16" s="1"/>
  <c r="I49" i="16" s="1"/>
  <c r="H35" i="16"/>
  <c r="H36" i="16" s="1"/>
  <c r="G35" i="16"/>
  <c r="F35" i="16"/>
  <c r="E35" i="16"/>
  <c r="N35" i="16" s="1"/>
  <c r="D35" i="16"/>
  <c r="F36" i="16" s="1"/>
  <c r="L34" i="16"/>
  <c r="K34" i="16"/>
  <c r="J34" i="16"/>
  <c r="I34" i="16"/>
  <c r="H34" i="16"/>
  <c r="G34" i="16"/>
  <c r="F34" i="16"/>
  <c r="N34" i="16" s="1"/>
  <c r="O34" i="16" s="1"/>
  <c r="E34" i="16"/>
  <c r="N33" i="16"/>
  <c r="O33" i="16" s="1"/>
  <c r="G33" i="16"/>
  <c r="G37" i="16" s="1"/>
  <c r="L32" i="16"/>
  <c r="K32" i="16"/>
  <c r="J32" i="16"/>
  <c r="I32" i="16"/>
  <c r="H32" i="16"/>
  <c r="G32" i="16"/>
  <c r="F32" i="16"/>
  <c r="E32" i="16"/>
  <c r="N32" i="16" s="1"/>
  <c r="O32" i="16" s="1"/>
  <c r="O31" i="16"/>
  <c r="N31" i="16"/>
  <c r="G31" i="16"/>
  <c r="L30" i="16"/>
  <c r="K30" i="16"/>
  <c r="J30" i="16"/>
  <c r="I30" i="16"/>
  <c r="H30" i="16"/>
  <c r="F30" i="16"/>
  <c r="E30" i="16"/>
  <c r="O29" i="16"/>
  <c r="N29" i="16"/>
  <c r="G29" i="16"/>
  <c r="G30" i="16" s="1"/>
  <c r="N30" i="16" s="1"/>
  <c r="O30" i="16" s="1"/>
  <c r="L28" i="16"/>
  <c r="K28" i="16"/>
  <c r="J28" i="16"/>
  <c r="I28" i="16"/>
  <c r="H28" i="16"/>
  <c r="F28" i="16"/>
  <c r="E28" i="16"/>
  <c r="G27" i="16"/>
  <c r="G28" i="16" s="1"/>
  <c r="N28" i="16" s="1"/>
  <c r="O28" i="16" s="1"/>
  <c r="L26" i="16"/>
  <c r="K26" i="16"/>
  <c r="J26" i="16"/>
  <c r="I26" i="16"/>
  <c r="H26" i="16"/>
  <c r="F26" i="16"/>
  <c r="E26" i="16"/>
  <c r="G25" i="16"/>
  <c r="G26" i="16" s="1"/>
  <c r="L24" i="16"/>
  <c r="K24" i="16"/>
  <c r="N24" i="16" s="1"/>
  <c r="O24" i="16" s="1"/>
  <c r="J24" i="16"/>
  <c r="I24" i="16"/>
  <c r="H24" i="16"/>
  <c r="G24" i="16"/>
  <c r="F24" i="16"/>
  <c r="E24" i="16"/>
  <c r="N23" i="16"/>
  <c r="O23" i="16" s="1"/>
  <c r="G23" i="16"/>
  <c r="G40" i="16" s="1"/>
  <c r="G41" i="16" s="1"/>
  <c r="L22" i="16"/>
  <c r="K22" i="16"/>
  <c r="J22" i="16"/>
  <c r="I22" i="16"/>
  <c r="H22" i="16"/>
  <c r="F22" i="16"/>
  <c r="E22" i="16"/>
  <c r="G21" i="16"/>
  <c r="G22" i="16" s="1"/>
  <c r="N20" i="16"/>
  <c r="O20" i="16" s="1"/>
  <c r="L20" i="16"/>
  <c r="K20" i="16"/>
  <c r="J20" i="16"/>
  <c r="I20" i="16"/>
  <c r="H20" i="16"/>
  <c r="F20" i="16"/>
  <c r="E20" i="16"/>
  <c r="N19" i="16"/>
  <c r="O19" i="16" s="1"/>
  <c r="G19" i="16"/>
  <c r="G20" i="16" s="1"/>
  <c r="L18" i="16"/>
  <c r="K18" i="16"/>
  <c r="J18" i="16"/>
  <c r="I18" i="16"/>
  <c r="H18" i="16"/>
  <c r="F18" i="16"/>
  <c r="E18" i="16"/>
  <c r="G17" i="16"/>
  <c r="L16" i="16"/>
  <c r="K16" i="16"/>
  <c r="J16" i="16"/>
  <c r="I16" i="16"/>
  <c r="H16" i="16"/>
  <c r="G16" i="16"/>
  <c r="F16" i="16"/>
  <c r="E16" i="16"/>
  <c r="N16" i="16" s="1"/>
  <c r="O16" i="16" s="1"/>
  <c r="N15" i="16"/>
  <c r="O15" i="16" s="1"/>
  <c r="G15" i="16"/>
  <c r="L14" i="16"/>
  <c r="K14" i="16"/>
  <c r="J14" i="16"/>
  <c r="I14" i="16"/>
  <c r="H14" i="16"/>
  <c r="G14" i="16"/>
  <c r="F14" i="16"/>
  <c r="E14" i="16"/>
  <c r="N14" i="16" s="1"/>
  <c r="O14" i="16" s="1"/>
  <c r="G13" i="16"/>
  <c r="N13" i="16" s="1"/>
  <c r="O13" i="16" s="1"/>
  <c r="L12" i="16"/>
  <c r="K12" i="16"/>
  <c r="J12" i="16"/>
  <c r="I12" i="16"/>
  <c r="H12" i="16"/>
  <c r="G12" i="16"/>
  <c r="F12" i="16"/>
  <c r="E12" i="16"/>
  <c r="N12" i="16" s="1"/>
  <c r="O12" i="16" s="1"/>
  <c r="G11" i="16"/>
  <c r="N11" i="16" s="1"/>
  <c r="O11" i="16" s="1"/>
  <c r="K10" i="16"/>
  <c r="K47" i="16" s="1"/>
  <c r="J10" i="16"/>
  <c r="J47" i="16" s="1"/>
  <c r="H10" i="16"/>
  <c r="F10" i="16"/>
  <c r="L9" i="16"/>
  <c r="L46" i="16" s="1"/>
  <c r="K9" i="16"/>
  <c r="J9" i="16"/>
  <c r="I9" i="16"/>
  <c r="I46" i="16" s="1"/>
  <c r="H9" i="16"/>
  <c r="H46" i="16" s="1"/>
  <c r="F9" i="16"/>
  <c r="F46" i="16" s="1"/>
  <c r="E9" i="16"/>
  <c r="E10" i="16" s="1"/>
  <c r="G53" i="15"/>
  <c r="G49" i="15"/>
  <c r="F49" i="15"/>
  <c r="D49" i="15"/>
  <c r="G47" i="15"/>
  <c r="F47" i="15"/>
  <c r="F53" i="15" s="1"/>
  <c r="F46" i="15"/>
  <c r="F52" i="15" s="1"/>
  <c r="D46" i="15"/>
  <c r="D52" i="15" s="1"/>
  <c r="G44" i="15"/>
  <c r="F44" i="15"/>
  <c r="G43" i="15"/>
  <c r="F43" i="15"/>
  <c r="E43" i="15"/>
  <c r="E44" i="15" s="1"/>
  <c r="E50" i="15" s="1"/>
  <c r="D43" i="15"/>
  <c r="G40" i="15"/>
  <c r="E40" i="15"/>
  <c r="I39" i="15"/>
  <c r="J39" i="15" s="1"/>
  <c r="G39" i="15"/>
  <c r="F39" i="15"/>
  <c r="E39" i="15"/>
  <c r="E47" i="15" s="1"/>
  <c r="E53" i="15" s="1"/>
  <c r="D39" i="15"/>
  <c r="D47" i="15" s="1"/>
  <c r="D53" i="15" s="1"/>
  <c r="F38" i="15"/>
  <c r="G37" i="15"/>
  <c r="F37" i="15"/>
  <c r="E37" i="15"/>
  <c r="E46" i="15" s="1"/>
  <c r="E52" i="15" s="1"/>
  <c r="D37" i="15"/>
  <c r="G36" i="15"/>
  <c r="F36" i="15"/>
  <c r="E36" i="15"/>
  <c r="I36" i="15" s="1"/>
  <c r="J36" i="15" s="1"/>
  <c r="I35" i="15"/>
  <c r="J35" i="15" s="1"/>
  <c r="I34" i="15"/>
  <c r="J34" i="15" s="1"/>
  <c r="G34" i="15"/>
  <c r="F34" i="15"/>
  <c r="E34" i="15"/>
  <c r="J33" i="15"/>
  <c r="I33" i="15"/>
  <c r="G32" i="15"/>
  <c r="F32" i="15"/>
  <c r="E32" i="15"/>
  <c r="I32" i="15" s="1"/>
  <c r="J32" i="15" s="1"/>
  <c r="I31" i="15"/>
  <c r="J31" i="15" s="1"/>
  <c r="G30" i="15"/>
  <c r="F30" i="15"/>
  <c r="I30" i="15" s="1"/>
  <c r="J30" i="15" s="1"/>
  <c r="E30" i="15"/>
  <c r="I29" i="15"/>
  <c r="J29" i="15" s="1"/>
  <c r="P28" i="15"/>
  <c r="O29" i="15" s="1"/>
  <c r="O28" i="15"/>
  <c r="I28" i="15"/>
  <c r="J28" i="15" s="1"/>
  <c r="G28" i="15"/>
  <c r="F28" i="15"/>
  <c r="E28" i="15"/>
  <c r="J27" i="15"/>
  <c r="I27" i="15"/>
  <c r="G26" i="15"/>
  <c r="F26" i="15"/>
  <c r="E26" i="15"/>
  <c r="I26" i="15" s="1"/>
  <c r="J26" i="15" s="1"/>
  <c r="I25" i="15"/>
  <c r="J25" i="15" s="1"/>
  <c r="G24" i="15"/>
  <c r="F24" i="15"/>
  <c r="I24" i="15" s="1"/>
  <c r="J24" i="15" s="1"/>
  <c r="E24" i="15"/>
  <c r="I23" i="15"/>
  <c r="J23" i="15" s="1"/>
  <c r="G22" i="15"/>
  <c r="F22" i="15"/>
  <c r="E22" i="15"/>
  <c r="I22" i="15" s="1"/>
  <c r="J22" i="15" s="1"/>
  <c r="I21" i="15"/>
  <c r="J21" i="15" s="1"/>
  <c r="G20" i="15"/>
  <c r="F20" i="15"/>
  <c r="E20" i="15"/>
  <c r="I20" i="15" s="1"/>
  <c r="J20" i="15" s="1"/>
  <c r="J19" i="15"/>
  <c r="I19" i="15"/>
  <c r="G18" i="15"/>
  <c r="I18" i="15" s="1"/>
  <c r="J18" i="15" s="1"/>
  <c r="F18" i="15"/>
  <c r="E18" i="15"/>
  <c r="J17" i="15"/>
  <c r="I17" i="15"/>
  <c r="G16" i="15"/>
  <c r="F16" i="15"/>
  <c r="E16" i="15"/>
  <c r="I16" i="15" s="1"/>
  <c r="J16" i="15" s="1"/>
  <c r="J15" i="15"/>
  <c r="I15" i="15"/>
  <c r="G14" i="15"/>
  <c r="F14" i="15"/>
  <c r="E14" i="15"/>
  <c r="I14" i="15" s="1"/>
  <c r="J14" i="15" s="1"/>
  <c r="J13" i="15"/>
  <c r="I13" i="15"/>
  <c r="F12" i="15"/>
  <c r="I12" i="15" s="1"/>
  <c r="J12" i="15" s="1"/>
  <c r="E12" i="15"/>
  <c r="G11" i="15"/>
  <c r="G12" i="15" s="1"/>
  <c r="G50" i="15" s="1"/>
  <c r="F11" i="15"/>
  <c r="E11" i="15"/>
  <c r="E49" i="15" s="1"/>
  <c r="D22" i="14"/>
  <c r="D20" i="14"/>
  <c r="D24" i="14" s="1"/>
  <c r="D19" i="14"/>
  <c r="D23" i="14" s="1"/>
  <c r="D6" i="14"/>
  <c r="L50" i="13"/>
  <c r="E50" i="13"/>
  <c r="N47" i="13"/>
  <c r="M47" i="13"/>
  <c r="J47" i="13"/>
  <c r="I47" i="13"/>
  <c r="L45" i="13"/>
  <c r="L51" i="13" s="1"/>
  <c r="J45" i="13"/>
  <c r="J51" i="13" s="1"/>
  <c r="I45" i="13"/>
  <c r="I51" i="13" s="1"/>
  <c r="H45" i="13"/>
  <c r="H51" i="13" s="1"/>
  <c r="D45" i="13"/>
  <c r="D51" i="13" s="1"/>
  <c r="K44" i="13"/>
  <c r="K50" i="13" s="1"/>
  <c r="I44" i="13"/>
  <c r="I50" i="13" s="1"/>
  <c r="H44" i="13"/>
  <c r="H50" i="13" s="1"/>
  <c r="G44" i="13"/>
  <c r="G50" i="13" s="1"/>
  <c r="E44" i="13"/>
  <c r="D44" i="13"/>
  <c r="F42" i="13"/>
  <c r="N41" i="13"/>
  <c r="M41" i="13"/>
  <c r="M42" i="13" s="1"/>
  <c r="M48" i="13" s="1"/>
  <c r="L41" i="13"/>
  <c r="L42" i="13" s="1"/>
  <c r="L48" i="13" s="1"/>
  <c r="K41" i="13"/>
  <c r="J41" i="13"/>
  <c r="I41" i="13"/>
  <c r="I42" i="13" s="1"/>
  <c r="I48" i="13" s="1"/>
  <c r="H41" i="13"/>
  <c r="H47" i="13" s="1"/>
  <c r="G41" i="13"/>
  <c r="G47" i="13" s="1"/>
  <c r="F41" i="13"/>
  <c r="F47" i="13" s="1"/>
  <c r="E41" i="13"/>
  <c r="D41" i="13"/>
  <c r="L38" i="13"/>
  <c r="K38" i="13"/>
  <c r="H38" i="13"/>
  <c r="G38" i="13"/>
  <c r="N37" i="13"/>
  <c r="N38" i="13" s="1"/>
  <c r="M37" i="13"/>
  <c r="L37" i="13"/>
  <c r="K37" i="13"/>
  <c r="K45" i="13" s="1"/>
  <c r="K51" i="13" s="1"/>
  <c r="J37" i="13"/>
  <c r="J38" i="13" s="1"/>
  <c r="I37" i="13"/>
  <c r="I38" i="13" s="1"/>
  <c r="H37" i="13"/>
  <c r="G37" i="13"/>
  <c r="G45" i="13" s="1"/>
  <c r="G51" i="13" s="1"/>
  <c r="F37" i="13"/>
  <c r="F45" i="13" s="1"/>
  <c r="F51" i="13" s="1"/>
  <c r="E37" i="13"/>
  <c r="E45" i="13" s="1"/>
  <c r="E51" i="13" s="1"/>
  <c r="D37" i="13"/>
  <c r="M36" i="13"/>
  <c r="L36" i="13"/>
  <c r="I36" i="13"/>
  <c r="H36" i="13"/>
  <c r="E36" i="13"/>
  <c r="N35" i="13"/>
  <c r="N44" i="13" s="1"/>
  <c r="N50" i="13" s="1"/>
  <c r="M35" i="13"/>
  <c r="M44" i="13" s="1"/>
  <c r="M50" i="13" s="1"/>
  <c r="L35" i="13"/>
  <c r="L44" i="13" s="1"/>
  <c r="K35" i="13"/>
  <c r="K36" i="13" s="1"/>
  <c r="J35" i="13"/>
  <c r="I35" i="13"/>
  <c r="H35" i="13"/>
  <c r="G35" i="13"/>
  <c r="G36" i="13" s="1"/>
  <c r="F35" i="13"/>
  <c r="F44" i="13" s="1"/>
  <c r="F50" i="13" s="1"/>
  <c r="E35" i="13"/>
  <c r="D35" i="13"/>
  <c r="N34" i="13"/>
  <c r="M34" i="13"/>
  <c r="L34" i="13"/>
  <c r="K34" i="13"/>
  <c r="J34" i="13"/>
  <c r="I34" i="13"/>
  <c r="H34" i="13"/>
  <c r="G34" i="13"/>
  <c r="F34" i="13"/>
  <c r="E34" i="13"/>
  <c r="N32" i="13"/>
  <c r="M32" i="13"/>
  <c r="L32" i="13"/>
  <c r="K32" i="13"/>
  <c r="J32" i="13"/>
  <c r="I32" i="13"/>
  <c r="H32" i="13"/>
  <c r="G32" i="13"/>
  <c r="F32" i="13"/>
  <c r="E32" i="13"/>
  <c r="N30" i="13"/>
  <c r="M30" i="13"/>
  <c r="L30" i="13"/>
  <c r="K30" i="13"/>
  <c r="J30" i="13"/>
  <c r="I30" i="13"/>
  <c r="H30" i="13"/>
  <c r="G30" i="13"/>
  <c r="F30" i="13"/>
  <c r="E30" i="13"/>
  <c r="N28" i="13"/>
  <c r="M28" i="13"/>
  <c r="L28" i="13"/>
  <c r="K28" i="13"/>
  <c r="J28" i="13"/>
  <c r="I28" i="13"/>
  <c r="H28" i="13"/>
  <c r="G28" i="13"/>
  <c r="F28" i="13"/>
  <c r="E28" i="13"/>
  <c r="N26" i="13"/>
  <c r="M26" i="13"/>
  <c r="L26" i="13"/>
  <c r="K26" i="13"/>
  <c r="J26" i="13"/>
  <c r="I26" i="13"/>
  <c r="H26" i="13"/>
  <c r="G26" i="13"/>
  <c r="F26" i="13"/>
  <c r="E26" i="13"/>
  <c r="N24" i="13"/>
  <c r="M24" i="13"/>
  <c r="L24" i="13"/>
  <c r="K24" i="13"/>
  <c r="J24" i="13"/>
  <c r="I24" i="13"/>
  <c r="H24" i="13"/>
  <c r="G24" i="13"/>
  <c r="F24" i="13"/>
  <c r="E24" i="13"/>
  <c r="N22" i="13"/>
  <c r="M22" i="13"/>
  <c r="L22" i="13"/>
  <c r="K22" i="13"/>
  <c r="J22" i="13"/>
  <c r="I22" i="13"/>
  <c r="H22" i="13"/>
  <c r="G22" i="13"/>
  <c r="F22" i="13"/>
  <c r="E22" i="13"/>
  <c r="N20" i="13"/>
  <c r="M20" i="13"/>
  <c r="L20" i="13"/>
  <c r="K20" i="13"/>
  <c r="J20" i="13"/>
  <c r="I20" i="13"/>
  <c r="H20" i="13"/>
  <c r="G20" i="13"/>
  <c r="F20" i="13"/>
  <c r="E20" i="13"/>
  <c r="N18" i="13"/>
  <c r="M18" i="13"/>
  <c r="L18" i="13"/>
  <c r="K18" i="13"/>
  <c r="J18" i="13"/>
  <c r="I18" i="13"/>
  <c r="H18" i="13"/>
  <c r="G18" i="13"/>
  <c r="F18" i="13"/>
  <c r="E18" i="13"/>
  <c r="N16" i="13"/>
  <c r="M16" i="13"/>
  <c r="L16" i="13"/>
  <c r="K16" i="13"/>
  <c r="J16" i="13"/>
  <c r="I16" i="13"/>
  <c r="H16" i="13"/>
  <c r="G16" i="13"/>
  <c r="F16" i="13"/>
  <c r="E16" i="13"/>
  <c r="N14" i="13"/>
  <c r="M14" i="13"/>
  <c r="L14" i="13"/>
  <c r="K14" i="13"/>
  <c r="J14" i="13"/>
  <c r="I14" i="13"/>
  <c r="H14" i="13"/>
  <c r="G14" i="13"/>
  <c r="F14" i="13"/>
  <c r="E14" i="13"/>
  <c r="N12" i="13"/>
  <c r="M12" i="13"/>
  <c r="L12" i="13"/>
  <c r="K12" i="13"/>
  <c r="J12" i="13"/>
  <c r="I12" i="13"/>
  <c r="H12" i="13"/>
  <c r="G12" i="13"/>
  <c r="F12" i="13"/>
  <c r="E12" i="13"/>
  <c r="N10" i="13"/>
  <c r="M10" i="13"/>
  <c r="J10" i="13"/>
  <c r="I10" i="13"/>
  <c r="N9" i="13"/>
  <c r="M9" i="13"/>
  <c r="L9" i="13"/>
  <c r="L10" i="13" s="1"/>
  <c r="K9" i="13"/>
  <c r="K47" i="13" s="1"/>
  <c r="J9" i="13"/>
  <c r="I9" i="13"/>
  <c r="H9" i="13"/>
  <c r="H10" i="13" s="1"/>
  <c r="G9" i="13"/>
  <c r="G10" i="13" s="1"/>
  <c r="F9" i="13"/>
  <c r="E9" i="13"/>
  <c r="D9" i="13"/>
  <c r="F10" i="13" s="1"/>
  <c r="K44" i="12"/>
  <c r="K50" i="12" s="1"/>
  <c r="J44" i="12"/>
  <c r="J50" i="12" s="1"/>
  <c r="H44" i="12"/>
  <c r="H50" i="12" s="1"/>
  <c r="F44" i="12"/>
  <c r="F50" i="12" s="1"/>
  <c r="L42" i="12"/>
  <c r="I42" i="12"/>
  <c r="I48" i="12" s="1"/>
  <c r="H42" i="12"/>
  <c r="F42" i="12"/>
  <c r="M41" i="12"/>
  <c r="L41" i="12"/>
  <c r="K41" i="12"/>
  <c r="K42" i="12" s="1"/>
  <c r="J41" i="12"/>
  <c r="J42" i="12" s="1"/>
  <c r="I41" i="12"/>
  <c r="I47" i="12" s="1"/>
  <c r="H41" i="12"/>
  <c r="G41" i="12"/>
  <c r="F41" i="12"/>
  <c r="F47" i="12" s="1"/>
  <c r="E41" i="12"/>
  <c r="D41" i="12"/>
  <c r="D47" i="12" s="1"/>
  <c r="M38" i="12"/>
  <c r="K38" i="12"/>
  <c r="M37" i="12"/>
  <c r="M45" i="12" s="1"/>
  <c r="M51" i="12" s="1"/>
  <c r="L37" i="12"/>
  <c r="L38" i="12" s="1"/>
  <c r="K37" i="12"/>
  <c r="K45" i="12" s="1"/>
  <c r="K51" i="12" s="1"/>
  <c r="J37" i="12"/>
  <c r="J38" i="12" s="1"/>
  <c r="I37" i="12"/>
  <c r="I38" i="12" s="1"/>
  <c r="H37" i="12"/>
  <c r="H38" i="12" s="1"/>
  <c r="G37" i="12"/>
  <c r="G45" i="12" s="1"/>
  <c r="G51" i="12" s="1"/>
  <c r="F37" i="12"/>
  <c r="F45" i="12" s="1"/>
  <c r="F51" i="12" s="1"/>
  <c r="E37" i="12"/>
  <c r="E45" i="12" s="1"/>
  <c r="E51" i="12" s="1"/>
  <c r="D37" i="12"/>
  <c r="D45" i="12" s="1"/>
  <c r="D51" i="12" s="1"/>
  <c r="K36" i="12"/>
  <c r="J36" i="12"/>
  <c r="H36" i="12"/>
  <c r="F36" i="12"/>
  <c r="M35" i="12"/>
  <c r="M44" i="12" s="1"/>
  <c r="M50" i="12" s="1"/>
  <c r="L35" i="12"/>
  <c r="L44" i="12" s="1"/>
  <c r="L50" i="12" s="1"/>
  <c r="K35" i="12"/>
  <c r="J35" i="12"/>
  <c r="I35" i="12"/>
  <c r="I44" i="12" s="1"/>
  <c r="I50" i="12" s="1"/>
  <c r="H35" i="12"/>
  <c r="G35" i="12"/>
  <c r="F35" i="12"/>
  <c r="E35" i="12"/>
  <c r="D35" i="12"/>
  <c r="D44" i="12" s="1"/>
  <c r="D50" i="12" s="1"/>
  <c r="M34" i="12"/>
  <c r="L34" i="12"/>
  <c r="K34" i="12"/>
  <c r="J34" i="12"/>
  <c r="I34" i="12"/>
  <c r="H34" i="12"/>
  <c r="G34" i="12"/>
  <c r="F34" i="12"/>
  <c r="E34" i="12"/>
  <c r="M32" i="12"/>
  <c r="L32" i="12"/>
  <c r="K32" i="12"/>
  <c r="J32" i="12"/>
  <c r="I32" i="12"/>
  <c r="H32" i="12"/>
  <c r="G32" i="12"/>
  <c r="F32" i="12"/>
  <c r="E32" i="12"/>
  <c r="M30" i="12"/>
  <c r="L30" i="12"/>
  <c r="K30" i="12"/>
  <c r="J30" i="12"/>
  <c r="I30" i="12"/>
  <c r="H30" i="12"/>
  <c r="G30" i="12"/>
  <c r="F30" i="12"/>
  <c r="E30" i="12"/>
  <c r="M28" i="12"/>
  <c r="L28" i="12"/>
  <c r="K28" i="12"/>
  <c r="J28" i="12"/>
  <c r="I28" i="12"/>
  <c r="H28" i="12"/>
  <c r="G28" i="12"/>
  <c r="F28" i="12"/>
  <c r="E28" i="12"/>
  <c r="M26" i="12"/>
  <c r="L26" i="12"/>
  <c r="K26" i="12"/>
  <c r="J26" i="12"/>
  <c r="I26" i="12"/>
  <c r="H26" i="12"/>
  <c r="G26" i="12"/>
  <c r="F26" i="12"/>
  <c r="E26" i="12"/>
  <c r="M24" i="12"/>
  <c r="L24" i="12"/>
  <c r="K24" i="12"/>
  <c r="J24" i="12"/>
  <c r="I24" i="12"/>
  <c r="H24" i="12"/>
  <c r="G24" i="12"/>
  <c r="F24" i="12"/>
  <c r="E24" i="12"/>
  <c r="M22" i="12"/>
  <c r="L22" i="12"/>
  <c r="K22" i="12"/>
  <c r="J22" i="12"/>
  <c r="I22" i="12"/>
  <c r="H22" i="12"/>
  <c r="G22" i="12"/>
  <c r="F22" i="12"/>
  <c r="E22" i="12"/>
  <c r="M20" i="12"/>
  <c r="L20" i="12"/>
  <c r="K20" i="12"/>
  <c r="J20" i="12"/>
  <c r="I20" i="12"/>
  <c r="H20" i="12"/>
  <c r="G20" i="12"/>
  <c r="F20" i="12"/>
  <c r="E20" i="12"/>
  <c r="M18" i="12"/>
  <c r="L18" i="12"/>
  <c r="K18" i="12"/>
  <c r="J18" i="12"/>
  <c r="I18" i="12"/>
  <c r="H18" i="12"/>
  <c r="G18" i="12"/>
  <c r="F18" i="12"/>
  <c r="E18" i="12"/>
  <c r="M16" i="12"/>
  <c r="L16" i="12"/>
  <c r="K16" i="12"/>
  <c r="J16" i="12"/>
  <c r="I16" i="12"/>
  <c r="H16" i="12"/>
  <c r="G16" i="12"/>
  <c r="F16" i="12"/>
  <c r="E16" i="12"/>
  <c r="M14" i="12"/>
  <c r="L14" i="12"/>
  <c r="K14" i="12"/>
  <c r="J14" i="12"/>
  <c r="I14" i="12"/>
  <c r="H14" i="12"/>
  <c r="G14" i="12"/>
  <c r="F14" i="12"/>
  <c r="E14" i="12"/>
  <c r="M12" i="12"/>
  <c r="L12" i="12"/>
  <c r="K12" i="12"/>
  <c r="J12" i="12"/>
  <c r="I12" i="12"/>
  <c r="H12" i="12"/>
  <c r="G12" i="12"/>
  <c r="F12" i="12"/>
  <c r="E12" i="12"/>
  <c r="M10" i="12"/>
  <c r="I10" i="12"/>
  <c r="F10" i="12"/>
  <c r="E10" i="12"/>
  <c r="M9" i="12"/>
  <c r="L9" i="12"/>
  <c r="K9" i="12"/>
  <c r="K10" i="12" s="1"/>
  <c r="J9" i="12"/>
  <c r="J10" i="12" s="1"/>
  <c r="I9" i="12"/>
  <c r="H9" i="12"/>
  <c r="H47" i="12" s="1"/>
  <c r="G9" i="12"/>
  <c r="G47" i="12" s="1"/>
  <c r="F9" i="12"/>
  <c r="E9" i="12"/>
  <c r="D9" i="12"/>
  <c r="E49" i="11"/>
  <c r="D49" i="11"/>
  <c r="D47" i="11"/>
  <c r="D53" i="11" s="1"/>
  <c r="F46" i="11"/>
  <c r="F52" i="11" s="1"/>
  <c r="D46" i="11"/>
  <c r="D52" i="11" s="1"/>
  <c r="F43" i="11"/>
  <c r="F44" i="11" s="1"/>
  <c r="E43" i="11"/>
  <c r="D43" i="11"/>
  <c r="F41" i="11"/>
  <c r="F40" i="11"/>
  <c r="F47" i="11" s="1"/>
  <c r="F53" i="11" s="1"/>
  <c r="E40" i="11"/>
  <c r="E47" i="11" s="1"/>
  <c r="E53" i="11" s="1"/>
  <c r="D40" i="11"/>
  <c r="F38" i="11"/>
  <c r="F39" i="11" s="1"/>
  <c r="E38" i="11"/>
  <c r="E46" i="11" s="1"/>
  <c r="E52" i="11" s="1"/>
  <c r="D38" i="11"/>
  <c r="F37" i="11"/>
  <c r="F35" i="11"/>
  <c r="F33" i="11"/>
  <c r="F31" i="11"/>
  <c r="F29" i="11"/>
  <c r="F27" i="11"/>
  <c r="F25" i="11"/>
  <c r="F23" i="11"/>
  <c r="F21" i="11"/>
  <c r="F19" i="11"/>
  <c r="F17" i="11"/>
  <c r="F15" i="11"/>
  <c r="F12" i="11"/>
  <c r="E12" i="11"/>
  <c r="D53" i="10"/>
  <c r="D49" i="10"/>
  <c r="F47" i="10"/>
  <c r="D47" i="10"/>
  <c r="F43" i="10"/>
  <c r="E43" i="10"/>
  <c r="E49" i="10" s="1"/>
  <c r="D43" i="10"/>
  <c r="F41" i="10"/>
  <c r="F40" i="10"/>
  <c r="E40" i="10"/>
  <c r="E47" i="10" s="1"/>
  <c r="D40" i="10"/>
  <c r="F38" i="10"/>
  <c r="E38" i="10"/>
  <c r="E46" i="10" s="1"/>
  <c r="D38" i="10"/>
  <c r="D46" i="10" s="1"/>
  <c r="D52" i="10" s="1"/>
  <c r="F37" i="10"/>
  <c r="F35" i="10"/>
  <c r="F33" i="10"/>
  <c r="F31" i="10"/>
  <c r="F29" i="10"/>
  <c r="F27" i="10"/>
  <c r="F25" i="10"/>
  <c r="F23" i="10"/>
  <c r="F21" i="10"/>
  <c r="F19" i="10"/>
  <c r="F17" i="10"/>
  <c r="F15" i="10"/>
  <c r="F13" i="10"/>
  <c r="E52" i="9"/>
  <c r="E49" i="9"/>
  <c r="D49" i="9"/>
  <c r="D47" i="9"/>
  <c r="D53" i="9" s="1"/>
  <c r="F44" i="9"/>
  <c r="F43" i="9"/>
  <c r="E43" i="9"/>
  <c r="D43" i="9"/>
  <c r="F41" i="9"/>
  <c r="F40" i="9"/>
  <c r="F47" i="9" s="1"/>
  <c r="F53" i="9" s="1"/>
  <c r="E40" i="9"/>
  <c r="E47" i="9" s="1"/>
  <c r="E53" i="9" s="1"/>
  <c r="D40" i="9"/>
  <c r="F38" i="9"/>
  <c r="F39" i="9" s="1"/>
  <c r="E38" i="9"/>
  <c r="E46" i="9" s="1"/>
  <c r="D38" i="9"/>
  <c r="D46" i="9" s="1"/>
  <c r="D52" i="9" s="1"/>
  <c r="F37" i="9"/>
  <c r="F35" i="9"/>
  <c r="F33" i="9"/>
  <c r="F31" i="9"/>
  <c r="F29" i="9"/>
  <c r="F27" i="9"/>
  <c r="F25" i="9"/>
  <c r="F23" i="9"/>
  <c r="F21" i="9"/>
  <c r="F19" i="9"/>
  <c r="F17" i="9"/>
  <c r="F15" i="9"/>
  <c r="F12" i="9"/>
  <c r="F49" i="9" s="1"/>
  <c r="E12" i="9"/>
  <c r="D53" i="8"/>
  <c r="D52" i="8"/>
  <c r="D49" i="8"/>
  <c r="D47" i="8"/>
  <c r="F46" i="8"/>
  <c r="E46" i="8"/>
  <c r="E52" i="8" s="1"/>
  <c r="F43" i="8"/>
  <c r="F44" i="8" s="1"/>
  <c r="E43" i="8"/>
  <c r="D43" i="8"/>
  <c r="F40" i="8"/>
  <c r="F47" i="8" s="1"/>
  <c r="F53" i="8" s="1"/>
  <c r="E40" i="8"/>
  <c r="E47" i="8" s="1"/>
  <c r="E53" i="8" s="1"/>
  <c r="D40" i="8"/>
  <c r="F38" i="8"/>
  <c r="E38" i="8"/>
  <c r="D38" i="8"/>
  <c r="D46" i="8" s="1"/>
  <c r="F37" i="8"/>
  <c r="F35" i="8"/>
  <c r="F33" i="8"/>
  <c r="F31" i="8"/>
  <c r="F29" i="8"/>
  <c r="F27" i="8"/>
  <c r="F25" i="8"/>
  <c r="F23" i="8"/>
  <c r="F21" i="8"/>
  <c r="F19" i="8"/>
  <c r="F17" i="8"/>
  <c r="F15" i="8"/>
  <c r="F12" i="8"/>
  <c r="E12" i="8"/>
  <c r="E49" i="8" s="1"/>
  <c r="G69" i="7"/>
  <c r="E68" i="7"/>
  <c r="I66" i="7"/>
  <c r="I72" i="7" s="1"/>
  <c r="H66" i="7"/>
  <c r="H72" i="7" s="1"/>
  <c r="G66" i="7"/>
  <c r="D66" i="7"/>
  <c r="D72" i="7" s="1"/>
  <c r="F63" i="7"/>
  <c r="H62" i="7"/>
  <c r="E62" i="7"/>
  <c r="E69" i="7" s="1"/>
  <c r="I61" i="7"/>
  <c r="H61" i="7"/>
  <c r="G61" i="7"/>
  <c r="F61" i="7"/>
  <c r="F62" i="7" s="1"/>
  <c r="E61" i="7"/>
  <c r="D61" i="7"/>
  <c r="D68" i="7" s="1"/>
  <c r="I58" i="7"/>
  <c r="I57" i="7"/>
  <c r="I59" i="7" s="1"/>
  <c r="H57" i="7"/>
  <c r="H58" i="7" s="1"/>
  <c r="G57" i="7"/>
  <c r="F57" i="7"/>
  <c r="E57" i="7"/>
  <c r="D57" i="7"/>
  <c r="I54" i="7"/>
  <c r="I65" i="7" s="1"/>
  <c r="H54" i="7"/>
  <c r="H55" i="7" s="1"/>
  <c r="G54" i="7"/>
  <c r="G65" i="7" s="1"/>
  <c r="F54" i="7"/>
  <c r="E54" i="7"/>
  <c r="D54" i="7"/>
  <c r="D65" i="7" s="1"/>
  <c r="I53" i="7"/>
  <c r="F53" i="7"/>
  <c r="I52" i="7"/>
  <c r="H52" i="7"/>
  <c r="F52" i="7"/>
  <c r="E52" i="7"/>
  <c r="I50" i="7"/>
  <c r="F50" i="7"/>
  <c r="I49" i="7"/>
  <c r="H49" i="7"/>
  <c r="F49" i="7"/>
  <c r="E49" i="7"/>
  <c r="I47" i="7"/>
  <c r="F47" i="7"/>
  <c r="I46" i="7"/>
  <c r="H46" i="7"/>
  <c r="F46" i="7"/>
  <c r="E46" i="7"/>
  <c r="I44" i="7"/>
  <c r="F44" i="7"/>
  <c r="I43" i="7"/>
  <c r="H43" i="7"/>
  <c r="F43" i="7"/>
  <c r="E43" i="7"/>
  <c r="I41" i="7"/>
  <c r="F41" i="7"/>
  <c r="I40" i="7"/>
  <c r="H40" i="7"/>
  <c r="F40" i="7"/>
  <c r="E40" i="7"/>
  <c r="I38" i="7"/>
  <c r="F38" i="7"/>
  <c r="I37" i="7"/>
  <c r="H37" i="7"/>
  <c r="F37" i="7"/>
  <c r="E37" i="7"/>
  <c r="I35" i="7"/>
  <c r="F35" i="7"/>
  <c r="I34" i="7"/>
  <c r="H34" i="7"/>
  <c r="F34" i="7"/>
  <c r="E34" i="7"/>
  <c r="I32" i="7"/>
  <c r="F32" i="7"/>
  <c r="I31" i="7"/>
  <c r="H31" i="7"/>
  <c r="F31" i="7"/>
  <c r="E31" i="7"/>
  <c r="I29" i="7"/>
  <c r="F29" i="7"/>
  <c r="I28" i="7"/>
  <c r="H28" i="7"/>
  <c r="F28" i="7"/>
  <c r="E28" i="7"/>
  <c r="I26" i="7"/>
  <c r="F26" i="7"/>
  <c r="I25" i="7"/>
  <c r="H25" i="7"/>
  <c r="F25" i="7"/>
  <c r="E25" i="7"/>
  <c r="I23" i="7"/>
  <c r="F23" i="7"/>
  <c r="I22" i="7"/>
  <c r="H22" i="7"/>
  <c r="F22" i="7"/>
  <c r="E22" i="7"/>
  <c r="I20" i="7"/>
  <c r="F20" i="7"/>
  <c r="I19" i="7"/>
  <c r="H19" i="7"/>
  <c r="F19" i="7"/>
  <c r="E19" i="7"/>
  <c r="I17" i="7"/>
  <c r="E16" i="7"/>
  <c r="I15" i="7"/>
  <c r="I16" i="7" s="1"/>
  <c r="H15" i="7"/>
  <c r="H16" i="7" s="1"/>
  <c r="H69" i="7" s="1"/>
  <c r="G15" i="7"/>
  <c r="G68" i="7" s="1"/>
  <c r="F15" i="7"/>
  <c r="F16" i="7" s="1"/>
  <c r="F69" i="7" s="1"/>
  <c r="E15" i="7"/>
  <c r="V73" i="6"/>
  <c r="AB66" i="6"/>
  <c r="AB73" i="6" s="1"/>
  <c r="V66" i="6"/>
  <c r="U66" i="6"/>
  <c r="J66" i="6"/>
  <c r="I66" i="6"/>
  <c r="I73" i="6" s="1"/>
  <c r="D66" i="6"/>
  <c r="D73" i="6" s="1"/>
  <c r="U65" i="6"/>
  <c r="S65" i="6"/>
  <c r="S72" i="6" s="1"/>
  <c r="R65" i="6"/>
  <c r="R72" i="6" s="1"/>
  <c r="AB61" i="6"/>
  <c r="AA61" i="6"/>
  <c r="Y61" i="6"/>
  <c r="X61" i="6"/>
  <c r="V61" i="6"/>
  <c r="U61" i="6"/>
  <c r="T61" i="6"/>
  <c r="S61" i="6"/>
  <c r="R61" i="6"/>
  <c r="J61" i="6"/>
  <c r="I61" i="6"/>
  <c r="D61" i="6"/>
  <c r="AB57" i="6"/>
  <c r="AA57" i="6"/>
  <c r="Y57" i="6"/>
  <c r="Y66" i="6" s="1"/>
  <c r="X57" i="6"/>
  <c r="V57" i="6"/>
  <c r="U57" i="6"/>
  <c r="S57" i="6"/>
  <c r="S66" i="6" s="1"/>
  <c r="S73" i="6" s="1"/>
  <c r="R57" i="6"/>
  <c r="Q57" i="6"/>
  <c r="J57" i="6"/>
  <c r="I57" i="6"/>
  <c r="D57" i="6"/>
  <c r="AB54" i="6"/>
  <c r="AA54" i="6"/>
  <c r="AA65" i="6" s="1"/>
  <c r="AA72" i="6" s="1"/>
  <c r="Y54" i="6"/>
  <c r="Y65" i="6" s="1"/>
  <c r="Y72" i="6" s="1"/>
  <c r="X54" i="6"/>
  <c r="X65" i="6" s="1"/>
  <c r="X72" i="6" s="1"/>
  <c r="V54" i="6"/>
  <c r="U54" i="6"/>
  <c r="S54" i="6"/>
  <c r="R54" i="6"/>
  <c r="J54" i="6"/>
  <c r="J65" i="6" s="1"/>
  <c r="J72" i="6" s="1"/>
  <c r="I54" i="6"/>
  <c r="D54" i="6"/>
  <c r="D65" i="6" s="1"/>
  <c r="D72" i="6" s="1"/>
  <c r="Z51" i="6"/>
  <c r="W51" i="6"/>
  <c r="T51" i="6"/>
  <c r="Q51" i="6"/>
  <c r="P51" i="6"/>
  <c r="O51" i="6"/>
  <c r="M51" i="6"/>
  <c r="H51" i="6"/>
  <c r="AB50" i="6"/>
  <c r="X50" i="6"/>
  <c r="V50" i="6"/>
  <c r="S50" i="6"/>
  <c r="J50" i="6"/>
  <c r="Z48" i="6"/>
  <c r="W48" i="6"/>
  <c r="T48" i="6"/>
  <c r="T49" i="6" s="1"/>
  <c r="Q48" i="6"/>
  <c r="P48" i="6"/>
  <c r="O48" i="6"/>
  <c r="N48" i="6"/>
  <c r="M48" i="6"/>
  <c r="L48" i="6"/>
  <c r="K48" i="6"/>
  <c r="H48" i="6"/>
  <c r="H49" i="6" s="1"/>
  <c r="G48" i="6"/>
  <c r="P50" i="6" s="1"/>
  <c r="F48" i="6"/>
  <c r="E48" i="6"/>
  <c r="Z45" i="6"/>
  <c r="W45" i="6"/>
  <c r="T45" i="6"/>
  <c r="Q45" i="6"/>
  <c r="P45" i="6"/>
  <c r="O45" i="6"/>
  <c r="M45" i="6"/>
  <c r="L45" i="6"/>
  <c r="H45" i="6"/>
  <c r="Z42" i="6"/>
  <c r="Z57" i="6" s="1"/>
  <c r="Z66" i="6" s="1"/>
  <c r="W42" i="6"/>
  <c r="T42" i="6"/>
  <c r="Q42" i="6"/>
  <c r="P42" i="6"/>
  <c r="O42" i="6"/>
  <c r="L42" i="6"/>
  <c r="F42" i="6" s="1"/>
  <c r="H42" i="6"/>
  <c r="Z39" i="6"/>
  <c r="W39" i="6"/>
  <c r="T39" i="6"/>
  <c r="Q39" i="6"/>
  <c r="Q54" i="6" s="1"/>
  <c r="Q65" i="6" s="1"/>
  <c r="Q72" i="6" s="1"/>
  <c r="P39" i="6"/>
  <c r="O39" i="6"/>
  <c r="M39" i="6"/>
  <c r="H39" i="6"/>
  <c r="Z36" i="6"/>
  <c r="Z61" i="6" s="1"/>
  <c r="W36" i="6"/>
  <c r="T36" i="6"/>
  <c r="Q36" i="6"/>
  <c r="Q61" i="6" s="1"/>
  <c r="P36" i="6"/>
  <c r="O36" i="6"/>
  <c r="L36" i="6" s="1"/>
  <c r="N36" i="6"/>
  <c r="M36" i="6"/>
  <c r="H36" i="6"/>
  <c r="V35" i="6"/>
  <c r="M35" i="6"/>
  <c r="Z33" i="6"/>
  <c r="W33" i="6"/>
  <c r="T33" i="6"/>
  <c r="Q33" i="6"/>
  <c r="P33" i="6"/>
  <c r="O33" i="6"/>
  <c r="L33" i="6" s="1"/>
  <c r="M33" i="6"/>
  <c r="H33" i="6"/>
  <c r="G33" i="6"/>
  <c r="Z30" i="6"/>
  <c r="W30" i="6"/>
  <c r="T30" i="6"/>
  <c r="Q30" i="6"/>
  <c r="P30" i="6"/>
  <c r="M30" i="6" s="1"/>
  <c r="O30" i="6"/>
  <c r="L30" i="6" s="1"/>
  <c r="H30" i="6"/>
  <c r="G30" i="6"/>
  <c r="Z27" i="6"/>
  <c r="W27" i="6"/>
  <c r="T27" i="6"/>
  <c r="Q27" i="6"/>
  <c r="P27" i="6"/>
  <c r="O27" i="6"/>
  <c r="N27" i="6"/>
  <c r="M27" i="6"/>
  <c r="H27" i="6"/>
  <c r="Z24" i="6"/>
  <c r="W24" i="6"/>
  <c r="T24" i="6"/>
  <c r="Q24" i="6"/>
  <c r="P24" i="6"/>
  <c r="M24" i="6" s="1"/>
  <c r="O24" i="6"/>
  <c r="H24" i="6"/>
  <c r="Y23" i="6"/>
  <c r="Z21" i="6"/>
  <c r="W21" i="6"/>
  <c r="T21" i="6"/>
  <c r="Q21" i="6"/>
  <c r="P21" i="6"/>
  <c r="O21" i="6"/>
  <c r="M21" i="6"/>
  <c r="L21" i="6"/>
  <c r="K21" i="6"/>
  <c r="H21" i="6"/>
  <c r="G21" i="6"/>
  <c r="P23" i="6" s="1"/>
  <c r="Z18" i="6"/>
  <c r="W18" i="6"/>
  <c r="T18" i="6"/>
  <c r="Q18" i="6"/>
  <c r="Q15" i="6" s="1"/>
  <c r="P18" i="6"/>
  <c r="O18" i="6"/>
  <c r="L18" i="6" s="1"/>
  <c r="N18" i="6"/>
  <c r="M18" i="6"/>
  <c r="H18" i="6"/>
  <c r="AB15" i="6"/>
  <c r="AA15" i="6"/>
  <c r="Y15" i="6"/>
  <c r="Y68" i="6" s="1"/>
  <c r="X15" i="6"/>
  <c r="V15" i="6"/>
  <c r="V68" i="6" s="1"/>
  <c r="U15" i="6"/>
  <c r="S15" i="6"/>
  <c r="R15" i="6"/>
  <c r="J15" i="6"/>
  <c r="J68" i="6" s="1"/>
  <c r="I15" i="6"/>
  <c r="D15" i="6"/>
  <c r="D68" i="6" s="1"/>
  <c r="Y73" i="5"/>
  <c r="R72" i="5"/>
  <c r="X68" i="5"/>
  <c r="U68" i="5"/>
  <c r="Y66" i="5"/>
  <c r="X66" i="5"/>
  <c r="X73" i="5" s="1"/>
  <c r="J66" i="5"/>
  <c r="J73" i="5" s="1"/>
  <c r="V65" i="5"/>
  <c r="V72" i="5" s="1"/>
  <c r="S65" i="5"/>
  <c r="S72" i="5" s="1"/>
  <c r="AB61" i="5"/>
  <c r="AA61" i="5"/>
  <c r="Y61" i="5"/>
  <c r="X61" i="5"/>
  <c r="V61" i="5"/>
  <c r="U61" i="5"/>
  <c r="S61" i="5"/>
  <c r="R61" i="5"/>
  <c r="J61" i="5"/>
  <c r="I61" i="5"/>
  <c r="D61" i="5"/>
  <c r="AB57" i="5"/>
  <c r="AA57" i="5"/>
  <c r="Y57" i="5"/>
  <c r="X57" i="5"/>
  <c r="V57" i="5"/>
  <c r="V66" i="5" s="1"/>
  <c r="V73" i="5" s="1"/>
  <c r="U57" i="5"/>
  <c r="S57" i="5"/>
  <c r="R57" i="5"/>
  <c r="P57" i="5"/>
  <c r="J57" i="5"/>
  <c r="I57" i="5"/>
  <c r="I66" i="5" s="1"/>
  <c r="I73" i="5" s="1"/>
  <c r="D57" i="5"/>
  <c r="D66" i="5" s="1"/>
  <c r="D73" i="5" s="1"/>
  <c r="AB54" i="5"/>
  <c r="AB65" i="5" s="1"/>
  <c r="AB72" i="5" s="1"/>
  <c r="AA54" i="5"/>
  <c r="Z54" i="5"/>
  <c r="Y54" i="5"/>
  <c r="X54" i="5"/>
  <c r="V54" i="5"/>
  <c r="U54" i="5"/>
  <c r="U65" i="5" s="1"/>
  <c r="U72" i="5" s="1"/>
  <c r="S54" i="5"/>
  <c r="R54" i="5"/>
  <c r="R65" i="5" s="1"/>
  <c r="J54" i="5"/>
  <c r="I54" i="5"/>
  <c r="I65" i="5" s="1"/>
  <c r="I72" i="5" s="1"/>
  <c r="D54" i="5"/>
  <c r="D65" i="5" s="1"/>
  <c r="D72" i="5" s="1"/>
  <c r="V53" i="5"/>
  <c r="P53" i="5"/>
  <c r="M53" i="5"/>
  <c r="Z51" i="5"/>
  <c r="W51" i="5"/>
  <c r="T51" i="5"/>
  <c r="Q51" i="5"/>
  <c r="P51" i="5"/>
  <c r="O51" i="5"/>
  <c r="M51" i="5"/>
  <c r="L51" i="5"/>
  <c r="K51" i="5"/>
  <c r="H51" i="5"/>
  <c r="H57" i="5" s="1"/>
  <c r="G51" i="5"/>
  <c r="S53" i="5" s="1"/>
  <c r="F51" i="5"/>
  <c r="E51" i="5"/>
  <c r="Z48" i="5"/>
  <c r="W48" i="5"/>
  <c r="T48" i="5"/>
  <c r="Q48" i="5"/>
  <c r="P48" i="5"/>
  <c r="O48" i="5"/>
  <c r="L48" i="5"/>
  <c r="H48" i="5"/>
  <c r="F48" i="5"/>
  <c r="Z45" i="5"/>
  <c r="W45" i="5"/>
  <c r="T45" i="5"/>
  <c r="Q45" i="5"/>
  <c r="P45" i="5"/>
  <c r="M45" i="5" s="1"/>
  <c r="O45" i="5"/>
  <c r="N45" i="5"/>
  <c r="L45" i="5"/>
  <c r="H45" i="5"/>
  <c r="Z42" i="5"/>
  <c r="W42" i="5"/>
  <c r="T42" i="5"/>
  <c r="Q42" i="5"/>
  <c r="Q57" i="5" s="1"/>
  <c r="P42" i="5"/>
  <c r="O42" i="5"/>
  <c r="L42" i="5"/>
  <c r="H42" i="5"/>
  <c r="F42" i="5"/>
  <c r="Z39" i="5"/>
  <c r="W39" i="5"/>
  <c r="T39" i="5"/>
  <c r="T54" i="5" s="1"/>
  <c r="Q39" i="5"/>
  <c r="P39" i="5"/>
  <c r="O39" i="5"/>
  <c r="O54" i="5" s="1"/>
  <c r="N39" i="5"/>
  <c r="M39" i="5"/>
  <c r="L39" i="5"/>
  <c r="H39" i="5"/>
  <c r="Z36" i="5"/>
  <c r="W36" i="5"/>
  <c r="W61" i="5" s="1"/>
  <c r="T36" i="5"/>
  <c r="Q36" i="5"/>
  <c r="P36" i="5"/>
  <c r="M36" i="5" s="1"/>
  <c r="O36" i="5"/>
  <c r="L36" i="5" s="1"/>
  <c r="N36" i="5"/>
  <c r="H36" i="5"/>
  <c r="Z33" i="5"/>
  <c r="W33" i="5"/>
  <c r="T33" i="5"/>
  <c r="Q33" i="5"/>
  <c r="P33" i="5"/>
  <c r="O33" i="5"/>
  <c r="L33" i="5"/>
  <c r="H33" i="5"/>
  <c r="Z30" i="5"/>
  <c r="W30" i="5"/>
  <c r="T30" i="5"/>
  <c r="Q30" i="5"/>
  <c r="P30" i="5"/>
  <c r="O30" i="5"/>
  <c r="M30" i="5"/>
  <c r="H30" i="5"/>
  <c r="S29" i="5"/>
  <c r="G29" i="5"/>
  <c r="Z27" i="5"/>
  <c r="W27" i="5"/>
  <c r="T27" i="5"/>
  <c r="Q27" i="5"/>
  <c r="P27" i="5"/>
  <c r="O27" i="5"/>
  <c r="M27" i="5"/>
  <c r="H27" i="5"/>
  <c r="G27" i="5"/>
  <c r="Z24" i="5"/>
  <c r="W24" i="5"/>
  <c r="T24" i="5"/>
  <c r="Q24" i="5"/>
  <c r="P24" i="5"/>
  <c r="O24" i="5"/>
  <c r="N24" i="5"/>
  <c r="M24" i="5"/>
  <c r="H24" i="5"/>
  <c r="Z21" i="5"/>
  <c r="W21" i="5"/>
  <c r="T21" i="5"/>
  <c r="Q21" i="5"/>
  <c r="P21" i="5"/>
  <c r="O21" i="5"/>
  <c r="H21" i="5"/>
  <c r="Z18" i="5"/>
  <c r="W18" i="5"/>
  <c r="T18" i="5"/>
  <c r="Q18" i="5"/>
  <c r="P18" i="5"/>
  <c r="O18" i="5"/>
  <c r="M18" i="5"/>
  <c r="L18" i="5"/>
  <c r="H18" i="5"/>
  <c r="AB15" i="5"/>
  <c r="AA15" i="5"/>
  <c r="Y15" i="5"/>
  <c r="X15" i="5"/>
  <c r="W15" i="5"/>
  <c r="W68" i="5" s="1"/>
  <c r="V15" i="5"/>
  <c r="V68" i="5" s="1"/>
  <c r="U15" i="5"/>
  <c r="S15" i="5"/>
  <c r="R15" i="5"/>
  <c r="J15" i="5"/>
  <c r="J68" i="5" s="1"/>
  <c r="I15" i="5"/>
  <c r="D15" i="5"/>
  <c r="Q66" i="4"/>
  <c r="D61" i="4"/>
  <c r="AA57" i="4"/>
  <c r="W57" i="4"/>
  <c r="J57" i="4"/>
  <c r="D57" i="4"/>
  <c r="D66" i="4" s="1"/>
  <c r="D73" i="4" s="1"/>
  <c r="Z54" i="4"/>
  <c r="Q54" i="4"/>
  <c r="D54" i="4"/>
  <c r="D65" i="4" s="1"/>
  <c r="D72" i="4" s="1"/>
  <c r="AB51" i="4"/>
  <c r="AA51" i="4"/>
  <c r="Y51" i="4"/>
  <c r="X51" i="4"/>
  <c r="W51" i="4"/>
  <c r="V51" i="4"/>
  <c r="U51" i="4"/>
  <c r="T51" i="4"/>
  <c r="S51" i="4"/>
  <c r="R51" i="4"/>
  <c r="Q51" i="4"/>
  <c r="J51" i="4"/>
  <c r="I51" i="4"/>
  <c r="H51" i="4"/>
  <c r="AB48" i="4"/>
  <c r="AA48" i="4"/>
  <c r="Z48" i="4"/>
  <c r="Y48" i="4"/>
  <c r="X48" i="4"/>
  <c r="W48" i="4"/>
  <c r="V48" i="4"/>
  <c r="U48" i="4"/>
  <c r="T48" i="4"/>
  <c r="S48" i="4"/>
  <c r="R48" i="4"/>
  <c r="Q48" i="4"/>
  <c r="J48" i="4"/>
  <c r="I48" i="4"/>
  <c r="H48" i="4"/>
  <c r="AB45" i="4"/>
  <c r="AA45" i="4"/>
  <c r="Z45" i="4"/>
  <c r="Y45" i="4"/>
  <c r="X45" i="4"/>
  <c r="W45" i="4"/>
  <c r="V45" i="4"/>
  <c r="U45" i="4"/>
  <c r="T45" i="4"/>
  <c r="S45" i="4"/>
  <c r="R45" i="4"/>
  <c r="Q45" i="4"/>
  <c r="P45" i="4"/>
  <c r="O45" i="4"/>
  <c r="M45" i="4"/>
  <c r="L45" i="4"/>
  <c r="J45" i="4"/>
  <c r="I45" i="4"/>
  <c r="H45" i="4"/>
  <c r="AB42" i="4"/>
  <c r="AA42" i="4"/>
  <c r="Z42" i="4"/>
  <c r="Y42" i="4"/>
  <c r="X42" i="4"/>
  <c r="W42" i="4"/>
  <c r="V42" i="4"/>
  <c r="V57" i="4" s="1"/>
  <c r="U42" i="4"/>
  <c r="T42" i="4"/>
  <c r="T57" i="4" s="1"/>
  <c r="S42" i="4"/>
  <c r="R42" i="4"/>
  <c r="Q42" i="4"/>
  <c r="Q57" i="4" s="1"/>
  <c r="P42" i="4"/>
  <c r="J42" i="4"/>
  <c r="I42" i="4"/>
  <c r="H42" i="4"/>
  <c r="H57" i="4" s="1"/>
  <c r="AB39" i="4"/>
  <c r="AB54" i="4" s="1"/>
  <c r="AA39" i="4"/>
  <c r="Z39" i="4"/>
  <c r="Y39" i="4"/>
  <c r="X39" i="4"/>
  <c r="W39" i="4"/>
  <c r="V39" i="4"/>
  <c r="U39" i="4"/>
  <c r="T39" i="4"/>
  <c r="T54" i="4" s="1"/>
  <c r="S39" i="4"/>
  <c r="R39" i="4"/>
  <c r="Q39" i="4"/>
  <c r="J39" i="4"/>
  <c r="J54" i="4" s="1"/>
  <c r="I39" i="4"/>
  <c r="AB36" i="4"/>
  <c r="AA36" i="4"/>
  <c r="Z36" i="4"/>
  <c r="Y36" i="4"/>
  <c r="X36" i="4"/>
  <c r="W36" i="4"/>
  <c r="V36" i="4"/>
  <c r="U36" i="4"/>
  <c r="T36" i="4"/>
  <c r="S36" i="4"/>
  <c r="R36" i="4"/>
  <c r="Q36" i="4"/>
  <c r="J36" i="4"/>
  <c r="I36" i="4"/>
  <c r="H36" i="4"/>
  <c r="AB33" i="4"/>
  <c r="AA33" i="4"/>
  <c r="Z33" i="4"/>
  <c r="Y33" i="4"/>
  <c r="X33" i="4"/>
  <c r="W33" i="4"/>
  <c r="V33" i="4"/>
  <c r="U33" i="4"/>
  <c r="T33" i="4"/>
  <c r="S33" i="4"/>
  <c r="R33" i="4"/>
  <c r="Q33" i="4"/>
  <c r="P33" i="4"/>
  <c r="O33" i="4"/>
  <c r="L33" i="4" s="1"/>
  <c r="M33" i="4"/>
  <c r="J33" i="4"/>
  <c r="I33" i="4"/>
  <c r="AB30" i="4"/>
  <c r="AA30" i="4"/>
  <c r="Z30" i="4"/>
  <c r="Y30" i="4"/>
  <c r="X30" i="4"/>
  <c r="W30" i="4"/>
  <c r="V30" i="4"/>
  <c r="U30" i="4"/>
  <c r="T30" i="4"/>
  <c r="S30" i="4"/>
  <c r="P30" i="4" s="1"/>
  <c r="R30" i="4"/>
  <c r="O30" i="4" s="1"/>
  <c r="L30" i="4" s="1"/>
  <c r="Q30" i="4"/>
  <c r="J30" i="4"/>
  <c r="I30" i="4"/>
  <c r="H30" i="4"/>
  <c r="AB27" i="4"/>
  <c r="AA27" i="4"/>
  <c r="Z27" i="4"/>
  <c r="Y27" i="4"/>
  <c r="X27" i="4"/>
  <c r="W27" i="4"/>
  <c r="V27" i="4"/>
  <c r="U27" i="4"/>
  <c r="T27" i="4"/>
  <c r="S27" i="4"/>
  <c r="R27" i="4"/>
  <c r="J27" i="4"/>
  <c r="I27" i="4"/>
  <c r="H27" i="4"/>
  <c r="AB24" i="4"/>
  <c r="AA24" i="4"/>
  <c r="Z24" i="4"/>
  <c r="Y24" i="4"/>
  <c r="X24" i="4"/>
  <c r="W24" i="4"/>
  <c r="V24" i="4"/>
  <c r="U24" i="4"/>
  <c r="T24" i="4"/>
  <c r="S24" i="4"/>
  <c r="R24" i="4"/>
  <c r="Q24" i="4"/>
  <c r="J24" i="4"/>
  <c r="I24" i="4"/>
  <c r="H24" i="4"/>
  <c r="AB21" i="4"/>
  <c r="AA21" i="4"/>
  <c r="Y21" i="4"/>
  <c r="X21" i="4"/>
  <c r="W21" i="4"/>
  <c r="V21" i="4"/>
  <c r="U21" i="4"/>
  <c r="T21" i="4"/>
  <c r="S21" i="4"/>
  <c r="R21" i="4"/>
  <c r="Q21" i="4"/>
  <c r="P21" i="4"/>
  <c r="O21" i="4"/>
  <c r="J21" i="4"/>
  <c r="J15" i="4" s="1"/>
  <c r="I21" i="4"/>
  <c r="H21" i="4"/>
  <c r="AB18" i="4"/>
  <c r="AA18" i="4"/>
  <c r="Z18" i="4"/>
  <c r="Y18" i="4"/>
  <c r="X18" i="4"/>
  <c r="W18" i="4"/>
  <c r="V18" i="4"/>
  <c r="U18" i="4"/>
  <c r="T18" i="4"/>
  <c r="T15" i="4" s="1"/>
  <c r="S18" i="4"/>
  <c r="R18" i="4"/>
  <c r="Q18" i="4"/>
  <c r="P18" i="4"/>
  <c r="O18" i="4"/>
  <c r="L18" i="4" s="1"/>
  <c r="M18" i="4"/>
  <c r="J18" i="4"/>
  <c r="I18" i="4"/>
  <c r="H18" i="4"/>
  <c r="AA15" i="4"/>
  <c r="X15" i="4"/>
  <c r="W15" i="4"/>
  <c r="S15" i="4"/>
  <c r="I15" i="4"/>
  <c r="D15" i="4"/>
  <c r="D68" i="4" s="1"/>
  <c r="Y73" i="3"/>
  <c r="U73" i="3"/>
  <c r="Y72" i="3"/>
  <c r="X72" i="3"/>
  <c r="V72" i="3"/>
  <c r="U72" i="3"/>
  <c r="J72" i="3"/>
  <c r="R68" i="3"/>
  <c r="Y66" i="3"/>
  <c r="R66" i="3"/>
  <c r="D66" i="3"/>
  <c r="D73" i="3" s="1"/>
  <c r="AB65" i="3"/>
  <c r="AB72" i="3" s="1"/>
  <c r="I65" i="3"/>
  <c r="AB61" i="3"/>
  <c r="AA61" i="3"/>
  <c r="Y61" i="3"/>
  <c r="X61" i="3"/>
  <c r="V61" i="3"/>
  <c r="U61" i="3"/>
  <c r="S61" i="3"/>
  <c r="R61" i="3"/>
  <c r="J61" i="3"/>
  <c r="I61" i="3"/>
  <c r="I72" i="3" s="1"/>
  <c r="D61" i="3"/>
  <c r="AB57" i="3"/>
  <c r="AA57" i="3"/>
  <c r="Y57" i="3"/>
  <c r="X57" i="3"/>
  <c r="X66" i="3" s="1"/>
  <c r="X73" i="3" s="1"/>
  <c r="V57" i="3"/>
  <c r="U57" i="3"/>
  <c r="U66" i="3" s="1"/>
  <c r="S57" i="3"/>
  <c r="R57" i="3"/>
  <c r="P57" i="3"/>
  <c r="P66" i="3" s="1"/>
  <c r="O57" i="3"/>
  <c r="J57" i="3"/>
  <c r="I57" i="3"/>
  <c r="D57" i="3"/>
  <c r="AB54" i="3"/>
  <c r="AB55" i="3" s="1"/>
  <c r="AA54" i="3"/>
  <c r="AA65" i="3" s="1"/>
  <c r="AA72" i="3" s="1"/>
  <c r="Y54" i="3"/>
  <c r="Y65" i="3" s="1"/>
  <c r="X54" i="3"/>
  <c r="X65" i="3" s="1"/>
  <c r="V54" i="3"/>
  <c r="V65" i="3" s="1"/>
  <c r="U54" i="3"/>
  <c r="U65" i="3" s="1"/>
  <c r="S54" i="3"/>
  <c r="R54" i="3"/>
  <c r="O54" i="3"/>
  <c r="J54" i="3"/>
  <c r="J65" i="3" s="1"/>
  <c r="I54" i="3"/>
  <c r="D54" i="3"/>
  <c r="D65" i="3" s="1"/>
  <c r="D72" i="3" s="1"/>
  <c r="AB53" i="3"/>
  <c r="AA53" i="3"/>
  <c r="Z51" i="3"/>
  <c r="Z52" i="3" s="1"/>
  <c r="W51" i="3"/>
  <c r="T51" i="3"/>
  <c r="Q51" i="3"/>
  <c r="P51" i="3"/>
  <c r="M51" i="3" s="1"/>
  <c r="O51" i="3"/>
  <c r="L51" i="3" s="1"/>
  <c r="H51" i="3"/>
  <c r="AA52" i="3" s="1"/>
  <c r="AB50" i="3"/>
  <c r="AA50" i="3"/>
  <c r="AB49" i="3"/>
  <c r="AA49" i="3"/>
  <c r="Z48" i="3"/>
  <c r="Z49" i="3" s="1"/>
  <c r="W48" i="3"/>
  <c r="T48" i="3"/>
  <c r="Q48" i="3"/>
  <c r="P48" i="3"/>
  <c r="O48" i="3"/>
  <c r="L48" i="3" s="1"/>
  <c r="H48" i="3"/>
  <c r="AB47" i="3"/>
  <c r="AA47" i="3"/>
  <c r="Y47" i="3"/>
  <c r="S47" i="3"/>
  <c r="M47" i="3"/>
  <c r="Z45" i="3"/>
  <c r="W45" i="3"/>
  <c r="T45" i="3"/>
  <c r="Q45" i="3"/>
  <c r="P45" i="3"/>
  <c r="O45" i="3"/>
  <c r="N45" i="3"/>
  <c r="M45" i="3"/>
  <c r="L45" i="3"/>
  <c r="F45" i="3" s="1"/>
  <c r="H45" i="3"/>
  <c r="Z46" i="3" s="1"/>
  <c r="G45" i="3"/>
  <c r="AB44" i="3"/>
  <c r="AA44" i="3"/>
  <c r="Z42" i="3"/>
  <c r="W42" i="3"/>
  <c r="W57" i="3" s="1"/>
  <c r="T42" i="3"/>
  <c r="T57" i="3" s="1"/>
  <c r="Q42" i="3"/>
  <c r="P42" i="3"/>
  <c r="O42" i="3"/>
  <c r="L42" i="3" s="1"/>
  <c r="N42" i="3"/>
  <c r="M42" i="3"/>
  <c r="K42" i="3" s="1"/>
  <c r="H42" i="3"/>
  <c r="AB43" i="3" s="1"/>
  <c r="AB41" i="3"/>
  <c r="AA41" i="3"/>
  <c r="AA40" i="3"/>
  <c r="Z39" i="3"/>
  <c r="Z40" i="3" s="1"/>
  <c r="W39" i="3"/>
  <c r="T39" i="3"/>
  <c r="Q39" i="3"/>
  <c r="Q54" i="3" s="1"/>
  <c r="Q65" i="3" s="1"/>
  <c r="P39" i="3"/>
  <c r="M39" i="3" s="1"/>
  <c r="O39" i="3"/>
  <c r="L39" i="3"/>
  <c r="L54" i="3" s="1"/>
  <c r="H39" i="3"/>
  <c r="H54" i="3" s="1"/>
  <c r="AB38" i="3"/>
  <c r="AA38" i="3"/>
  <c r="AB37" i="3"/>
  <c r="Z36" i="3"/>
  <c r="Z61" i="3" s="1"/>
  <c r="W36" i="3"/>
  <c r="T36" i="3"/>
  <c r="Q36" i="3"/>
  <c r="P36" i="3"/>
  <c r="M36" i="3" s="1"/>
  <c r="O36" i="3"/>
  <c r="L36" i="3"/>
  <c r="L61" i="3" s="1"/>
  <c r="H36" i="3"/>
  <c r="F36" i="3"/>
  <c r="X38" i="3" s="1"/>
  <c r="AB35" i="3"/>
  <c r="AA35" i="3"/>
  <c r="X35" i="3"/>
  <c r="O35" i="3"/>
  <c r="F35" i="3"/>
  <c r="Z33" i="3"/>
  <c r="Z34" i="3" s="1"/>
  <c r="W33" i="3"/>
  <c r="T33" i="3"/>
  <c r="Q33" i="3"/>
  <c r="P33" i="3"/>
  <c r="N33" i="3" s="1"/>
  <c r="O33" i="3"/>
  <c r="L33" i="3"/>
  <c r="H33" i="3"/>
  <c r="F33" i="3"/>
  <c r="U35" i="3" s="1"/>
  <c r="AB32" i="3"/>
  <c r="AA32" i="3"/>
  <c r="P32" i="3"/>
  <c r="L32" i="3"/>
  <c r="J32" i="3"/>
  <c r="AB31" i="3"/>
  <c r="R31" i="3"/>
  <c r="Z30" i="3"/>
  <c r="W30" i="3"/>
  <c r="W31" i="3" s="1"/>
  <c r="T30" i="3"/>
  <c r="Q30" i="3"/>
  <c r="P30" i="3"/>
  <c r="O30" i="3"/>
  <c r="N30" i="3"/>
  <c r="M30" i="3"/>
  <c r="L30" i="3"/>
  <c r="F30" i="3" s="1"/>
  <c r="O32" i="3" s="1"/>
  <c r="K30" i="3"/>
  <c r="K31" i="3" s="1"/>
  <c r="H30" i="3"/>
  <c r="AA31" i="3" s="1"/>
  <c r="G30" i="3"/>
  <c r="S32" i="3" s="1"/>
  <c r="E30" i="3"/>
  <c r="Y31" i="3" s="1"/>
  <c r="AB29" i="3"/>
  <c r="AA29" i="3"/>
  <c r="I29" i="3"/>
  <c r="F29" i="3"/>
  <c r="AA28" i="3"/>
  <c r="Z27" i="3"/>
  <c r="Z28" i="3" s="1"/>
  <c r="W27" i="3"/>
  <c r="T27" i="3"/>
  <c r="Q27" i="3"/>
  <c r="Q15" i="3" s="1"/>
  <c r="P27" i="3"/>
  <c r="N27" i="3" s="1"/>
  <c r="O27" i="3"/>
  <c r="L27" i="3"/>
  <c r="H27" i="3"/>
  <c r="AB28" i="3" s="1"/>
  <c r="F27" i="3"/>
  <c r="L29" i="3" s="1"/>
  <c r="AB26" i="3"/>
  <c r="AA26" i="3"/>
  <c r="Z24" i="3"/>
  <c r="W24" i="3"/>
  <c r="T24" i="3"/>
  <c r="Q24" i="3"/>
  <c r="P24" i="3"/>
  <c r="P26" i="3" s="1"/>
  <c r="O24" i="3"/>
  <c r="N24" i="3"/>
  <c r="M24" i="3"/>
  <c r="L24" i="3"/>
  <c r="F24" i="3" s="1"/>
  <c r="H24" i="3"/>
  <c r="AB25" i="3" s="1"/>
  <c r="G24" i="3"/>
  <c r="V26" i="3" s="1"/>
  <c r="AB23" i="3"/>
  <c r="AA23" i="3"/>
  <c r="AB22" i="3"/>
  <c r="AA22" i="3"/>
  <c r="Z22" i="3"/>
  <c r="Z21" i="3"/>
  <c r="W21" i="3"/>
  <c r="T21" i="3"/>
  <c r="Q21" i="3"/>
  <c r="P21" i="3"/>
  <c r="M21" i="3" s="1"/>
  <c r="O21" i="3"/>
  <c r="L21" i="3" s="1"/>
  <c r="N21" i="3"/>
  <c r="H21" i="3"/>
  <c r="AB20" i="3"/>
  <c r="AA20" i="3"/>
  <c r="AB19" i="3"/>
  <c r="Z18" i="3"/>
  <c r="Z19" i="3" s="1"/>
  <c r="W18" i="3"/>
  <c r="T18" i="3"/>
  <c r="Q18" i="3"/>
  <c r="P18" i="3"/>
  <c r="O18" i="3"/>
  <c r="L18" i="3"/>
  <c r="H18" i="3"/>
  <c r="AA19" i="3" s="1"/>
  <c r="F18" i="3"/>
  <c r="U20" i="3" s="1"/>
  <c r="AB15" i="3"/>
  <c r="AB68" i="3" s="1"/>
  <c r="AA15" i="3"/>
  <c r="Y15" i="3"/>
  <c r="X15" i="3"/>
  <c r="X68" i="3" s="1"/>
  <c r="V15" i="3"/>
  <c r="V68" i="3" s="1"/>
  <c r="U15" i="3"/>
  <c r="T15" i="3"/>
  <c r="S15" i="3"/>
  <c r="R15" i="3"/>
  <c r="J15" i="3"/>
  <c r="J68" i="3" s="1"/>
  <c r="I15" i="3"/>
  <c r="I68" i="3" s="1"/>
  <c r="H15" i="3"/>
  <c r="D15" i="3"/>
  <c r="D68" i="3" s="1"/>
  <c r="Q69" i="2"/>
  <c r="E69" i="2"/>
  <c r="U64" i="2"/>
  <c r="I64" i="2"/>
  <c r="F64" i="2"/>
  <c r="Z62" i="2"/>
  <c r="Z69" i="2" s="1"/>
  <c r="Y62" i="2"/>
  <c r="Y69" i="2" s="1"/>
  <c r="V62" i="2"/>
  <c r="V69" i="2" s="1"/>
  <c r="U62" i="2"/>
  <c r="U69" i="2" s="1"/>
  <c r="S62" i="2"/>
  <c r="S69" i="2" s="1"/>
  <c r="R62" i="2"/>
  <c r="R69" i="2" s="1"/>
  <c r="Q62" i="2"/>
  <c r="N62" i="2"/>
  <c r="N69" i="2" s="1"/>
  <c r="M62" i="2"/>
  <c r="M69" i="2" s="1"/>
  <c r="J62" i="2"/>
  <c r="J69" i="2" s="1"/>
  <c r="I62" i="2"/>
  <c r="I69" i="2" s="1"/>
  <c r="G62" i="2"/>
  <c r="G69" i="2" s="1"/>
  <c r="F62" i="2"/>
  <c r="F69" i="2" s="1"/>
  <c r="E62" i="2"/>
  <c r="Z61" i="2"/>
  <c r="Z68" i="2" s="1"/>
  <c r="W61" i="2"/>
  <c r="W68" i="2" s="1"/>
  <c r="V61" i="2"/>
  <c r="V68" i="2" s="1"/>
  <c r="U61" i="2"/>
  <c r="U68" i="2" s="1"/>
  <c r="S61" i="2"/>
  <c r="S68" i="2" s="1"/>
  <c r="R61" i="2"/>
  <c r="R68" i="2" s="1"/>
  <c r="N61" i="2"/>
  <c r="N68" i="2" s="1"/>
  <c r="K61" i="2"/>
  <c r="K68" i="2" s="1"/>
  <c r="J61" i="2"/>
  <c r="J68" i="2" s="1"/>
  <c r="I61" i="2"/>
  <c r="I68" i="2" s="1"/>
  <c r="G61" i="2"/>
  <c r="G68" i="2" s="1"/>
  <c r="F61" i="2"/>
  <c r="F68" i="2" s="1"/>
  <c r="Y59" i="2"/>
  <c r="U59" i="2"/>
  <c r="R59" i="2"/>
  <c r="Q59" i="2"/>
  <c r="M59" i="2"/>
  <c r="AA58" i="2"/>
  <c r="Y58" i="2"/>
  <c r="X58" i="2"/>
  <c r="W58" i="2"/>
  <c r="W65" i="2" s="1"/>
  <c r="U58" i="2"/>
  <c r="T58" i="2"/>
  <c r="P58" i="2"/>
  <c r="O58" i="2"/>
  <c r="M58" i="2"/>
  <c r="L58" i="2"/>
  <c r="K58" i="2"/>
  <c r="K65" i="2" s="1"/>
  <c r="I58" i="2"/>
  <c r="H58" i="2"/>
  <c r="AA57" i="2"/>
  <c r="AA59" i="2" s="1"/>
  <c r="Z57" i="2"/>
  <c r="Z59" i="2" s="1"/>
  <c r="Y57" i="2"/>
  <c r="X57" i="2"/>
  <c r="X59" i="2" s="1"/>
  <c r="W57" i="2"/>
  <c r="W59" i="2" s="1"/>
  <c r="V57" i="2"/>
  <c r="V58" i="2" s="1"/>
  <c r="V65" i="2" s="1"/>
  <c r="U57" i="2"/>
  <c r="T57" i="2"/>
  <c r="S57" i="2"/>
  <c r="S59" i="2" s="1"/>
  <c r="R57" i="2"/>
  <c r="R58" i="2" s="1"/>
  <c r="Q57" i="2"/>
  <c r="Q58" i="2" s="1"/>
  <c r="P57" i="2"/>
  <c r="O57" i="2"/>
  <c r="O59" i="2" s="1"/>
  <c r="N57" i="2"/>
  <c r="N59" i="2" s="1"/>
  <c r="M57" i="2"/>
  <c r="L57" i="2"/>
  <c r="P59" i="2" s="1"/>
  <c r="K57" i="2"/>
  <c r="J57" i="2"/>
  <c r="J58" i="2" s="1"/>
  <c r="J65" i="2" s="1"/>
  <c r="I57" i="2"/>
  <c r="H57" i="2"/>
  <c r="G57" i="2"/>
  <c r="G58" i="2" s="1"/>
  <c r="F57" i="2"/>
  <c r="F58" i="2" s="1"/>
  <c r="E57" i="2"/>
  <c r="E64" i="2" s="1"/>
  <c r="D57" i="2"/>
  <c r="Z55" i="2"/>
  <c r="V55" i="2"/>
  <c r="Y54" i="2"/>
  <c r="X54" i="2"/>
  <c r="P54" i="2"/>
  <c r="M54" i="2"/>
  <c r="L54" i="2"/>
  <c r="AA53" i="2"/>
  <c r="AA62" i="2" s="1"/>
  <c r="AA69" i="2" s="1"/>
  <c r="Z53" i="2"/>
  <c r="Y53" i="2"/>
  <c r="Y55" i="2" s="1"/>
  <c r="X53" i="2"/>
  <c r="X62" i="2" s="1"/>
  <c r="X69" i="2" s="1"/>
  <c r="W53" i="2"/>
  <c r="W54" i="2" s="1"/>
  <c r="V53" i="2"/>
  <c r="U53" i="2"/>
  <c r="U55" i="2" s="1"/>
  <c r="T53" i="2"/>
  <c r="T62" i="2" s="1"/>
  <c r="T69" i="2" s="1"/>
  <c r="S53" i="2"/>
  <c r="S54" i="2" s="1"/>
  <c r="R53" i="2"/>
  <c r="R54" i="2" s="1"/>
  <c r="Q53" i="2"/>
  <c r="P53" i="2"/>
  <c r="P62" i="2" s="1"/>
  <c r="P69" i="2" s="1"/>
  <c r="O53" i="2"/>
  <c r="O62" i="2" s="1"/>
  <c r="O69" i="2" s="1"/>
  <c r="N53" i="2"/>
  <c r="M53" i="2"/>
  <c r="L53" i="2"/>
  <c r="S55" i="2" s="1"/>
  <c r="K53" i="2"/>
  <c r="K54" i="2" s="1"/>
  <c r="J53" i="2"/>
  <c r="I53" i="2"/>
  <c r="H53" i="2"/>
  <c r="H62" i="2" s="1"/>
  <c r="H69" i="2" s="1"/>
  <c r="G53" i="2"/>
  <c r="G54" i="2" s="1"/>
  <c r="F53" i="2"/>
  <c r="F54" i="2" s="1"/>
  <c r="E53" i="2"/>
  <c r="D53" i="2"/>
  <c r="V54" i="2" s="1"/>
  <c r="AA52" i="2"/>
  <c r="W52" i="2"/>
  <c r="Z51" i="2"/>
  <c r="Y51" i="2"/>
  <c r="N51" i="2"/>
  <c r="M51" i="2"/>
  <c r="AA50" i="2"/>
  <c r="AA61" i="2" s="1"/>
  <c r="AA68" i="2" s="1"/>
  <c r="Z50" i="2"/>
  <c r="Z52" i="2" s="1"/>
  <c r="Y50" i="2"/>
  <c r="Y61" i="2" s="1"/>
  <c r="Y68" i="2" s="1"/>
  <c r="X50" i="2"/>
  <c r="X51" i="2" s="1"/>
  <c r="W50" i="2"/>
  <c r="V50" i="2"/>
  <c r="V52" i="2" s="1"/>
  <c r="U50" i="2"/>
  <c r="U52" i="2" s="1"/>
  <c r="T50" i="2"/>
  <c r="T61" i="2" s="1"/>
  <c r="T68" i="2" s="1"/>
  <c r="S50" i="2"/>
  <c r="S51" i="2" s="1"/>
  <c r="R50" i="2"/>
  <c r="Q50" i="2"/>
  <c r="Q61" i="2" s="1"/>
  <c r="Q68" i="2" s="1"/>
  <c r="P50" i="2"/>
  <c r="P61" i="2" s="1"/>
  <c r="P68" i="2" s="1"/>
  <c r="O50" i="2"/>
  <c r="O61" i="2" s="1"/>
  <c r="O68" i="2" s="1"/>
  <c r="N50" i="2"/>
  <c r="M50" i="2"/>
  <c r="M61" i="2" s="1"/>
  <c r="M68" i="2" s="1"/>
  <c r="L50" i="2"/>
  <c r="L51" i="2" s="1"/>
  <c r="K50" i="2"/>
  <c r="J50" i="2"/>
  <c r="I50" i="2"/>
  <c r="I51" i="2" s="1"/>
  <c r="H50" i="2"/>
  <c r="H61" i="2" s="1"/>
  <c r="H68" i="2" s="1"/>
  <c r="G50" i="2"/>
  <c r="G51" i="2" s="1"/>
  <c r="F50" i="2"/>
  <c r="E50" i="2"/>
  <c r="E61" i="2" s="1"/>
  <c r="E68" i="2" s="1"/>
  <c r="D50" i="2"/>
  <c r="W51" i="2" s="1"/>
  <c r="AA49" i="2"/>
  <c r="Z49" i="2"/>
  <c r="Y49" i="2"/>
  <c r="X49" i="2"/>
  <c r="W49" i="2"/>
  <c r="V49" i="2"/>
  <c r="U49" i="2"/>
  <c r="S49" i="2"/>
  <c r="R49" i="2"/>
  <c r="Q49" i="2"/>
  <c r="P49" i="2"/>
  <c r="O49" i="2"/>
  <c r="N49" i="2"/>
  <c r="M49" i="2"/>
  <c r="AA48" i="2"/>
  <c r="Z48" i="2"/>
  <c r="Y48" i="2"/>
  <c r="X48" i="2"/>
  <c r="W48" i="2"/>
  <c r="V48" i="2"/>
  <c r="U48" i="2"/>
  <c r="T48" i="2"/>
  <c r="S48" i="2"/>
  <c r="R48" i="2"/>
  <c r="Q48" i="2"/>
  <c r="P48" i="2"/>
  <c r="O48" i="2"/>
  <c r="N48" i="2"/>
  <c r="M48" i="2"/>
  <c r="L48" i="2"/>
  <c r="K48" i="2"/>
  <c r="J48" i="2"/>
  <c r="I48" i="2"/>
  <c r="H48" i="2"/>
  <c r="G48" i="2"/>
  <c r="F48" i="2"/>
  <c r="E48" i="2"/>
  <c r="AA46" i="2"/>
  <c r="Z46" i="2"/>
  <c r="Y46" i="2"/>
  <c r="X46" i="2"/>
  <c r="W46" i="2"/>
  <c r="V46" i="2"/>
  <c r="U46" i="2"/>
  <c r="S46" i="2"/>
  <c r="R46" i="2"/>
  <c r="Q46" i="2"/>
  <c r="P46" i="2"/>
  <c r="O46" i="2"/>
  <c r="N46" i="2"/>
  <c r="M46" i="2"/>
  <c r="AA45" i="2"/>
  <c r="Z45" i="2"/>
  <c r="Y45" i="2"/>
  <c r="X45" i="2"/>
  <c r="W45" i="2"/>
  <c r="V45" i="2"/>
  <c r="U45" i="2"/>
  <c r="T45" i="2"/>
  <c r="S45" i="2"/>
  <c r="R45" i="2"/>
  <c r="Q45" i="2"/>
  <c r="P45" i="2"/>
  <c r="O45" i="2"/>
  <c r="N45" i="2"/>
  <c r="M45" i="2"/>
  <c r="L45" i="2"/>
  <c r="K45" i="2"/>
  <c r="J45" i="2"/>
  <c r="I45" i="2"/>
  <c r="H45" i="2"/>
  <c r="G45" i="2"/>
  <c r="F45" i="2"/>
  <c r="E45" i="2"/>
  <c r="AA43" i="2"/>
  <c r="Z43" i="2"/>
  <c r="Y43" i="2"/>
  <c r="X43" i="2"/>
  <c r="W43" i="2"/>
  <c r="V43" i="2"/>
  <c r="U43" i="2"/>
  <c r="S43" i="2"/>
  <c r="R43" i="2"/>
  <c r="Q43" i="2"/>
  <c r="P43" i="2"/>
  <c r="O43" i="2"/>
  <c r="N43" i="2"/>
  <c r="M43" i="2"/>
  <c r="AA42" i="2"/>
  <c r="Z42" i="2"/>
  <c r="Y42" i="2"/>
  <c r="X42" i="2"/>
  <c r="W42" i="2"/>
  <c r="V42" i="2"/>
  <c r="U42" i="2"/>
  <c r="T42" i="2"/>
  <c r="S42" i="2"/>
  <c r="R42" i="2"/>
  <c r="Q42" i="2"/>
  <c r="P42" i="2"/>
  <c r="O42" i="2"/>
  <c r="N42" i="2"/>
  <c r="M42" i="2"/>
  <c r="L42" i="2"/>
  <c r="K42" i="2"/>
  <c r="J42" i="2"/>
  <c r="I42" i="2"/>
  <c r="H42" i="2"/>
  <c r="G42" i="2"/>
  <c r="F42" i="2"/>
  <c r="E42" i="2"/>
  <c r="AA40" i="2"/>
  <c r="Z40" i="2"/>
  <c r="Y40" i="2"/>
  <c r="X40" i="2"/>
  <c r="W40" i="2"/>
  <c r="V40" i="2"/>
  <c r="U40" i="2"/>
  <c r="S40" i="2"/>
  <c r="R40" i="2"/>
  <c r="Q40" i="2"/>
  <c r="P40" i="2"/>
  <c r="O40" i="2"/>
  <c r="N40" i="2"/>
  <c r="M40" i="2"/>
  <c r="AA39" i="2"/>
  <c r="Z39" i="2"/>
  <c r="Y39" i="2"/>
  <c r="X39" i="2"/>
  <c r="W39" i="2"/>
  <c r="V39" i="2"/>
  <c r="U39" i="2"/>
  <c r="T39" i="2"/>
  <c r="S39" i="2"/>
  <c r="R39" i="2"/>
  <c r="Q39" i="2"/>
  <c r="P39" i="2"/>
  <c r="O39" i="2"/>
  <c r="N39" i="2"/>
  <c r="M39" i="2"/>
  <c r="L39" i="2"/>
  <c r="K39" i="2"/>
  <c r="J39" i="2"/>
  <c r="I39" i="2"/>
  <c r="H39" i="2"/>
  <c r="G39" i="2"/>
  <c r="F39" i="2"/>
  <c r="E39" i="2"/>
  <c r="AA37" i="2"/>
  <c r="Z37" i="2"/>
  <c r="Y37" i="2"/>
  <c r="X37" i="2"/>
  <c r="W37" i="2"/>
  <c r="V37" i="2"/>
  <c r="U37" i="2"/>
  <c r="S37" i="2"/>
  <c r="R37" i="2"/>
  <c r="Q37" i="2"/>
  <c r="O37" i="2"/>
  <c r="N37" i="2"/>
  <c r="M37" i="2"/>
  <c r="AA36" i="2"/>
  <c r="Z36" i="2"/>
  <c r="Y36" i="2"/>
  <c r="X36" i="2"/>
  <c r="W36" i="2"/>
  <c r="V36" i="2"/>
  <c r="U36" i="2"/>
  <c r="T36" i="2"/>
  <c r="S36" i="2"/>
  <c r="R36" i="2"/>
  <c r="Q36" i="2"/>
  <c r="P36" i="2"/>
  <c r="O36" i="2"/>
  <c r="N36" i="2"/>
  <c r="M36" i="2"/>
  <c r="L36" i="2"/>
  <c r="K36" i="2"/>
  <c r="J36" i="2"/>
  <c r="I36" i="2"/>
  <c r="H36" i="2"/>
  <c r="G36" i="2"/>
  <c r="F36" i="2"/>
  <c r="E36" i="2"/>
  <c r="AA34" i="2"/>
  <c r="Z34" i="2"/>
  <c r="Y34" i="2"/>
  <c r="X34" i="2"/>
  <c r="W34" i="2"/>
  <c r="V34" i="2"/>
  <c r="U34" i="2"/>
  <c r="S34" i="2"/>
  <c r="R34" i="2"/>
  <c r="Q34" i="2"/>
  <c r="P34" i="2"/>
  <c r="O34" i="2"/>
  <c r="N34" i="2"/>
  <c r="M34" i="2"/>
  <c r="AA33" i="2"/>
  <c r="Z33" i="2"/>
  <c r="Y33" i="2"/>
  <c r="X33" i="2"/>
  <c r="W33" i="2"/>
  <c r="V33" i="2"/>
  <c r="U33" i="2"/>
  <c r="T33" i="2"/>
  <c r="S33" i="2"/>
  <c r="R33" i="2"/>
  <c r="Q33" i="2"/>
  <c r="P33" i="2"/>
  <c r="O33" i="2"/>
  <c r="N33" i="2"/>
  <c r="M33" i="2"/>
  <c r="L33" i="2"/>
  <c r="K33" i="2"/>
  <c r="J33" i="2"/>
  <c r="I33" i="2"/>
  <c r="H33" i="2"/>
  <c r="G33" i="2"/>
  <c r="F33" i="2"/>
  <c r="E33" i="2"/>
  <c r="AA31" i="2"/>
  <c r="Z31" i="2"/>
  <c r="Y31" i="2"/>
  <c r="X31" i="2"/>
  <c r="W31" i="2"/>
  <c r="V31" i="2"/>
  <c r="U31" i="2"/>
  <c r="S31" i="2"/>
  <c r="R31" i="2"/>
  <c r="Q31" i="2"/>
  <c r="P31" i="2"/>
  <c r="O31" i="2"/>
  <c r="N31" i="2"/>
  <c r="M31" i="2"/>
  <c r="AA30" i="2"/>
  <c r="Z30" i="2"/>
  <c r="Y30" i="2"/>
  <c r="X30" i="2"/>
  <c r="W30" i="2"/>
  <c r="V30" i="2"/>
  <c r="U30" i="2"/>
  <c r="T30" i="2"/>
  <c r="S30" i="2"/>
  <c r="R30" i="2"/>
  <c r="Q30" i="2"/>
  <c r="P30" i="2"/>
  <c r="O30" i="2"/>
  <c r="N30" i="2"/>
  <c r="M30" i="2"/>
  <c r="L30" i="2"/>
  <c r="K30" i="2"/>
  <c r="J30" i="2"/>
  <c r="I30" i="2"/>
  <c r="H30" i="2"/>
  <c r="G30" i="2"/>
  <c r="F30" i="2"/>
  <c r="E30" i="2"/>
  <c r="AA28" i="2"/>
  <c r="Z28" i="2"/>
  <c r="Y28" i="2"/>
  <c r="X28" i="2"/>
  <c r="W28" i="2"/>
  <c r="V28" i="2"/>
  <c r="U28" i="2"/>
  <c r="S28" i="2"/>
  <c r="R28" i="2"/>
  <c r="Q28" i="2"/>
  <c r="P28" i="2"/>
  <c r="O28" i="2"/>
  <c r="N28" i="2"/>
  <c r="M28" i="2"/>
  <c r="AA27" i="2"/>
  <c r="Z27" i="2"/>
  <c r="Y27" i="2"/>
  <c r="X27" i="2"/>
  <c r="W27" i="2"/>
  <c r="V27" i="2"/>
  <c r="U27" i="2"/>
  <c r="T27" i="2"/>
  <c r="S27" i="2"/>
  <c r="R27" i="2"/>
  <c r="Q27" i="2"/>
  <c r="P27" i="2"/>
  <c r="O27" i="2"/>
  <c r="N27" i="2"/>
  <c r="M27" i="2"/>
  <c r="L27" i="2"/>
  <c r="K27" i="2"/>
  <c r="J27" i="2"/>
  <c r="I27" i="2"/>
  <c r="H27" i="2"/>
  <c r="G27" i="2"/>
  <c r="F27" i="2"/>
  <c r="E27" i="2"/>
  <c r="AA25" i="2"/>
  <c r="Z25" i="2"/>
  <c r="Y25" i="2"/>
  <c r="X25" i="2"/>
  <c r="W25" i="2"/>
  <c r="V25" i="2"/>
  <c r="U25" i="2"/>
  <c r="S25" i="2"/>
  <c r="R25" i="2"/>
  <c r="Q25" i="2"/>
  <c r="P25" i="2"/>
  <c r="O25" i="2"/>
  <c r="N25" i="2"/>
  <c r="M25" i="2"/>
  <c r="AA24" i="2"/>
  <c r="Z24" i="2"/>
  <c r="Y24" i="2"/>
  <c r="X24" i="2"/>
  <c r="W24" i="2"/>
  <c r="V24" i="2"/>
  <c r="U24" i="2"/>
  <c r="T24" i="2"/>
  <c r="S24" i="2"/>
  <c r="R24" i="2"/>
  <c r="Q24" i="2"/>
  <c r="P24" i="2"/>
  <c r="O24" i="2"/>
  <c r="N24" i="2"/>
  <c r="M24" i="2"/>
  <c r="L24" i="2"/>
  <c r="K24" i="2"/>
  <c r="J24" i="2"/>
  <c r="I24" i="2"/>
  <c r="H24" i="2"/>
  <c r="G24" i="2"/>
  <c r="F24" i="2"/>
  <c r="E24" i="2"/>
  <c r="AA22" i="2"/>
  <c r="Z22" i="2"/>
  <c r="Y22" i="2"/>
  <c r="X22" i="2"/>
  <c r="W22" i="2"/>
  <c r="V22" i="2"/>
  <c r="U22" i="2"/>
  <c r="S22" i="2"/>
  <c r="R22" i="2"/>
  <c r="Q22" i="2"/>
  <c r="P22" i="2"/>
  <c r="O22" i="2"/>
  <c r="N22" i="2"/>
  <c r="M22" i="2"/>
  <c r="AA21" i="2"/>
  <c r="Z21" i="2"/>
  <c r="Y21" i="2"/>
  <c r="X21" i="2"/>
  <c r="W21" i="2"/>
  <c r="V21" i="2"/>
  <c r="U21" i="2"/>
  <c r="T21" i="2"/>
  <c r="S21" i="2"/>
  <c r="R21" i="2"/>
  <c r="Q21" i="2"/>
  <c r="P21" i="2"/>
  <c r="O21" i="2"/>
  <c r="N21" i="2"/>
  <c r="M21" i="2"/>
  <c r="L21" i="2"/>
  <c r="K21" i="2"/>
  <c r="J21" i="2"/>
  <c r="I21" i="2"/>
  <c r="H21" i="2"/>
  <c r="G21" i="2"/>
  <c r="F21" i="2"/>
  <c r="E21" i="2"/>
  <c r="AA19" i="2"/>
  <c r="Z19" i="2"/>
  <c r="Y19" i="2"/>
  <c r="X19" i="2"/>
  <c r="W19" i="2"/>
  <c r="V19" i="2"/>
  <c r="U19" i="2"/>
  <c r="S19" i="2"/>
  <c r="R19" i="2"/>
  <c r="Q19" i="2"/>
  <c r="P19" i="2"/>
  <c r="O19" i="2"/>
  <c r="N19" i="2"/>
  <c r="M19" i="2"/>
  <c r="AA18" i="2"/>
  <c r="Z18" i="2"/>
  <c r="Y18" i="2"/>
  <c r="X18" i="2"/>
  <c r="W18" i="2"/>
  <c r="V18" i="2"/>
  <c r="U18" i="2"/>
  <c r="T18" i="2"/>
  <c r="S18" i="2"/>
  <c r="R18" i="2"/>
  <c r="Q18" i="2"/>
  <c r="P18" i="2"/>
  <c r="O18" i="2"/>
  <c r="N18" i="2"/>
  <c r="M18" i="2"/>
  <c r="L18" i="2"/>
  <c r="K18" i="2"/>
  <c r="J18" i="2"/>
  <c r="I18" i="2"/>
  <c r="H18" i="2"/>
  <c r="G18" i="2"/>
  <c r="F18" i="2"/>
  <c r="E18" i="2"/>
  <c r="AA16" i="2"/>
  <c r="Z16" i="2"/>
  <c r="Y16" i="2"/>
  <c r="X16" i="2"/>
  <c r="W16" i="2"/>
  <c r="V16" i="2"/>
  <c r="U16" i="2"/>
  <c r="S16" i="2"/>
  <c r="R16" i="2"/>
  <c r="Q16" i="2"/>
  <c r="P16" i="2"/>
  <c r="O16" i="2"/>
  <c r="N16" i="2"/>
  <c r="M16" i="2"/>
  <c r="AA15" i="2"/>
  <c r="Z15" i="2"/>
  <c r="Y15" i="2"/>
  <c r="X15" i="2"/>
  <c r="W15" i="2"/>
  <c r="V15" i="2"/>
  <c r="U15" i="2"/>
  <c r="T15" i="2"/>
  <c r="S15" i="2"/>
  <c r="R15" i="2"/>
  <c r="Q15" i="2"/>
  <c r="P15" i="2"/>
  <c r="O15" i="2"/>
  <c r="N15" i="2"/>
  <c r="M15" i="2"/>
  <c r="L15" i="2"/>
  <c r="K15" i="2"/>
  <c r="J15" i="2"/>
  <c r="I15" i="2"/>
  <c r="H15" i="2"/>
  <c r="G15" i="2"/>
  <c r="F15" i="2"/>
  <c r="E15" i="2"/>
  <c r="AA13" i="2"/>
  <c r="AA66" i="2" s="1"/>
  <c r="W13" i="2"/>
  <c r="W66" i="2" s="1"/>
  <c r="AA12" i="2"/>
  <c r="AA65" i="2" s="1"/>
  <c r="Z12" i="2"/>
  <c r="Y12" i="2"/>
  <c r="Y65" i="2" s="1"/>
  <c r="W12" i="2"/>
  <c r="V12" i="2"/>
  <c r="R12" i="2"/>
  <c r="R65" i="2" s="1"/>
  <c r="Q12" i="2"/>
  <c r="O12" i="2"/>
  <c r="O65" i="2" s="1"/>
  <c r="N12" i="2"/>
  <c r="M12" i="2"/>
  <c r="M65" i="2" s="1"/>
  <c r="K12" i="2"/>
  <c r="J12" i="2"/>
  <c r="F12" i="2"/>
  <c r="F65" i="2" s="1"/>
  <c r="E12" i="2"/>
  <c r="AA11" i="2"/>
  <c r="AA64" i="2" s="1"/>
  <c r="Z11" i="2"/>
  <c r="Z64" i="2" s="1"/>
  <c r="Y11" i="2"/>
  <c r="Y64" i="2" s="1"/>
  <c r="X11" i="2"/>
  <c r="X12" i="2" s="1"/>
  <c r="X65" i="2" s="1"/>
  <c r="W11" i="2"/>
  <c r="W64" i="2" s="1"/>
  <c r="V11" i="2"/>
  <c r="V13" i="2" s="1"/>
  <c r="U11" i="2"/>
  <c r="U13" i="2" s="1"/>
  <c r="U66" i="2" s="1"/>
  <c r="T11" i="2"/>
  <c r="T64" i="2" s="1"/>
  <c r="S11" i="2"/>
  <c r="S64" i="2" s="1"/>
  <c r="R11" i="2"/>
  <c r="R64" i="2" s="1"/>
  <c r="Q11" i="2"/>
  <c r="Q64" i="2" s="1"/>
  <c r="P11" i="2"/>
  <c r="P64" i="2" s="1"/>
  <c r="O11" i="2"/>
  <c r="O64" i="2" s="1"/>
  <c r="N11" i="2"/>
  <c r="N64" i="2" s="1"/>
  <c r="M11" i="2"/>
  <c r="M64" i="2" s="1"/>
  <c r="L11" i="2"/>
  <c r="L12" i="2" s="1"/>
  <c r="L65" i="2" s="1"/>
  <c r="K11" i="2"/>
  <c r="K64" i="2" s="1"/>
  <c r="J11" i="2"/>
  <c r="I11" i="2"/>
  <c r="I12" i="2" s="1"/>
  <c r="I65" i="2" s="1"/>
  <c r="H11" i="2"/>
  <c r="H64" i="2" s="1"/>
  <c r="G11" i="2"/>
  <c r="G64" i="2" s="1"/>
  <c r="D11" i="2"/>
  <c r="D64" i="2" s="1"/>
  <c r="H65" i="3" l="1"/>
  <c r="E45" i="3"/>
  <c r="R47" i="3"/>
  <c r="F47" i="3"/>
  <c r="I47" i="3"/>
  <c r="F46" i="3"/>
  <c r="X47" i="3"/>
  <c r="U47" i="3"/>
  <c r="O47" i="3"/>
  <c r="L47" i="3"/>
  <c r="F30" i="4"/>
  <c r="L32" i="4"/>
  <c r="X26" i="3"/>
  <c r="F26" i="3"/>
  <c r="E24" i="3"/>
  <c r="U26" i="3"/>
  <c r="R26" i="3"/>
  <c r="I26" i="3"/>
  <c r="O26" i="3"/>
  <c r="L23" i="3"/>
  <c r="K21" i="3"/>
  <c r="F21" i="3"/>
  <c r="L15" i="3"/>
  <c r="L53" i="3"/>
  <c r="K51" i="3"/>
  <c r="F51" i="3"/>
  <c r="P73" i="3"/>
  <c r="N65" i="2"/>
  <c r="N57" i="3"/>
  <c r="F48" i="3"/>
  <c r="L50" i="3"/>
  <c r="Q65" i="2"/>
  <c r="G21" i="3"/>
  <c r="L65" i="3"/>
  <c r="L72" i="3" s="1"/>
  <c r="K36" i="3"/>
  <c r="M61" i="3"/>
  <c r="G36" i="3"/>
  <c r="T66" i="3"/>
  <c r="Q68" i="3"/>
  <c r="W66" i="3"/>
  <c r="V64" i="2"/>
  <c r="Y26" i="3"/>
  <c r="O65" i="3"/>
  <c r="O51" i="2"/>
  <c r="AA51" i="2"/>
  <c r="Y52" i="2"/>
  <c r="N54" i="2"/>
  <c r="Z54" i="2"/>
  <c r="X55" i="2"/>
  <c r="K62" i="2"/>
  <c r="K69" i="2" s="1"/>
  <c r="W62" i="2"/>
  <c r="W69" i="2" s="1"/>
  <c r="K24" i="3"/>
  <c r="J26" i="3"/>
  <c r="F31" i="3"/>
  <c r="T31" i="3"/>
  <c r="M32" i="3"/>
  <c r="M33" i="3"/>
  <c r="P46" i="3"/>
  <c r="P54" i="3"/>
  <c r="AA56" i="3"/>
  <c r="U68" i="3"/>
  <c r="F33" i="4"/>
  <c r="R57" i="4"/>
  <c r="O42" i="4"/>
  <c r="F18" i="5"/>
  <c r="K18" i="5"/>
  <c r="AB34" i="3"/>
  <c r="I68" i="4"/>
  <c r="I38" i="3"/>
  <c r="U38" i="3"/>
  <c r="Q57" i="3"/>
  <c r="I61" i="4"/>
  <c r="Y13" i="2"/>
  <c r="Y66" i="2" s="1"/>
  <c r="P12" i="2"/>
  <c r="P65" i="2" s="1"/>
  <c r="M13" i="2"/>
  <c r="M66" i="2" s="1"/>
  <c r="Z13" i="2"/>
  <c r="Z66" i="2" s="1"/>
  <c r="P51" i="2"/>
  <c r="M52" i="2"/>
  <c r="O54" i="2"/>
  <c r="AA54" i="2"/>
  <c r="N58" i="2"/>
  <c r="Z58" i="2"/>
  <c r="Z65" i="2" s="1"/>
  <c r="L61" i="2"/>
  <c r="L68" i="2" s="1"/>
  <c r="X61" i="2"/>
  <c r="X68" i="2" s="1"/>
  <c r="L62" i="2"/>
  <c r="L69" i="2" s="1"/>
  <c r="L64" i="2"/>
  <c r="X64" i="2"/>
  <c r="W15" i="3"/>
  <c r="I20" i="3"/>
  <c r="L26" i="3"/>
  <c r="G31" i="3"/>
  <c r="U31" i="3"/>
  <c r="I35" i="3"/>
  <c r="H61" i="3"/>
  <c r="Z37" i="3"/>
  <c r="M48" i="3"/>
  <c r="K48" i="3" s="1"/>
  <c r="R65" i="3"/>
  <c r="R72" i="3" s="1"/>
  <c r="AA55" i="3"/>
  <c r="AB56" i="3"/>
  <c r="T61" i="3"/>
  <c r="Y68" i="3"/>
  <c r="W68" i="4"/>
  <c r="M20" i="4"/>
  <c r="G18" i="4"/>
  <c r="N21" i="4"/>
  <c r="L21" i="4"/>
  <c r="O23" i="4"/>
  <c r="N30" i="5"/>
  <c r="L30" i="5"/>
  <c r="J64" i="2"/>
  <c r="E51" i="2"/>
  <c r="Q51" i="2"/>
  <c r="N52" i="2"/>
  <c r="M55" i="2"/>
  <c r="M26" i="3"/>
  <c r="O29" i="3"/>
  <c r="H31" i="3"/>
  <c r="V31" i="3"/>
  <c r="T46" i="3"/>
  <c r="O50" i="3"/>
  <c r="N48" i="3"/>
  <c r="AB52" i="3"/>
  <c r="S65" i="3"/>
  <c r="S72" i="3" s="1"/>
  <c r="K18" i="4"/>
  <c r="L20" i="4"/>
  <c r="F18" i="4"/>
  <c r="M21" i="4"/>
  <c r="AA66" i="4"/>
  <c r="X52" i="2"/>
  <c r="W55" i="2"/>
  <c r="F51" i="2"/>
  <c r="R51" i="2"/>
  <c r="O52" i="2"/>
  <c r="E54" i="2"/>
  <c r="Q54" i="2"/>
  <c r="N55" i="2"/>
  <c r="AA55" i="2"/>
  <c r="L20" i="3"/>
  <c r="X32" i="3"/>
  <c r="F32" i="3"/>
  <c r="R32" i="3"/>
  <c r="I31" i="3"/>
  <c r="U32" i="3"/>
  <c r="F38" i="3"/>
  <c r="T54" i="3"/>
  <c r="R73" i="3"/>
  <c r="AA68" i="3"/>
  <c r="K33" i="4"/>
  <c r="L35" i="4"/>
  <c r="I54" i="4"/>
  <c r="AB58" i="3"/>
  <c r="R15" i="4"/>
  <c r="O13" i="2"/>
  <c r="O66" i="2" s="1"/>
  <c r="G12" i="2"/>
  <c r="G65" i="2" s="1"/>
  <c r="S12" i="2"/>
  <c r="P13" i="2"/>
  <c r="P66" i="2" s="1"/>
  <c r="P52" i="2"/>
  <c r="O55" i="2"/>
  <c r="E58" i="2"/>
  <c r="E65" i="2" s="1"/>
  <c r="Z15" i="3"/>
  <c r="M18" i="3"/>
  <c r="R29" i="3"/>
  <c r="M31" i="3"/>
  <c r="J31" i="3"/>
  <c r="X31" i="3"/>
  <c r="V32" i="3"/>
  <c r="R35" i="3"/>
  <c r="F39" i="3"/>
  <c r="AB40" i="3"/>
  <c r="Z43" i="3"/>
  <c r="H57" i="3"/>
  <c r="V66" i="3"/>
  <c r="V73" i="3" s="1"/>
  <c r="AB59" i="3"/>
  <c r="W61" i="3"/>
  <c r="S66" i="3"/>
  <c r="S73" i="3" s="1"/>
  <c r="J65" i="4"/>
  <c r="K45" i="4"/>
  <c r="L47" i="4"/>
  <c r="Y47" i="4"/>
  <c r="Y57" i="4"/>
  <c r="AA34" i="3"/>
  <c r="V59" i="2"/>
  <c r="V66" i="2" s="1"/>
  <c r="F20" i="3"/>
  <c r="N13" i="2"/>
  <c r="N66" i="2" s="1"/>
  <c r="H12" i="2"/>
  <c r="H65" i="2" s="1"/>
  <c r="T12" i="2"/>
  <c r="T65" i="2" s="1"/>
  <c r="Q13" i="2"/>
  <c r="Q66" i="2" s="1"/>
  <c r="H51" i="2"/>
  <c r="T51" i="2"/>
  <c r="Q52" i="2"/>
  <c r="P55" i="2"/>
  <c r="D61" i="2"/>
  <c r="D68" i="2" s="1"/>
  <c r="D62" i="2"/>
  <c r="D69" i="2" s="1"/>
  <c r="O15" i="3"/>
  <c r="N18" i="3"/>
  <c r="O20" i="3"/>
  <c r="Z31" i="3"/>
  <c r="Y32" i="3"/>
  <c r="O38" i="3"/>
  <c r="N36" i="3"/>
  <c r="O61" i="3"/>
  <c r="AA43" i="3"/>
  <c r="N51" i="3"/>
  <c r="V15" i="4"/>
  <c r="U61" i="4"/>
  <c r="G26" i="3"/>
  <c r="X20" i="3"/>
  <c r="S31" i="3"/>
  <c r="U12" i="2"/>
  <c r="U65" i="2" s="1"/>
  <c r="R13" i="2"/>
  <c r="R66" i="2" s="1"/>
  <c r="U51" i="2"/>
  <c r="R52" i="2"/>
  <c r="H54" i="2"/>
  <c r="T54" i="2"/>
  <c r="Q55" i="2"/>
  <c r="S58" i="2"/>
  <c r="P15" i="3"/>
  <c r="X17" i="3"/>
  <c r="Z25" i="3"/>
  <c r="S26" i="3"/>
  <c r="U29" i="3"/>
  <c r="L31" i="3"/>
  <c r="P61" i="3"/>
  <c r="L38" i="3"/>
  <c r="K39" i="3"/>
  <c r="V47" i="3"/>
  <c r="J47" i="3"/>
  <c r="G46" i="3"/>
  <c r="W54" i="3"/>
  <c r="J66" i="3"/>
  <c r="J73" i="3" s="1"/>
  <c r="AB66" i="3"/>
  <c r="AB73" i="3" s="1"/>
  <c r="J51" i="2"/>
  <c r="V51" i="2"/>
  <c r="S52" i="2"/>
  <c r="I54" i="2"/>
  <c r="U54" i="2"/>
  <c r="R55" i="2"/>
  <c r="R20" i="3"/>
  <c r="AA25" i="3"/>
  <c r="M27" i="3"/>
  <c r="N31" i="3"/>
  <c r="Q61" i="3"/>
  <c r="G42" i="3"/>
  <c r="M57" i="3"/>
  <c r="AB46" i="3"/>
  <c r="H46" i="3"/>
  <c r="AA46" i="3"/>
  <c r="G51" i="3"/>
  <c r="M53" i="3"/>
  <c r="U15" i="4"/>
  <c r="K51" i="2"/>
  <c r="J54" i="2"/>
  <c r="F15" i="3"/>
  <c r="I17" i="3" s="1"/>
  <c r="X29" i="3"/>
  <c r="Q31" i="3"/>
  <c r="O31" i="3"/>
  <c r="G32" i="3"/>
  <c r="O41" i="3"/>
  <c r="N39" i="3"/>
  <c r="L41" i="3"/>
  <c r="L46" i="3"/>
  <c r="K45" i="3"/>
  <c r="K46" i="3" s="1"/>
  <c r="P53" i="3"/>
  <c r="L57" i="3"/>
  <c r="Z57" i="3"/>
  <c r="N30" i="4"/>
  <c r="O32" i="4"/>
  <c r="Q73" i="4"/>
  <c r="P66" i="5"/>
  <c r="Q72" i="3"/>
  <c r="O66" i="3"/>
  <c r="O73" i="3" s="1"/>
  <c r="X13" i="2"/>
  <c r="X66" i="2" s="1"/>
  <c r="S13" i="2"/>
  <c r="S66" i="2" s="1"/>
  <c r="S68" i="3"/>
  <c r="P31" i="3"/>
  <c r="I32" i="3"/>
  <c r="R38" i="3"/>
  <c r="M54" i="3"/>
  <c r="G39" i="3"/>
  <c r="P41" i="3" s="1"/>
  <c r="F42" i="3"/>
  <c r="M44" i="3"/>
  <c r="M46" i="3"/>
  <c r="G47" i="3"/>
  <c r="Z54" i="3"/>
  <c r="AA59" i="3"/>
  <c r="AA66" i="3"/>
  <c r="AA73" i="3" s="1"/>
  <c r="AA58" i="3"/>
  <c r="O27" i="4"/>
  <c r="M30" i="4"/>
  <c r="P27" i="4"/>
  <c r="V61" i="4"/>
  <c r="AB65" i="4"/>
  <c r="N45" i="4"/>
  <c r="AA47" i="4"/>
  <c r="Q27" i="4"/>
  <c r="Q15" i="4" s="1"/>
  <c r="Y15" i="4"/>
  <c r="Y20" i="4"/>
  <c r="X20" i="4"/>
  <c r="W61" i="4"/>
  <c r="P47" i="4"/>
  <c r="AB47" i="4"/>
  <c r="X61" i="4"/>
  <c r="O39" i="4"/>
  <c r="R54" i="4"/>
  <c r="V66" i="4"/>
  <c r="V73" i="4" s="1"/>
  <c r="X68" i="4"/>
  <c r="N18" i="4"/>
  <c r="O20" i="4"/>
  <c r="AB20" i="4"/>
  <c r="O35" i="4"/>
  <c r="N33" i="4"/>
  <c r="AA35" i="4"/>
  <c r="J61" i="4"/>
  <c r="J68" i="4" s="1"/>
  <c r="Y61" i="4"/>
  <c r="P39" i="4"/>
  <c r="S54" i="4"/>
  <c r="P20" i="4"/>
  <c r="U23" i="4"/>
  <c r="Z61" i="4"/>
  <c r="Z15" i="5"/>
  <c r="Z21" i="4"/>
  <c r="Z65" i="5"/>
  <c r="Z72" i="5" s="1"/>
  <c r="K33" i="3"/>
  <c r="AA37" i="3"/>
  <c r="P47" i="3"/>
  <c r="AB15" i="4"/>
  <c r="R32" i="4"/>
  <c r="U54" i="4"/>
  <c r="P48" i="4"/>
  <c r="H54" i="5"/>
  <c r="H39" i="4"/>
  <c r="L35" i="3"/>
  <c r="I23" i="4"/>
  <c r="F21" i="4"/>
  <c r="O24" i="4"/>
  <c r="U32" i="4"/>
  <c r="O51" i="4"/>
  <c r="H33" i="4"/>
  <c r="F39" i="5"/>
  <c r="K39" i="5"/>
  <c r="L41" i="5"/>
  <c r="L54" i="5"/>
  <c r="O44" i="5"/>
  <c r="F57" i="5"/>
  <c r="AA44" i="5"/>
  <c r="I44" i="5"/>
  <c r="U44" i="5"/>
  <c r="X44" i="5"/>
  <c r="R44" i="5"/>
  <c r="F44" i="5"/>
  <c r="F45" i="5"/>
  <c r="K45" i="5"/>
  <c r="L47" i="5"/>
  <c r="G21" i="4"/>
  <c r="AB23" i="4" s="1"/>
  <c r="X23" i="4"/>
  <c r="P24" i="4"/>
  <c r="W54" i="4"/>
  <c r="P51" i="4"/>
  <c r="Q65" i="4"/>
  <c r="Q72" i="4" s="1"/>
  <c r="J66" i="4"/>
  <c r="J73" i="4" s="1"/>
  <c r="T65" i="4"/>
  <c r="R68" i="5"/>
  <c r="O15" i="4"/>
  <c r="AA32" i="4"/>
  <c r="O36" i="4"/>
  <c r="R61" i="4"/>
  <c r="X54" i="4"/>
  <c r="M42" i="4"/>
  <c r="P57" i="4"/>
  <c r="AB57" i="4"/>
  <c r="Z65" i="4"/>
  <c r="W66" i="4"/>
  <c r="I66" i="3"/>
  <c r="I73" i="3" s="1"/>
  <c r="P15" i="4"/>
  <c r="U20" i="4"/>
  <c r="AA23" i="4"/>
  <c r="U35" i="4"/>
  <c r="P36" i="4"/>
  <c r="Y54" i="4"/>
  <c r="J47" i="4"/>
  <c r="X47" i="4"/>
  <c r="AA54" i="4"/>
  <c r="G30" i="5"/>
  <c r="M32" i="5" s="1"/>
  <c r="U47" i="4"/>
  <c r="S68" i="5"/>
  <c r="O57" i="5"/>
  <c r="O65" i="5"/>
  <c r="O72" i="5" s="1"/>
  <c r="K33" i="6"/>
  <c r="F33" i="6"/>
  <c r="O20" i="5"/>
  <c r="G45" i="5"/>
  <c r="R52" i="5"/>
  <c r="Q52" i="5"/>
  <c r="P52" i="5"/>
  <c r="AB52" i="5"/>
  <c r="M52" i="5"/>
  <c r="AA52" i="5"/>
  <c r="Y52" i="5"/>
  <c r="J52" i="5"/>
  <c r="X52" i="5"/>
  <c r="I52" i="5"/>
  <c r="U52" i="5"/>
  <c r="Z52" i="5"/>
  <c r="J65" i="5"/>
  <c r="J72" i="5" s="1"/>
  <c r="S57" i="4"/>
  <c r="I53" i="5"/>
  <c r="F53" i="5"/>
  <c r="AA53" i="5"/>
  <c r="X53" i="5"/>
  <c r="R53" i="5"/>
  <c r="F52" i="5"/>
  <c r="S61" i="4"/>
  <c r="Q15" i="5"/>
  <c r="L61" i="5"/>
  <c r="L38" i="5"/>
  <c r="K36" i="5"/>
  <c r="F36" i="5"/>
  <c r="N42" i="5"/>
  <c r="M42" i="5"/>
  <c r="M54" i="5" s="1"/>
  <c r="H52" i="5"/>
  <c r="G18" i="6"/>
  <c r="M15" i="6"/>
  <c r="M20" i="6"/>
  <c r="AA61" i="4"/>
  <c r="I57" i="4"/>
  <c r="U57" i="4"/>
  <c r="F45" i="4"/>
  <c r="I47" i="4"/>
  <c r="O48" i="4"/>
  <c r="T66" i="4"/>
  <c r="T15" i="5"/>
  <c r="G24" i="5"/>
  <c r="G36" i="5"/>
  <c r="Q66" i="5"/>
  <c r="Q73" i="5" s="1"/>
  <c r="O47" i="5"/>
  <c r="H66" i="5"/>
  <c r="S52" i="5"/>
  <c r="F21" i="6"/>
  <c r="AA66" i="6"/>
  <c r="AA73" i="6" s="1"/>
  <c r="G33" i="4"/>
  <c r="AB61" i="4"/>
  <c r="G45" i="4"/>
  <c r="M47" i="4" s="1"/>
  <c r="I68" i="5"/>
  <c r="Y68" i="5"/>
  <c r="N21" i="5"/>
  <c r="L21" i="5"/>
  <c r="O15" i="5"/>
  <c r="P32" i="5"/>
  <c r="O38" i="5"/>
  <c r="T65" i="5"/>
  <c r="T52" i="5"/>
  <c r="S68" i="6"/>
  <c r="Q61" i="4"/>
  <c r="Z51" i="4"/>
  <c r="V54" i="4"/>
  <c r="M21" i="5"/>
  <c r="P15" i="5"/>
  <c r="L24" i="5"/>
  <c r="P29" i="5"/>
  <c r="AB29" i="5"/>
  <c r="J29" i="5"/>
  <c r="V29" i="5"/>
  <c r="Y29" i="5"/>
  <c r="T61" i="5"/>
  <c r="W57" i="5"/>
  <c r="V52" i="5"/>
  <c r="AA66" i="5"/>
  <c r="AA73" i="5" s="1"/>
  <c r="L35" i="6"/>
  <c r="AA44" i="6"/>
  <c r="X44" i="6"/>
  <c r="U44" i="6"/>
  <c r="R44" i="6"/>
  <c r="I44" i="6"/>
  <c r="F44" i="6"/>
  <c r="X57" i="4"/>
  <c r="Z57" i="5"/>
  <c r="AA50" i="5"/>
  <c r="I50" i="5"/>
  <c r="F50" i="5"/>
  <c r="X50" i="5"/>
  <c r="U50" i="5"/>
  <c r="R50" i="5"/>
  <c r="O50" i="5"/>
  <c r="W54" i="5"/>
  <c r="AB66" i="5"/>
  <c r="AB73" i="5" s="1"/>
  <c r="O61" i="5"/>
  <c r="Q68" i="6"/>
  <c r="G18" i="5"/>
  <c r="Z61" i="5"/>
  <c r="X65" i="5"/>
  <c r="X72" i="5" s="1"/>
  <c r="Q61" i="5"/>
  <c r="H61" i="4"/>
  <c r="T61" i="4"/>
  <c r="H15" i="5"/>
  <c r="F33" i="5"/>
  <c r="G39" i="5"/>
  <c r="U53" i="5"/>
  <c r="O54" i="6"/>
  <c r="L39" i="6"/>
  <c r="N39" i="6"/>
  <c r="L50" i="5"/>
  <c r="G52" i="5"/>
  <c r="P61" i="5"/>
  <c r="K18" i="6"/>
  <c r="F18" i="6"/>
  <c r="P20" i="6"/>
  <c r="L24" i="6"/>
  <c r="N24" i="6"/>
  <c r="Y49" i="6"/>
  <c r="X49" i="6"/>
  <c r="V49" i="6"/>
  <c r="J49" i="6"/>
  <c r="R49" i="6"/>
  <c r="S49" i="6"/>
  <c r="Q49" i="6"/>
  <c r="P49" i="6"/>
  <c r="O49" i="6"/>
  <c r="N49" i="6"/>
  <c r="AB49" i="6"/>
  <c r="I49" i="6"/>
  <c r="W61" i="6"/>
  <c r="W49" i="6"/>
  <c r="V65" i="6"/>
  <c r="V72" i="6" s="1"/>
  <c r="K52" i="5"/>
  <c r="G24" i="6"/>
  <c r="P26" i="6"/>
  <c r="W54" i="6"/>
  <c r="F44" i="10"/>
  <c r="F50" i="10" s="1"/>
  <c r="F49" i="10"/>
  <c r="P47" i="5"/>
  <c r="L53" i="5"/>
  <c r="R66" i="5"/>
  <c r="R73" i="5" s="1"/>
  <c r="AA68" i="6"/>
  <c r="T15" i="6"/>
  <c r="G36" i="6"/>
  <c r="M61" i="6"/>
  <c r="K42" i="6"/>
  <c r="G49" i="6"/>
  <c r="AA68" i="5"/>
  <c r="N18" i="5"/>
  <c r="M33" i="5"/>
  <c r="M48" i="5"/>
  <c r="L52" i="5"/>
  <c r="Y53" i="5"/>
  <c r="T57" i="5"/>
  <c r="Y65" i="5"/>
  <c r="Y72" i="5" s="1"/>
  <c r="S66" i="5"/>
  <c r="S73" i="5" s="1"/>
  <c r="AB68" i="6"/>
  <c r="O44" i="6"/>
  <c r="N42" i="6"/>
  <c r="O57" i="6"/>
  <c r="D68" i="5"/>
  <c r="AB68" i="5"/>
  <c r="L27" i="5"/>
  <c r="N33" i="5"/>
  <c r="P54" i="5"/>
  <c r="N48" i="5"/>
  <c r="O53" i="5"/>
  <c r="N51" i="5"/>
  <c r="N52" i="5" s="1"/>
  <c r="U59" i="5"/>
  <c r="U66" i="5"/>
  <c r="U73" i="5" s="1"/>
  <c r="K30" i="6"/>
  <c r="F30" i="6"/>
  <c r="O32" i="6" s="1"/>
  <c r="L44" i="6"/>
  <c r="K49" i="6"/>
  <c r="M29" i="5"/>
  <c r="H61" i="5"/>
  <c r="Q54" i="5"/>
  <c r="L57" i="5"/>
  <c r="L44" i="5"/>
  <c r="O52" i="5"/>
  <c r="AB53" i="5"/>
  <c r="AA65" i="5"/>
  <c r="AA72" i="5" s="1"/>
  <c r="O15" i="6"/>
  <c r="P61" i="6"/>
  <c r="U49" i="6"/>
  <c r="N27" i="5"/>
  <c r="G53" i="5"/>
  <c r="P15" i="6"/>
  <c r="G27" i="6"/>
  <c r="M29" i="6"/>
  <c r="S35" i="6"/>
  <c r="J35" i="6"/>
  <c r="G35" i="6"/>
  <c r="AB35" i="6"/>
  <c r="Y35" i="6"/>
  <c r="P35" i="6"/>
  <c r="H61" i="6"/>
  <c r="Z49" i="6"/>
  <c r="S23" i="6"/>
  <c r="J23" i="6"/>
  <c r="G23" i="6"/>
  <c r="AB23" i="6"/>
  <c r="V23" i="6"/>
  <c r="F45" i="6"/>
  <c r="L47" i="6"/>
  <c r="K45" i="6"/>
  <c r="AA49" i="6"/>
  <c r="W52" i="5"/>
  <c r="J53" i="5"/>
  <c r="R68" i="6"/>
  <c r="H15" i="6"/>
  <c r="M54" i="6"/>
  <c r="G39" i="6"/>
  <c r="Z73" i="6"/>
  <c r="G45" i="6"/>
  <c r="M47" i="6"/>
  <c r="L27" i="6"/>
  <c r="L38" i="6"/>
  <c r="K36" i="6"/>
  <c r="O38" i="6"/>
  <c r="H57" i="6"/>
  <c r="R50" i="6"/>
  <c r="O50" i="6"/>
  <c r="F49" i="6"/>
  <c r="AA50" i="6"/>
  <c r="J73" i="6"/>
  <c r="G71" i="7"/>
  <c r="G72" i="7"/>
  <c r="E44" i="12"/>
  <c r="E50" i="12" s="1"/>
  <c r="E36" i="12"/>
  <c r="E65" i="7"/>
  <c r="E55" i="7"/>
  <c r="M42" i="6"/>
  <c r="P57" i="6"/>
  <c r="N45" i="6"/>
  <c r="U72" i="6"/>
  <c r="Q66" i="6"/>
  <c r="Q73" i="6" s="1"/>
  <c r="Y73" i="6"/>
  <c r="F55" i="7"/>
  <c r="F65" i="7"/>
  <c r="F56" i="7"/>
  <c r="L49" i="6"/>
  <c r="F50" i="6"/>
  <c r="L51" i="6"/>
  <c r="L61" i="6" s="1"/>
  <c r="R66" i="6"/>
  <c r="R73" i="6" s="1"/>
  <c r="I68" i="6"/>
  <c r="O23" i="6"/>
  <c r="N21" i="6"/>
  <c r="T57" i="6"/>
  <c r="T54" i="6"/>
  <c r="M49" i="6"/>
  <c r="I50" i="6"/>
  <c r="G51" i="6"/>
  <c r="P54" i="6"/>
  <c r="F41" i="8"/>
  <c r="F49" i="11"/>
  <c r="F13" i="11"/>
  <c r="F50" i="11" s="1"/>
  <c r="J38" i="16"/>
  <c r="J44" i="16"/>
  <c r="J50" i="16" s="1"/>
  <c r="Z54" i="6"/>
  <c r="W57" i="6"/>
  <c r="N51" i="6"/>
  <c r="AB65" i="6"/>
  <c r="AB72" i="6" s="1"/>
  <c r="U73" i="6"/>
  <c r="H71" i="7"/>
  <c r="X68" i="6"/>
  <c r="O35" i="6"/>
  <c r="N33" i="6"/>
  <c r="L50" i="6"/>
  <c r="X66" i="6"/>
  <c r="X73" i="6" s="1"/>
  <c r="O61" i="6"/>
  <c r="U68" i="6"/>
  <c r="I63" i="7"/>
  <c r="I70" i="7" s="1"/>
  <c r="I68" i="7"/>
  <c r="I62" i="7"/>
  <c r="I69" i="7" s="1"/>
  <c r="I71" i="7"/>
  <c r="N30" i="6"/>
  <c r="F36" i="6"/>
  <c r="I65" i="6"/>
  <c r="I72" i="6" s="1"/>
  <c r="E66" i="7"/>
  <c r="E58" i="7"/>
  <c r="Z15" i="6"/>
  <c r="W15" i="6"/>
  <c r="M23" i="6"/>
  <c r="H54" i="6"/>
  <c r="U50" i="6"/>
  <c r="F66" i="7"/>
  <c r="F58" i="7"/>
  <c r="F59" i="7"/>
  <c r="G44" i="12"/>
  <c r="G50" i="12" s="1"/>
  <c r="G36" i="12"/>
  <c r="E47" i="12"/>
  <c r="E42" i="12"/>
  <c r="E48" i="12" s="1"/>
  <c r="P53" i="18"/>
  <c r="E63" i="18"/>
  <c r="E70" i="18" s="1"/>
  <c r="T51" i="18"/>
  <c r="U51" i="18" s="1"/>
  <c r="M53" i="18"/>
  <c r="L53" i="18"/>
  <c r="E52" i="18"/>
  <c r="T52" i="18" s="1"/>
  <c r="U52" i="18" s="1"/>
  <c r="I53" i="18"/>
  <c r="H53" i="18"/>
  <c r="Q53" i="18"/>
  <c r="Q63" i="18"/>
  <c r="Q70" i="18" s="1"/>
  <c r="Q52" i="18"/>
  <c r="J66" i="18"/>
  <c r="J14" i="18"/>
  <c r="J13" i="18"/>
  <c r="Q41" i="20"/>
  <c r="R41" i="20" s="1"/>
  <c r="G50" i="6"/>
  <c r="Y50" i="6"/>
  <c r="F68" i="7"/>
  <c r="M38" i="13"/>
  <c r="M45" i="13"/>
  <c r="M51" i="13" s="1"/>
  <c r="E47" i="16"/>
  <c r="N22" i="16"/>
  <c r="O22" i="16" s="1"/>
  <c r="J15" i="22"/>
  <c r="F53" i="10"/>
  <c r="L10" i="12"/>
  <c r="L48" i="12" s="1"/>
  <c r="L47" i="12"/>
  <c r="G46" i="15"/>
  <c r="G52" i="15" s="1"/>
  <c r="G38" i="15"/>
  <c r="I37" i="15"/>
  <c r="J37" i="15" s="1"/>
  <c r="J55" i="18"/>
  <c r="J56" i="18"/>
  <c r="J64" i="18"/>
  <c r="J71" i="18" s="1"/>
  <c r="F13" i="9"/>
  <c r="F50" i="9" s="1"/>
  <c r="F13" i="8"/>
  <c r="F50" i="8" s="1"/>
  <c r="F49" i="8"/>
  <c r="F52" i="8"/>
  <c r="E52" i="10"/>
  <c r="J48" i="12"/>
  <c r="H45" i="12"/>
  <c r="H51" i="12" s="1"/>
  <c r="G65" i="20"/>
  <c r="G72" i="20" s="1"/>
  <c r="M50" i="6"/>
  <c r="I55" i="7"/>
  <c r="F46" i="9"/>
  <c r="F52" i="9" s="1"/>
  <c r="F39" i="10"/>
  <c r="F46" i="10"/>
  <c r="F52" i="10" s="1"/>
  <c r="K48" i="12"/>
  <c r="L45" i="12"/>
  <c r="L51" i="12" s="1"/>
  <c r="G18" i="16"/>
  <c r="N17" i="16"/>
  <c r="O17" i="16" s="1"/>
  <c r="J47" i="12"/>
  <c r="J36" i="13"/>
  <c r="J44" i="13"/>
  <c r="J50" i="13" s="1"/>
  <c r="F48" i="13"/>
  <c r="N18" i="16"/>
  <c r="O18" i="16" s="1"/>
  <c r="I56" i="7"/>
  <c r="F39" i="8"/>
  <c r="E53" i="10"/>
  <c r="M42" i="12"/>
  <c r="M48" i="12" s="1"/>
  <c r="M47" i="12"/>
  <c r="D47" i="13"/>
  <c r="K42" i="13"/>
  <c r="K48" i="13" s="1"/>
  <c r="D50" i="13"/>
  <c r="J42" i="13"/>
  <c r="J48" i="13" s="1"/>
  <c r="G42" i="13"/>
  <c r="G48" i="13" s="1"/>
  <c r="G44" i="16"/>
  <c r="G50" i="16" s="1"/>
  <c r="G38" i="16"/>
  <c r="F53" i="18"/>
  <c r="F17" i="7"/>
  <c r="F70" i="7" s="1"/>
  <c r="D71" i="7"/>
  <c r="F48" i="12"/>
  <c r="E42" i="13"/>
  <c r="F47" i="16"/>
  <c r="N26" i="16"/>
  <c r="O26" i="16" s="1"/>
  <c r="G43" i="16"/>
  <c r="G49" i="16" s="1"/>
  <c r="G36" i="16"/>
  <c r="I45" i="12"/>
  <c r="I51" i="12" s="1"/>
  <c r="K47" i="12"/>
  <c r="E46" i="16"/>
  <c r="L23" i="18"/>
  <c r="H23" i="18"/>
  <c r="P23" i="18"/>
  <c r="N23" i="18"/>
  <c r="J26" i="18"/>
  <c r="F63" i="18"/>
  <c r="F70" i="18" s="1"/>
  <c r="F52" i="18"/>
  <c r="R63" i="18"/>
  <c r="R70" i="18" s="1"/>
  <c r="R52" i="18"/>
  <c r="K55" i="18"/>
  <c r="F68" i="18"/>
  <c r="H65" i="20"/>
  <c r="H72" i="20" s="1"/>
  <c r="H56" i="20"/>
  <c r="L67" i="20"/>
  <c r="J45" i="12"/>
  <c r="J51" i="12" s="1"/>
  <c r="K10" i="13"/>
  <c r="N36" i="13"/>
  <c r="E38" i="13"/>
  <c r="H42" i="13"/>
  <c r="H48" i="13" s="1"/>
  <c r="L14" i="18"/>
  <c r="L66" i="18"/>
  <c r="L13" i="18"/>
  <c r="G53" i="18"/>
  <c r="G63" i="18"/>
  <c r="G70" i="18" s="1"/>
  <c r="G52" i="18"/>
  <c r="S63" i="18"/>
  <c r="S70" i="18" s="1"/>
  <c r="S52" i="18"/>
  <c r="J67" i="18"/>
  <c r="N68" i="18"/>
  <c r="L15" i="20"/>
  <c r="L14" i="20"/>
  <c r="I56" i="20"/>
  <c r="I65" i="20"/>
  <c r="I72" i="20" s="1"/>
  <c r="M61" i="20"/>
  <c r="M67" i="20"/>
  <c r="R46" i="22"/>
  <c r="R52" i="22" s="1"/>
  <c r="R51" i="22"/>
  <c r="I49" i="22"/>
  <c r="I55" i="22" s="1"/>
  <c r="I43" i="22"/>
  <c r="I36" i="12"/>
  <c r="G42" i="12"/>
  <c r="F38" i="13"/>
  <c r="L47" i="13"/>
  <c r="E38" i="15"/>
  <c r="F40" i="15"/>
  <c r="I40" i="15" s="1"/>
  <c r="J40" i="15" s="1"/>
  <c r="F50" i="15"/>
  <c r="G9" i="16"/>
  <c r="I10" i="16"/>
  <c r="I47" i="16" s="1"/>
  <c r="N21" i="16"/>
  <c r="O21" i="16" s="1"/>
  <c r="L36" i="16"/>
  <c r="N37" i="16"/>
  <c r="O37" i="16" s="1"/>
  <c r="H41" i="16"/>
  <c r="H47" i="16" s="1"/>
  <c r="M13" i="18"/>
  <c r="M14" i="18"/>
  <c r="E22" i="18"/>
  <c r="T22" i="18" s="1"/>
  <c r="U22" i="18" s="1"/>
  <c r="Q23" i="18"/>
  <c r="J53" i="18"/>
  <c r="J68" i="18"/>
  <c r="Q61" i="18"/>
  <c r="Q68" i="18" s="1"/>
  <c r="O61" i="18"/>
  <c r="O68" i="18" s="1"/>
  <c r="M15" i="20"/>
  <c r="M14" i="20"/>
  <c r="N61" i="20"/>
  <c r="N68" i="20" s="1"/>
  <c r="N67" i="20"/>
  <c r="Q31" i="22"/>
  <c r="Q40" i="22"/>
  <c r="M33" i="22"/>
  <c r="T33" i="22" s="1"/>
  <c r="U33" i="22" s="1"/>
  <c r="T32" i="22"/>
  <c r="U32" i="22" s="1"/>
  <c r="D51" i="24"/>
  <c r="M46" i="24"/>
  <c r="M52" i="24" s="1"/>
  <c r="L46" i="24"/>
  <c r="K46" i="24"/>
  <c r="K52" i="24" s="1"/>
  <c r="Q46" i="24"/>
  <c r="P46" i="24"/>
  <c r="N13" i="18"/>
  <c r="N67" i="18" s="1"/>
  <c r="N14" i="18"/>
  <c r="P26" i="18"/>
  <c r="L26" i="18"/>
  <c r="H26" i="18"/>
  <c r="N26" i="18"/>
  <c r="I63" i="18"/>
  <c r="I70" i="18" s="1"/>
  <c r="I52" i="18"/>
  <c r="O68" i="20"/>
  <c r="I52" i="22"/>
  <c r="E51" i="24"/>
  <c r="E55" i="24"/>
  <c r="N25" i="16"/>
  <c r="O25" i="16" s="1"/>
  <c r="G61" i="18"/>
  <c r="G68" i="18" s="1"/>
  <c r="G60" i="18"/>
  <c r="G67" i="18" s="1"/>
  <c r="S66" i="18"/>
  <c r="S60" i="18"/>
  <c r="S67" i="18" s="1"/>
  <c r="T27" i="22"/>
  <c r="U27" i="22" s="1"/>
  <c r="H41" i="22"/>
  <c r="H48" i="22"/>
  <c r="H54" i="22" s="1"/>
  <c r="G51" i="22"/>
  <c r="J29" i="23"/>
  <c r="J45" i="23"/>
  <c r="J37" i="23"/>
  <c r="J42" i="23"/>
  <c r="G10" i="12"/>
  <c r="L36" i="12"/>
  <c r="E38" i="12"/>
  <c r="F36" i="13"/>
  <c r="N45" i="13"/>
  <c r="N51" i="13" s="1"/>
  <c r="J46" i="16"/>
  <c r="L10" i="16"/>
  <c r="L47" i="16" s="1"/>
  <c r="N27" i="16"/>
  <c r="O27" i="16" s="1"/>
  <c r="F38" i="16"/>
  <c r="N38" i="16" s="1"/>
  <c r="O38" i="16" s="1"/>
  <c r="P13" i="18"/>
  <c r="P14" i="18"/>
  <c r="P68" i="18" s="1"/>
  <c r="Q13" i="18"/>
  <c r="Q14" i="18"/>
  <c r="I20" i="18"/>
  <c r="E25" i="18"/>
  <c r="T25" i="18" s="1"/>
  <c r="U25" i="18" s="1"/>
  <c r="Q26" i="18"/>
  <c r="J32" i="18"/>
  <c r="J52" i="18"/>
  <c r="D64" i="18"/>
  <c r="D71" i="18" s="1"/>
  <c r="I55" i="18"/>
  <c r="P64" i="18"/>
  <c r="P71" i="18" s="1"/>
  <c r="P56" i="18"/>
  <c r="P55" i="18"/>
  <c r="R55" i="18"/>
  <c r="H61" i="18"/>
  <c r="H68" i="18" s="1"/>
  <c r="E60" i="18"/>
  <c r="E67" i="18" s="1"/>
  <c r="H70" i="18"/>
  <c r="I64" i="20"/>
  <c r="I71" i="20" s="1"/>
  <c r="I54" i="20"/>
  <c r="P68" i="20"/>
  <c r="N29" i="23"/>
  <c r="U29" i="23" s="1"/>
  <c r="V29" i="23" s="1"/>
  <c r="U28" i="23"/>
  <c r="V28" i="23" s="1"/>
  <c r="N37" i="23"/>
  <c r="U37" i="23" s="1"/>
  <c r="V37" i="23" s="1"/>
  <c r="U36" i="23"/>
  <c r="V36" i="23" s="1"/>
  <c r="I43" i="24"/>
  <c r="I49" i="24"/>
  <c r="I55" i="24" s="1"/>
  <c r="H65" i="7"/>
  <c r="H68" i="7"/>
  <c r="H10" i="12"/>
  <c r="H48" i="12" s="1"/>
  <c r="M36" i="12"/>
  <c r="F38" i="12"/>
  <c r="O35" i="16"/>
  <c r="P17" i="18"/>
  <c r="L17" i="18"/>
  <c r="H17" i="18"/>
  <c r="N17" i="18"/>
  <c r="F23" i="18"/>
  <c r="H29" i="18"/>
  <c r="P29" i="18"/>
  <c r="L29" i="18"/>
  <c r="N29" i="18"/>
  <c r="I61" i="18"/>
  <c r="I68" i="18" s="1"/>
  <c r="I60" i="18"/>
  <c r="I67" i="18" s="1"/>
  <c r="L70" i="18"/>
  <c r="E66" i="18"/>
  <c r="J54" i="20"/>
  <c r="J53" i="20"/>
  <c r="N21" i="23"/>
  <c r="U21" i="23" s="1"/>
  <c r="V21" i="23" s="1"/>
  <c r="U20" i="23"/>
  <c r="V20" i="23" s="1"/>
  <c r="J43" i="24"/>
  <c r="J49" i="24"/>
  <c r="J55" i="24" s="1"/>
  <c r="G38" i="12"/>
  <c r="E10" i="13"/>
  <c r="N42" i="13"/>
  <c r="N48" i="13" s="1"/>
  <c r="E47" i="13"/>
  <c r="E36" i="16"/>
  <c r="D43" i="16"/>
  <c r="D49" i="16" s="1"/>
  <c r="G23" i="18"/>
  <c r="T43" i="18"/>
  <c r="U43" i="18" s="1"/>
  <c r="F64" i="18"/>
  <c r="F71" i="18" s="1"/>
  <c r="F56" i="18"/>
  <c r="H67" i="18"/>
  <c r="F66" i="18"/>
  <c r="K64" i="20"/>
  <c r="K71" i="20" s="1"/>
  <c r="K54" i="20"/>
  <c r="K53" i="20"/>
  <c r="T39" i="22"/>
  <c r="U39" i="22" s="1"/>
  <c r="S51" i="23"/>
  <c r="S46" i="23"/>
  <c r="S52" i="23" s="1"/>
  <c r="N9" i="16"/>
  <c r="O9" i="16" s="1"/>
  <c r="E49" i="16"/>
  <c r="I23" i="18"/>
  <c r="N53" i="18"/>
  <c r="G64" i="18"/>
  <c r="G71" i="18" s="1"/>
  <c r="G55" i="18"/>
  <c r="S64" i="18"/>
  <c r="S71" i="18" s="1"/>
  <c r="S55" i="18"/>
  <c r="K61" i="18"/>
  <c r="K68" i="18" s="1"/>
  <c r="K60" i="18"/>
  <c r="K67" i="18" s="1"/>
  <c r="G15" i="20"/>
  <c r="K44" i="16"/>
  <c r="K50" i="16" s="1"/>
  <c r="H14" i="18"/>
  <c r="H13" i="18"/>
  <c r="F13" i="18"/>
  <c r="F67" i="18" s="1"/>
  <c r="H20" i="18"/>
  <c r="P20" i="18"/>
  <c r="L20" i="18"/>
  <c r="N20" i="18"/>
  <c r="J23" i="18"/>
  <c r="F26" i="18"/>
  <c r="L32" i="18"/>
  <c r="I32" i="18"/>
  <c r="H32" i="18"/>
  <c r="P32" i="18"/>
  <c r="O32" i="18"/>
  <c r="O53" i="18"/>
  <c r="O63" i="18"/>
  <c r="O70" i="18" s="1"/>
  <c r="O52" i="18"/>
  <c r="H56" i="18"/>
  <c r="H55" i="18"/>
  <c r="T54" i="18"/>
  <c r="U54" i="18" s="1"/>
  <c r="K56" i="18"/>
  <c r="L61" i="18"/>
  <c r="L68" i="18" s="1"/>
  <c r="L60" i="18"/>
  <c r="L67" i="18" s="1"/>
  <c r="P67" i="18"/>
  <c r="P66" i="18"/>
  <c r="K70" i="18"/>
  <c r="K45" i="20"/>
  <c r="E55" i="20"/>
  <c r="G57" i="20" s="1"/>
  <c r="J45" i="20"/>
  <c r="I45" i="20"/>
  <c r="H45" i="20"/>
  <c r="G45" i="20"/>
  <c r="F45" i="20"/>
  <c r="E60" i="20"/>
  <c r="E44" i="20"/>
  <c r="Q44" i="20" s="1"/>
  <c r="R44" i="20" s="1"/>
  <c r="J64" i="20"/>
  <c r="J71" i="20" s="1"/>
  <c r="G14" i="22"/>
  <c r="M42" i="22"/>
  <c r="M41" i="23"/>
  <c r="M48" i="23"/>
  <c r="M54" i="23" s="1"/>
  <c r="I11" i="15"/>
  <c r="J11" i="15" s="1"/>
  <c r="T18" i="18"/>
  <c r="U18" i="18" s="1"/>
  <c r="O20" i="18"/>
  <c r="K23" i="18"/>
  <c r="G26" i="18"/>
  <c r="T30" i="18"/>
  <c r="U30" i="18" s="1"/>
  <c r="Q32" i="18"/>
  <c r="E55" i="18"/>
  <c r="T55" i="18" s="1"/>
  <c r="U55" i="18" s="1"/>
  <c r="M61" i="18"/>
  <c r="M68" i="18" s="1"/>
  <c r="Q67" i="18"/>
  <c r="E71" i="18"/>
  <c r="K14" i="20"/>
  <c r="K27" i="20"/>
  <c r="J27" i="20"/>
  <c r="I27" i="20"/>
  <c r="H27" i="20"/>
  <c r="G27" i="20"/>
  <c r="F27" i="20"/>
  <c r="E13" i="20"/>
  <c r="E26" i="20"/>
  <c r="Q26" i="20" s="1"/>
  <c r="R26" i="20" s="1"/>
  <c r="Q43" i="20"/>
  <c r="R43" i="20" s="1"/>
  <c r="L45" i="20"/>
  <c r="F57" i="20"/>
  <c r="I14" i="22"/>
  <c r="I15" i="22" s="1"/>
  <c r="M27" i="22"/>
  <c r="T26" i="22"/>
  <c r="U26" i="22" s="1"/>
  <c r="N43" i="22"/>
  <c r="N49" i="22"/>
  <c r="N55" i="22" s="1"/>
  <c r="K53" i="18"/>
  <c r="L56" i="18"/>
  <c r="G21" i="20"/>
  <c r="M30" i="20"/>
  <c r="K33" i="20"/>
  <c r="G39" i="20"/>
  <c r="M48" i="20"/>
  <c r="K51" i="20"/>
  <c r="J65" i="20"/>
  <c r="J72" i="20" s="1"/>
  <c r="D65" i="20"/>
  <c r="D72" i="20" s="1"/>
  <c r="G67" i="20"/>
  <c r="Q43" i="22"/>
  <c r="H51" i="22"/>
  <c r="D49" i="22"/>
  <c r="D55" i="22" s="1"/>
  <c r="K19" i="23"/>
  <c r="I43" i="23"/>
  <c r="O15" i="24"/>
  <c r="G46" i="24"/>
  <c r="G52" i="24" s="1"/>
  <c r="L51" i="20"/>
  <c r="M71" i="20"/>
  <c r="K56" i="20"/>
  <c r="K65" i="20"/>
  <c r="K72" i="20" s="1"/>
  <c r="H67" i="20"/>
  <c r="R42" i="22"/>
  <c r="R49" i="22" s="1"/>
  <c r="R55" i="22" s="1"/>
  <c r="H43" i="22"/>
  <c r="I51" i="22"/>
  <c r="L51" i="22"/>
  <c r="M19" i="23"/>
  <c r="K19" i="24"/>
  <c r="R18" i="24"/>
  <c r="I46" i="24"/>
  <c r="I52" i="24" s="1"/>
  <c r="M33" i="20"/>
  <c r="M51" i="20"/>
  <c r="N71" i="20"/>
  <c r="L56" i="20"/>
  <c r="L65" i="20"/>
  <c r="L72" i="20" s="1"/>
  <c r="T31" i="22"/>
  <c r="U31" i="22" s="1"/>
  <c r="J51" i="22"/>
  <c r="F55" i="22"/>
  <c r="J54" i="22"/>
  <c r="Q17" i="23"/>
  <c r="R16" i="23"/>
  <c r="O17" i="23"/>
  <c r="N16" i="23"/>
  <c r="R22" i="24"/>
  <c r="R23" i="24" s="1"/>
  <c r="Q23" i="24"/>
  <c r="N22" i="24"/>
  <c r="O23" i="24"/>
  <c r="T27" i="24"/>
  <c r="U27" i="24" s="1"/>
  <c r="D54" i="24"/>
  <c r="O56" i="18"/>
  <c r="Q31" i="20"/>
  <c r="R31" i="20" s="1"/>
  <c r="N33" i="20"/>
  <c r="Q49" i="20"/>
  <c r="R49" i="20" s="1"/>
  <c r="N51" i="20"/>
  <c r="M53" i="20"/>
  <c r="M72" i="20"/>
  <c r="J43" i="22"/>
  <c r="O19" i="23"/>
  <c r="Q25" i="23"/>
  <c r="R24" i="23"/>
  <c r="R25" i="23" s="1"/>
  <c r="O25" i="23"/>
  <c r="N24" i="23"/>
  <c r="J40" i="23"/>
  <c r="Q54" i="23"/>
  <c r="K49" i="23"/>
  <c r="K55" i="23" s="1"/>
  <c r="K43" i="23"/>
  <c r="M46" i="23"/>
  <c r="L46" i="23"/>
  <c r="K46" i="23"/>
  <c r="K52" i="23" s="1"/>
  <c r="J19" i="24"/>
  <c r="J14" i="24"/>
  <c r="J15" i="24" s="1"/>
  <c r="E54" i="24"/>
  <c r="K21" i="20"/>
  <c r="I24" i="20"/>
  <c r="I42" i="20"/>
  <c r="N53" i="20"/>
  <c r="M54" i="20"/>
  <c r="O56" i="20"/>
  <c r="O67" i="20"/>
  <c r="T16" i="22"/>
  <c r="U16" i="22" s="1"/>
  <c r="M14" i="22"/>
  <c r="M15" i="22" s="1"/>
  <c r="Q45" i="22"/>
  <c r="F43" i="22"/>
  <c r="Q19" i="23"/>
  <c r="O27" i="23"/>
  <c r="F42" i="23"/>
  <c r="Q33" i="23"/>
  <c r="R32" i="23"/>
  <c r="O33" i="23"/>
  <c r="N32" i="23"/>
  <c r="N18" i="24"/>
  <c r="F54" i="24"/>
  <c r="R36" i="24"/>
  <c r="R37" i="24" s="1"/>
  <c r="Q37" i="24"/>
  <c r="N36" i="24"/>
  <c r="O37" i="24"/>
  <c r="M41" i="24"/>
  <c r="L21" i="20"/>
  <c r="E32" i="20"/>
  <c r="Q32" i="20" s="1"/>
  <c r="R32" i="20" s="1"/>
  <c r="L39" i="20"/>
  <c r="E50" i="20"/>
  <c r="Q50" i="20" s="1"/>
  <c r="R50" i="20" s="1"/>
  <c r="E52" i="20"/>
  <c r="N54" i="20"/>
  <c r="P56" i="20"/>
  <c r="F64" i="20"/>
  <c r="F71" i="20" s="1"/>
  <c r="Q14" i="22"/>
  <c r="Q15" i="22" s="1"/>
  <c r="T22" i="22"/>
  <c r="U22" i="22" s="1"/>
  <c r="D48" i="22"/>
  <c r="D54" i="22" s="1"/>
  <c r="J41" i="22"/>
  <c r="R40" i="22"/>
  <c r="R48" i="22" s="1"/>
  <c r="R54" i="22" s="1"/>
  <c r="N18" i="23"/>
  <c r="Q27" i="23"/>
  <c r="S40" i="23"/>
  <c r="S48" i="23" s="1"/>
  <c r="S54" i="23" s="1"/>
  <c r="O35" i="23"/>
  <c r="I41" i="23"/>
  <c r="D48" i="23"/>
  <c r="D54" i="23" s="1"/>
  <c r="F45" i="23"/>
  <c r="O46" i="23"/>
  <c r="O52" i="23" s="1"/>
  <c r="T24" i="24"/>
  <c r="U24" i="24" s="1"/>
  <c r="H45" i="24"/>
  <c r="K33" i="24"/>
  <c r="F42" i="24"/>
  <c r="R32" i="24"/>
  <c r="Q33" i="24"/>
  <c r="N32" i="24"/>
  <c r="O51" i="24"/>
  <c r="M60" i="18"/>
  <c r="M67" i="18" s="1"/>
  <c r="M39" i="20"/>
  <c r="I67" i="20"/>
  <c r="T21" i="22"/>
  <c r="U21" i="22" s="1"/>
  <c r="T42" i="22"/>
  <c r="U42" i="22" s="1"/>
  <c r="J49" i="22"/>
  <c r="J55" i="22" s="1"/>
  <c r="O15" i="23"/>
  <c r="M15" i="23"/>
  <c r="N26" i="23"/>
  <c r="G51" i="23"/>
  <c r="G46" i="23"/>
  <c r="G52" i="23" s="1"/>
  <c r="P46" i="23"/>
  <c r="G55" i="23"/>
  <c r="M15" i="24"/>
  <c r="J29" i="24"/>
  <c r="J45" i="24"/>
  <c r="D55" i="24"/>
  <c r="P51" i="24"/>
  <c r="F51" i="24"/>
  <c r="F33" i="20"/>
  <c r="Q37" i="20"/>
  <c r="R37" i="20" s="1"/>
  <c r="F51" i="20"/>
  <c r="J67" i="20"/>
  <c r="I40" i="22"/>
  <c r="F41" i="22"/>
  <c r="P43" i="22"/>
  <c r="N34" i="23"/>
  <c r="G41" i="23"/>
  <c r="O41" i="23"/>
  <c r="I51" i="23"/>
  <c r="T28" i="24"/>
  <c r="U28" i="24" s="1"/>
  <c r="J40" i="24"/>
  <c r="J33" i="24"/>
  <c r="Q51" i="24"/>
  <c r="K52" i="18"/>
  <c r="K67" i="20"/>
  <c r="M21" i="22"/>
  <c r="M40" i="22"/>
  <c r="T30" i="22"/>
  <c r="U30" i="22" s="1"/>
  <c r="Q49" i="22"/>
  <c r="Q55" i="22" s="1"/>
  <c r="H45" i="23"/>
  <c r="Q41" i="23"/>
  <c r="Q43" i="23"/>
  <c r="G54" i="23"/>
  <c r="M19" i="24"/>
  <c r="M45" i="22"/>
  <c r="L48" i="22"/>
  <c r="L54" i="22" s="1"/>
  <c r="J31" i="23"/>
  <c r="F40" i="23"/>
  <c r="K17" i="24"/>
  <c r="M27" i="24"/>
  <c r="O41" i="24"/>
  <c r="I51" i="24"/>
  <c r="I61" i="20"/>
  <c r="I68" i="20" s="1"/>
  <c r="J62" i="20"/>
  <c r="K23" i="23"/>
  <c r="K31" i="23"/>
  <c r="K39" i="23"/>
  <c r="M43" i="23"/>
  <c r="M17" i="24"/>
  <c r="Q41" i="24"/>
  <c r="M49" i="24"/>
  <c r="M55" i="24" s="1"/>
  <c r="J61" i="20"/>
  <c r="J68" i="20" s="1"/>
  <c r="K62" i="20"/>
  <c r="M23" i="23"/>
  <c r="M31" i="23"/>
  <c r="M39" i="23"/>
  <c r="K21" i="24"/>
  <c r="T21" i="24" s="1"/>
  <c r="U21" i="24" s="1"/>
  <c r="M31" i="24"/>
  <c r="T31" i="24" s="1"/>
  <c r="U31" i="24" s="1"/>
  <c r="K61" i="20"/>
  <c r="K68" i="20" s="1"/>
  <c r="I46" i="23"/>
  <c r="I52" i="23" s="1"/>
  <c r="K35" i="24"/>
  <c r="T35" i="24" s="1"/>
  <c r="U35" i="24" s="1"/>
  <c r="O49" i="24"/>
  <c r="O55" i="24" s="1"/>
  <c r="L61" i="20"/>
  <c r="L68" i="20" s="1"/>
  <c r="Q29" i="22"/>
  <c r="N22" i="23"/>
  <c r="N30" i="23"/>
  <c r="N38" i="23"/>
  <c r="N16" i="24"/>
  <c r="K25" i="24"/>
  <c r="T25" i="24" s="1"/>
  <c r="U25" i="24" s="1"/>
  <c r="K39" i="24"/>
  <c r="T39" i="24" s="1"/>
  <c r="U39" i="24" s="1"/>
  <c r="K29" i="24"/>
  <c r="T29" i="24" s="1"/>
  <c r="U29" i="24" s="1"/>
  <c r="AB53" i="6" l="1"/>
  <c r="J53" i="6"/>
  <c r="Y53" i="6"/>
  <c r="G53" i="6"/>
  <c r="V53" i="6"/>
  <c r="S53" i="6"/>
  <c r="P53" i="6"/>
  <c r="AB38" i="6"/>
  <c r="J38" i="6"/>
  <c r="Y38" i="6"/>
  <c r="G38" i="6"/>
  <c r="S38" i="6"/>
  <c r="V38" i="6"/>
  <c r="P38" i="6"/>
  <c r="M38" i="6"/>
  <c r="T68" i="5"/>
  <c r="Y65" i="4"/>
  <c r="Y72" i="4" s="1"/>
  <c r="H46" i="24"/>
  <c r="H51" i="24"/>
  <c r="H55" i="24"/>
  <c r="H54" i="24"/>
  <c r="T22" i="24"/>
  <c r="U22" i="24" s="1"/>
  <c r="N23" i="24"/>
  <c r="T23" i="24" s="1"/>
  <c r="U23" i="24" s="1"/>
  <c r="W66" i="6"/>
  <c r="W73" i="6" s="1"/>
  <c r="Z65" i="6"/>
  <c r="Z72" i="6" s="1"/>
  <c r="X47" i="6"/>
  <c r="F47" i="6"/>
  <c r="U47" i="6"/>
  <c r="AA47" i="6"/>
  <c r="R47" i="6"/>
  <c r="E45" i="6"/>
  <c r="I47" i="6"/>
  <c r="O47" i="6"/>
  <c r="M65" i="5"/>
  <c r="P61" i="4"/>
  <c r="M36" i="4"/>
  <c r="P66" i="4"/>
  <c r="P73" i="4" s="1"/>
  <c r="P65" i="6"/>
  <c r="P72" i="6" s="1"/>
  <c r="N61" i="3"/>
  <c r="H15" i="4"/>
  <c r="G46" i="16"/>
  <c r="G10" i="16"/>
  <c r="Y47" i="6"/>
  <c r="G47" i="6"/>
  <c r="G46" i="6"/>
  <c r="V47" i="6"/>
  <c r="S47" i="6"/>
  <c r="P47" i="6"/>
  <c r="AB47" i="6"/>
  <c r="J47" i="6"/>
  <c r="V35" i="4"/>
  <c r="S35" i="4"/>
  <c r="G35" i="4"/>
  <c r="Y35" i="4"/>
  <c r="P35" i="4"/>
  <c r="AB35" i="4"/>
  <c r="J35" i="4"/>
  <c r="AB66" i="4"/>
  <c r="AB73" i="4" s="1"/>
  <c r="U32" i="23"/>
  <c r="V32" i="23" s="1"/>
  <c r="N42" i="23"/>
  <c r="N33" i="23"/>
  <c r="U33" i="23" s="1"/>
  <c r="V33" i="23" s="1"/>
  <c r="M52" i="23"/>
  <c r="F24" i="5"/>
  <c r="L26" i="5"/>
  <c r="K24" i="5"/>
  <c r="N42" i="24"/>
  <c r="T32" i="24"/>
  <c r="U32" i="24" s="1"/>
  <c r="N33" i="24"/>
  <c r="T33" i="24" s="1"/>
  <c r="U33" i="24" s="1"/>
  <c r="N40" i="24"/>
  <c r="N45" i="24"/>
  <c r="U16" i="23"/>
  <c r="V16" i="23" s="1"/>
  <c r="N14" i="23"/>
  <c r="N17" i="23"/>
  <c r="U17" i="23" s="1"/>
  <c r="V17" i="23" s="1"/>
  <c r="H65" i="6"/>
  <c r="H72" i="6" s="1"/>
  <c r="O68" i="5"/>
  <c r="O66" i="5"/>
  <c r="O73" i="5" s="1"/>
  <c r="O59" i="5"/>
  <c r="M24" i="4"/>
  <c r="M35" i="4"/>
  <c r="N66" i="3"/>
  <c r="N73" i="3" s="1"/>
  <c r="H51" i="23"/>
  <c r="H46" i="23"/>
  <c r="H55" i="23"/>
  <c r="H54" i="23"/>
  <c r="T36" i="24"/>
  <c r="U36" i="24" s="1"/>
  <c r="N37" i="24"/>
  <c r="T37" i="24" s="1"/>
  <c r="U37" i="24" s="1"/>
  <c r="Q68" i="4"/>
  <c r="M51" i="22"/>
  <c r="M46" i="22"/>
  <c r="M52" i="22" s="1"/>
  <c r="R42" i="23"/>
  <c r="R33" i="23"/>
  <c r="R45" i="23"/>
  <c r="O68" i="6"/>
  <c r="M53" i="6"/>
  <c r="L23" i="5"/>
  <c r="K21" i="5"/>
  <c r="F21" i="5"/>
  <c r="L15" i="5"/>
  <c r="H73" i="5"/>
  <c r="P68" i="4"/>
  <c r="I65" i="4"/>
  <c r="I72" i="4" s="1"/>
  <c r="U26" i="23"/>
  <c r="V26" i="23" s="1"/>
  <c r="N27" i="23"/>
  <c r="U27" i="23" s="1"/>
  <c r="V27" i="23" s="1"/>
  <c r="R42" i="24"/>
  <c r="R33" i="24"/>
  <c r="R40" i="24"/>
  <c r="R45" i="24"/>
  <c r="U18" i="23"/>
  <c r="V18" i="23" s="1"/>
  <c r="N19" i="23"/>
  <c r="Q55" i="20"/>
  <c r="R55" i="20" s="1"/>
  <c r="E65" i="20"/>
  <c r="E72" i="20" s="1"/>
  <c r="N57" i="20"/>
  <c r="E56" i="20"/>
  <c r="Q56" i="20" s="1"/>
  <c r="R56" i="20" s="1"/>
  <c r="M57" i="20"/>
  <c r="L57" i="20"/>
  <c r="I57" i="20"/>
  <c r="J57" i="20"/>
  <c r="H57" i="20"/>
  <c r="K57" i="20"/>
  <c r="N15" i="6"/>
  <c r="O66" i="6"/>
  <c r="O73" i="6" s="1"/>
  <c r="V20" i="5"/>
  <c r="S20" i="5"/>
  <c r="J20" i="5"/>
  <c r="G20" i="5"/>
  <c r="AB20" i="5"/>
  <c r="Y20" i="5"/>
  <c r="M20" i="5"/>
  <c r="P20" i="5"/>
  <c r="P65" i="3"/>
  <c r="P72" i="3" s="1"/>
  <c r="U31" i="23"/>
  <c r="V31" i="23" s="1"/>
  <c r="F49" i="24"/>
  <c r="F55" i="24" s="1"/>
  <c r="K43" i="24"/>
  <c r="Q43" i="24"/>
  <c r="M43" i="24"/>
  <c r="O43" i="24"/>
  <c r="J41" i="23"/>
  <c r="J48" i="23"/>
  <c r="J54" i="23" s="1"/>
  <c r="N57" i="6"/>
  <c r="N61" i="6"/>
  <c r="AA20" i="6"/>
  <c r="I20" i="6"/>
  <c r="F19" i="6"/>
  <c r="E18" i="6"/>
  <c r="X20" i="6"/>
  <c r="U20" i="6"/>
  <c r="R20" i="6"/>
  <c r="F20" i="6"/>
  <c r="O20" i="6"/>
  <c r="L20" i="6"/>
  <c r="T68" i="4"/>
  <c r="M65" i="3"/>
  <c r="M72" i="3" s="1"/>
  <c r="V38" i="3"/>
  <c r="P38" i="3"/>
  <c r="J38" i="3"/>
  <c r="G38" i="3"/>
  <c r="S38" i="3"/>
  <c r="Y38" i="3"/>
  <c r="E36" i="3"/>
  <c r="N37" i="3" s="1"/>
  <c r="M38" i="3"/>
  <c r="N39" i="23"/>
  <c r="U39" i="23" s="1"/>
  <c r="V39" i="23" s="1"/>
  <c r="U38" i="23"/>
  <c r="V38" i="23" s="1"/>
  <c r="N31" i="23"/>
  <c r="U30" i="23"/>
  <c r="V30" i="23" s="1"/>
  <c r="N40" i="23"/>
  <c r="N45" i="23"/>
  <c r="U19" i="23"/>
  <c r="V19" i="23" s="1"/>
  <c r="Q65" i="5"/>
  <c r="Q72" i="5" s="1"/>
  <c r="J41" i="24"/>
  <c r="J48" i="24"/>
  <c r="J54" i="24" s="1"/>
  <c r="N14" i="24"/>
  <c r="T16" i="24"/>
  <c r="U16" i="24" s="1"/>
  <c r="N17" i="24"/>
  <c r="R40" i="23"/>
  <c r="M49" i="22"/>
  <c r="M55" i="22" s="1"/>
  <c r="M43" i="22"/>
  <c r="T43" i="22" s="1"/>
  <c r="U43" i="22" s="1"/>
  <c r="V29" i="6"/>
  <c r="P29" i="6"/>
  <c r="J29" i="6"/>
  <c r="G29" i="6"/>
  <c r="Y29" i="6"/>
  <c r="AB29" i="6"/>
  <c r="S29" i="6"/>
  <c r="K19" i="6"/>
  <c r="AB47" i="5"/>
  <c r="G47" i="5"/>
  <c r="Y47" i="5"/>
  <c r="V47" i="5"/>
  <c r="S47" i="5"/>
  <c r="J47" i="5"/>
  <c r="M47" i="5"/>
  <c r="Y26" i="5"/>
  <c r="G26" i="5"/>
  <c r="V26" i="5"/>
  <c r="S26" i="5"/>
  <c r="AB26" i="5"/>
  <c r="P26" i="5"/>
  <c r="M26" i="5"/>
  <c r="J26" i="5"/>
  <c r="W65" i="3"/>
  <c r="W72" i="3" s="1"/>
  <c r="U65" i="4"/>
  <c r="U72" i="4" s="1"/>
  <c r="S65" i="4"/>
  <c r="S72" i="4" s="1"/>
  <c r="N54" i="3"/>
  <c r="Y66" i="4"/>
  <c r="Y73" i="4" s="1"/>
  <c r="R66" i="4"/>
  <c r="R73" i="4" s="1"/>
  <c r="J23" i="3"/>
  <c r="G22" i="3"/>
  <c r="P23" i="3"/>
  <c r="Y23" i="3"/>
  <c r="G23" i="3"/>
  <c r="V23" i="3"/>
  <c r="S23" i="3"/>
  <c r="Z55" i="3"/>
  <c r="Z65" i="3"/>
  <c r="Z72" i="3" s="1"/>
  <c r="V68" i="4"/>
  <c r="R68" i="4"/>
  <c r="R35" i="4"/>
  <c r="F35" i="4"/>
  <c r="X35" i="4"/>
  <c r="E33" i="4"/>
  <c r="K34" i="4" s="1"/>
  <c r="K61" i="3"/>
  <c r="K37" i="3"/>
  <c r="M23" i="3"/>
  <c r="L68" i="3"/>
  <c r="L17" i="3"/>
  <c r="P25" i="3"/>
  <c r="O25" i="3"/>
  <c r="S25" i="3"/>
  <c r="Y25" i="3"/>
  <c r="R25" i="3"/>
  <c r="X25" i="3"/>
  <c r="W25" i="3"/>
  <c r="V25" i="3"/>
  <c r="J25" i="3"/>
  <c r="U25" i="3"/>
  <c r="I25" i="3"/>
  <c r="V41" i="6"/>
  <c r="AB41" i="6"/>
  <c r="Y41" i="6"/>
  <c r="S41" i="6"/>
  <c r="P41" i="6"/>
  <c r="G41" i="6"/>
  <c r="M41" i="6"/>
  <c r="J41" i="6"/>
  <c r="W66" i="5"/>
  <c r="W73" i="5" s="1"/>
  <c r="P68" i="5"/>
  <c r="M68" i="6"/>
  <c r="Q68" i="5"/>
  <c r="M44" i="4"/>
  <c r="G42" i="4"/>
  <c r="M51" i="4"/>
  <c r="V23" i="4"/>
  <c r="S23" i="4"/>
  <c r="G23" i="4"/>
  <c r="N51" i="4"/>
  <c r="L51" i="4"/>
  <c r="M39" i="4"/>
  <c r="P54" i="4"/>
  <c r="R65" i="4"/>
  <c r="R72" i="4" s="1"/>
  <c r="H68" i="3"/>
  <c r="U68" i="4"/>
  <c r="I35" i="4"/>
  <c r="U53" i="3"/>
  <c r="R53" i="3"/>
  <c r="O53" i="3"/>
  <c r="I53" i="3"/>
  <c r="F53" i="3"/>
  <c r="X53" i="3"/>
  <c r="E51" i="3"/>
  <c r="I23" i="3"/>
  <c r="F22" i="3"/>
  <c r="X23" i="3"/>
  <c r="F23" i="3"/>
  <c r="O23" i="3"/>
  <c r="E21" i="3"/>
  <c r="U23" i="3"/>
  <c r="R23" i="3"/>
  <c r="N46" i="6"/>
  <c r="T66" i="5"/>
  <c r="T73" i="5" s="1"/>
  <c r="N23" i="23"/>
  <c r="U23" i="23" s="1"/>
  <c r="V23" i="23" s="1"/>
  <c r="U22" i="23"/>
  <c r="V22" i="23" s="1"/>
  <c r="T41" i="22"/>
  <c r="U41" i="22" s="1"/>
  <c r="O43" i="23"/>
  <c r="F49" i="23"/>
  <c r="F55" i="23" s="1"/>
  <c r="F15" i="20"/>
  <c r="E14" i="20"/>
  <c r="Q14" i="20" s="1"/>
  <c r="R14" i="20" s="1"/>
  <c r="N15" i="20"/>
  <c r="Q13" i="20"/>
  <c r="R13" i="20" s="1"/>
  <c r="J15" i="20"/>
  <c r="J69" i="20" s="1"/>
  <c r="I15" i="20"/>
  <c r="H15" i="20"/>
  <c r="E48" i="13"/>
  <c r="F71" i="7"/>
  <c r="F72" i="7"/>
  <c r="F61" i="6"/>
  <c r="O63" i="6" s="1"/>
  <c r="F38" i="6"/>
  <c r="E36" i="6"/>
  <c r="AA38" i="6"/>
  <c r="X38" i="6"/>
  <c r="U38" i="6"/>
  <c r="R38" i="6"/>
  <c r="I38" i="6"/>
  <c r="H66" i="6"/>
  <c r="H73" i="6" s="1"/>
  <c r="P17" i="6"/>
  <c r="P68" i="6"/>
  <c r="W65" i="6"/>
  <c r="W72" i="6" s="1"/>
  <c r="M23" i="5"/>
  <c r="G21" i="5"/>
  <c r="G15" i="5" s="1"/>
  <c r="G19" i="6"/>
  <c r="Y20" i="6"/>
  <c r="G20" i="6"/>
  <c r="V20" i="6"/>
  <c r="AB20" i="6"/>
  <c r="S20" i="6"/>
  <c r="J20" i="6"/>
  <c r="G15" i="6"/>
  <c r="X65" i="4"/>
  <c r="X72" i="4" s="1"/>
  <c r="J23" i="4"/>
  <c r="Z66" i="3"/>
  <c r="Z73" i="3" s="1"/>
  <c r="Z58" i="3"/>
  <c r="M66" i="3"/>
  <c r="M73" i="3" s="1"/>
  <c r="P68" i="3"/>
  <c r="H66" i="3"/>
  <c r="H73" i="3" s="1"/>
  <c r="L25" i="3"/>
  <c r="G25" i="3"/>
  <c r="K21" i="4"/>
  <c r="L23" i="4"/>
  <c r="G33" i="3"/>
  <c r="M65" i="6"/>
  <c r="M72" i="6" s="1"/>
  <c r="T68" i="6"/>
  <c r="V41" i="5"/>
  <c r="S41" i="5"/>
  <c r="AB41" i="5"/>
  <c r="J41" i="5"/>
  <c r="Y41" i="5"/>
  <c r="M41" i="5"/>
  <c r="G41" i="5"/>
  <c r="T73" i="4"/>
  <c r="N61" i="5"/>
  <c r="F66" i="5"/>
  <c r="I59" i="5"/>
  <c r="F59" i="5"/>
  <c r="X59" i="5"/>
  <c r="Z15" i="4"/>
  <c r="Z22" i="4"/>
  <c r="N39" i="4"/>
  <c r="L39" i="4"/>
  <c r="O54" i="4"/>
  <c r="L66" i="3"/>
  <c r="L73" i="3" s="1"/>
  <c r="Y44" i="3"/>
  <c r="G44" i="3"/>
  <c r="J44" i="3"/>
  <c r="G43" i="3"/>
  <c r="V44" i="3"/>
  <c r="S44" i="3"/>
  <c r="P44" i="3"/>
  <c r="M15" i="3"/>
  <c r="K18" i="3"/>
  <c r="G18" i="3"/>
  <c r="M23" i="4"/>
  <c r="K19" i="5"/>
  <c r="K22" i="3"/>
  <c r="Y46" i="3"/>
  <c r="X46" i="3"/>
  <c r="J46" i="3"/>
  <c r="I46" i="3"/>
  <c r="O46" i="3"/>
  <c r="W46" i="3"/>
  <c r="V46" i="3"/>
  <c r="U46" i="3"/>
  <c r="S46" i="3"/>
  <c r="R46" i="3"/>
  <c r="Q46" i="3"/>
  <c r="N46" i="3"/>
  <c r="P65" i="5"/>
  <c r="P72" i="5" s="1"/>
  <c r="U35" i="5"/>
  <c r="R35" i="5"/>
  <c r="O35" i="5"/>
  <c r="X35" i="5"/>
  <c r="L35" i="5"/>
  <c r="I35" i="5"/>
  <c r="F35" i="5"/>
  <c r="AA35" i="5"/>
  <c r="T72" i="5"/>
  <c r="R23" i="6"/>
  <c r="I23" i="6"/>
  <c r="F23" i="6"/>
  <c r="X23" i="6"/>
  <c r="U23" i="6"/>
  <c r="E21" i="6"/>
  <c r="AA23" i="6"/>
  <c r="N48" i="4"/>
  <c r="L48" i="4"/>
  <c r="S66" i="4"/>
  <c r="S73" i="4" s="1"/>
  <c r="AB32" i="5"/>
  <c r="J32" i="5"/>
  <c r="Y32" i="5"/>
  <c r="G32" i="5"/>
  <c r="V32" i="5"/>
  <c r="S32" i="5"/>
  <c r="W73" i="4"/>
  <c r="O61" i="4"/>
  <c r="O68" i="4" s="1"/>
  <c r="N36" i="4"/>
  <c r="L36" i="4"/>
  <c r="H54" i="4"/>
  <c r="AB68" i="4"/>
  <c r="Z68" i="5"/>
  <c r="M27" i="4"/>
  <c r="M32" i="4"/>
  <c r="G30" i="4"/>
  <c r="P73" i="5"/>
  <c r="T68" i="3"/>
  <c r="Z68" i="3"/>
  <c r="P23" i="4"/>
  <c r="K30" i="5"/>
  <c r="F30" i="5"/>
  <c r="L32" i="5"/>
  <c r="E18" i="5"/>
  <c r="U20" i="5"/>
  <c r="R20" i="5"/>
  <c r="AA20" i="5"/>
  <c r="I20" i="5"/>
  <c r="F19" i="5"/>
  <c r="F20" i="5"/>
  <c r="X20" i="5"/>
  <c r="T25" i="3"/>
  <c r="U17" i="3"/>
  <c r="F31" i="4"/>
  <c r="E30" i="4"/>
  <c r="M31" i="4" s="1"/>
  <c r="X32" i="4"/>
  <c r="F32" i="4"/>
  <c r="I32" i="4"/>
  <c r="T15" i="22"/>
  <c r="U15" i="22" s="1"/>
  <c r="W68" i="6"/>
  <c r="X32" i="6"/>
  <c r="U32" i="6"/>
  <c r="I32" i="6"/>
  <c r="F32" i="6"/>
  <c r="E30" i="6"/>
  <c r="AA32" i="6"/>
  <c r="R32" i="6"/>
  <c r="F31" i="6"/>
  <c r="G48" i="5"/>
  <c r="K48" i="5"/>
  <c r="M50" i="5"/>
  <c r="N54" i="6"/>
  <c r="V65" i="4"/>
  <c r="V72" i="4" s="1"/>
  <c r="M57" i="5"/>
  <c r="M44" i="5"/>
  <c r="K42" i="5"/>
  <c r="K61" i="5" s="1"/>
  <c r="G42" i="5"/>
  <c r="G54" i="5" s="1"/>
  <c r="AA65" i="4"/>
  <c r="AA72" i="4" s="1"/>
  <c r="Z72" i="4"/>
  <c r="T72" i="4"/>
  <c r="L65" i="5"/>
  <c r="L72" i="5" s="1"/>
  <c r="N27" i="4"/>
  <c r="L27" i="4"/>
  <c r="F57" i="3"/>
  <c r="F43" i="3"/>
  <c r="X44" i="3"/>
  <c r="F44" i="3"/>
  <c r="R44" i="3"/>
  <c r="I44" i="3"/>
  <c r="E42" i="3"/>
  <c r="U44" i="3"/>
  <c r="O44" i="3"/>
  <c r="K40" i="3"/>
  <c r="K54" i="3"/>
  <c r="N15" i="3"/>
  <c r="K30" i="4"/>
  <c r="K31" i="4" s="1"/>
  <c r="K57" i="3"/>
  <c r="J46" i="24"/>
  <c r="J52" i="24" s="1"/>
  <c r="J51" i="24"/>
  <c r="E61" i="20"/>
  <c r="I62" i="20"/>
  <c r="I69" i="20" s="1"/>
  <c r="H62" i="20"/>
  <c r="H69" i="20" s="1"/>
  <c r="G62" i="20"/>
  <c r="G69" i="20" s="1"/>
  <c r="F62" i="20"/>
  <c r="F69" i="20" s="1"/>
  <c r="E67" i="20"/>
  <c r="T17" i="24"/>
  <c r="U17" i="24" s="1"/>
  <c r="J49" i="23"/>
  <c r="J55" i="23" s="1"/>
  <c r="J43" i="23"/>
  <c r="I38" i="15"/>
  <c r="J38" i="15" s="1"/>
  <c r="M62" i="20"/>
  <c r="M69" i="20" s="1"/>
  <c r="T14" i="22"/>
  <c r="U14" i="22" s="1"/>
  <c r="Z68" i="6"/>
  <c r="K51" i="6"/>
  <c r="F51" i="6"/>
  <c r="F57" i="6" s="1"/>
  <c r="L53" i="6"/>
  <c r="L57" i="6"/>
  <c r="P66" i="6"/>
  <c r="P73" i="6" s="1"/>
  <c r="K27" i="5"/>
  <c r="K15" i="5" s="1"/>
  <c r="F27" i="5"/>
  <c r="M35" i="5"/>
  <c r="G33" i="5"/>
  <c r="K33" i="5"/>
  <c r="AB26" i="6"/>
  <c r="J26" i="6"/>
  <c r="Y26" i="6"/>
  <c r="G26" i="6"/>
  <c r="V26" i="6"/>
  <c r="S26" i="6"/>
  <c r="M26" i="6"/>
  <c r="Z66" i="5"/>
  <c r="Z73" i="5" s="1"/>
  <c r="L23" i="6"/>
  <c r="AB38" i="5"/>
  <c r="J38" i="5"/>
  <c r="G61" i="5"/>
  <c r="P63" i="5" s="1"/>
  <c r="Y38" i="5"/>
  <c r="G38" i="5"/>
  <c r="V38" i="5"/>
  <c r="S38" i="5"/>
  <c r="P38" i="5"/>
  <c r="F46" i="4"/>
  <c r="E45" i="4"/>
  <c r="F47" i="4"/>
  <c r="R47" i="4"/>
  <c r="N57" i="5"/>
  <c r="W65" i="4"/>
  <c r="W72" i="4" s="1"/>
  <c r="H65" i="5"/>
  <c r="H72" i="5" s="1"/>
  <c r="Y68" i="4"/>
  <c r="O47" i="4"/>
  <c r="L44" i="3"/>
  <c r="K27" i="3"/>
  <c r="G27" i="3"/>
  <c r="M29" i="3" s="1"/>
  <c r="Z57" i="4"/>
  <c r="J72" i="4"/>
  <c r="F40" i="3"/>
  <c r="I41" i="3"/>
  <c r="F41" i="3"/>
  <c r="R41" i="3"/>
  <c r="F54" i="3"/>
  <c r="E39" i="3"/>
  <c r="N40" i="3" s="1"/>
  <c r="X41" i="3"/>
  <c r="U41" i="3"/>
  <c r="E18" i="4"/>
  <c r="I20" i="4"/>
  <c r="F20" i="4"/>
  <c r="AA20" i="4"/>
  <c r="R20" i="4"/>
  <c r="G20" i="4"/>
  <c r="J20" i="4"/>
  <c r="V20" i="4"/>
  <c r="S20" i="4"/>
  <c r="Q66" i="3"/>
  <c r="Q73" i="3" s="1"/>
  <c r="L20" i="5"/>
  <c r="S68" i="4"/>
  <c r="T73" i="3"/>
  <c r="I50" i="3"/>
  <c r="U50" i="3"/>
  <c r="X50" i="3"/>
  <c r="R50" i="3"/>
  <c r="F50" i="3"/>
  <c r="U24" i="23"/>
  <c r="V24" i="23" s="1"/>
  <c r="N25" i="23"/>
  <c r="U25" i="23" s="1"/>
  <c r="V25" i="23" s="1"/>
  <c r="R17" i="23"/>
  <c r="R14" i="23"/>
  <c r="R15" i="23" s="1"/>
  <c r="R19" i="24"/>
  <c r="R14" i="24"/>
  <c r="R15" i="24" s="1"/>
  <c r="M68" i="20"/>
  <c r="M48" i="22"/>
  <c r="M54" i="22" s="1"/>
  <c r="M41" i="22"/>
  <c r="T40" i="22"/>
  <c r="U40" i="22" s="1"/>
  <c r="U34" i="23"/>
  <c r="V34" i="23" s="1"/>
  <c r="N35" i="23"/>
  <c r="U35" i="23" s="1"/>
  <c r="V35" i="23" s="1"/>
  <c r="F51" i="23"/>
  <c r="F46" i="23"/>
  <c r="F52" i="23" s="1"/>
  <c r="F48" i="23"/>
  <c r="F54" i="23" s="1"/>
  <c r="K41" i="23"/>
  <c r="Q46" i="22"/>
  <c r="Q52" i="22" s="1"/>
  <c r="Q51" i="22"/>
  <c r="J52" i="22"/>
  <c r="N36" i="16"/>
  <c r="O36" i="16" s="1"/>
  <c r="Q48" i="22"/>
  <c r="Q54" i="22" s="1"/>
  <c r="Q41" i="22"/>
  <c r="K15" i="20"/>
  <c r="K69" i="20" s="1"/>
  <c r="T65" i="6"/>
  <c r="T72" i="6" s="1"/>
  <c r="M57" i="6"/>
  <c r="G42" i="6"/>
  <c r="G61" i="6" s="1"/>
  <c r="H68" i="6"/>
  <c r="L32" i="6"/>
  <c r="N15" i="5"/>
  <c r="R59" i="5"/>
  <c r="L26" i="6"/>
  <c r="K24" i="6"/>
  <c r="F24" i="6"/>
  <c r="L54" i="6"/>
  <c r="L41" i="6"/>
  <c r="F39" i="6"/>
  <c r="K39" i="6"/>
  <c r="M38" i="5"/>
  <c r="U66" i="4"/>
  <c r="U73" i="4" s="1"/>
  <c r="R35" i="6"/>
  <c r="I35" i="6"/>
  <c r="F35" i="6"/>
  <c r="AA35" i="6"/>
  <c r="X35" i="6"/>
  <c r="E33" i="6"/>
  <c r="F34" i="6" s="1"/>
  <c r="U35" i="6"/>
  <c r="I47" i="5"/>
  <c r="AA47" i="5"/>
  <c r="F46" i="5"/>
  <c r="F47" i="5"/>
  <c r="X47" i="5"/>
  <c r="E45" i="5"/>
  <c r="K46" i="5" s="1"/>
  <c r="U47" i="5"/>
  <c r="R47" i="5"/>
  <c r="N24" i="4"/>
  <c r="L24" i="4"/>
  <c r="M48" i="4"/>
  <c r="M57" i="4" s="1"/>
  <c r="F61" i="3"/>
  <c r="O68" i="3"/>
  <c r="O17" i="3"/>
  <c r="W68" i="3"/>
  <c r="F25" i="3"/>
  <c r="H72" i="3"/>
  <c r="T18" i="24"/>
  <c r="U18" i="24" s="1"/>
  <c r="N19" i="24"/>
  <c r="T19" i="24" s="1"/>
  <c r="U19" i="24" s="1"/>
  <c r="J51" i="23"/>
  <c r="J46" i="23"/>
  <c r="J52" i="23" s="1"/>
  <c r="E72" i="7"/>
  <c r="E71" i="7"/>
  <c r="K31" i="6"/>
  <c r="H68" i="5"/>
  <c r="M61" i="5"/>
  <c r="I66" i="4"/>
  <c r="I73" i="4" s="1"/>
  <c r="P41" i="5"/>
  <c r="K34" i="6"/>
  <c r="AB72" i="4"/>
  <c r="S41" i="3"/>
  <c r="Y41" i="3"/>
  <c r="G41" i="3"/>
  <c r="J41" i="3"/>
  <c r="G40" i="3"/>
  <c r="V41" i="3"/>
  <c r="N31" i="4"/>
  <c r="F68" i="3"/>
  <c r="AA17" i="3"/>
  <c r="F17" i="3"/>
  <c r="R17" i="3"/>
  <c r="AA73" i="4"/>
  <c r="K19" i="4"/>
  <c r="M15" i="4"/>
  <c r="N42" i="4"/>
  <c r="L42" i="4"/>
  <c r="O57" i="4"/>
  <c r="H25" i="3"/>
  <c r="O72" i="3"/>
  <c r="W73" i="3"/>
  <c r="N25" i="3"/>
  <c r="M25" i="3"/>
  <c r="L62" i="20"/>
  <c r="L69" i="20" s="1"/>
  <c r="I41" i="22"/>
  <c r="I48" i="22"/>
  <c r="I54" i="22" s="1"/>
  <c r="E53" i="20"/>
  <c r="Q53" i="20" s="1"/>
  <c r="R53" i="20" s="1"/>
  <c r="Q52" i="20"/>
  <c r="R52" i="20" s="1"/>
  <c r="E64" i="20"/>
  <c r="E71" i="20" s="1"/>
  <c r="L54" i="20"/>
  <c r="H54" i="20"/>
  <c r="G54" i="20"/>
  <c r="F54" i="20"/>
  <c r="N62" i="20"/>
  <c r="N69" i="20" s="1"/>
  <c r="G48" i="12"/>
  <c r="T66" i="6"/>
  <c r="T73" i="6" s="1"/>
  <c r="F27" i="6"/>
  <c r="L29" i="6" s="1"/>
  <c r="K27" i="6"/>
  <c r="K46" i="6"/>
  <c r="L59" i="5"/>
  <c r="L66" i="5"/>
  <c r="L73" i="5" s="1"/>
  <c r="L15" i="6"/>
  <c r="N54" i="5"/>
  <c r="O65" i="6"/>
  <c r="O72" i="6" s="1"/>
  <c r="M15" i="5"/>
  <c r="W65" i="5"/>
  <c r="W72" i="5" s="1"/>
  <c r="X66" i="4"/>
  <c r="X73" i="4" s="1"/>
  <c r="AA59" i="5"/>
  <c r="G46" i="4"/>
  <c r="G47" i="4"/>
  <c r="S47" i="4"/>
  <c r="V47" i="4"/>
  <c r="AA38" i="5"/>
  <c r="I38" i="5"/>
  <c r="F37" i="5"/>
  <c r="F61" i="5"/>
  <c r="O63" i="5" s="1"/>
  <c r="X38" i="5"/>
  <c r="F38" i="5"/>
  <c r="R38" i="5"/>
  <c r="U38" i="5"/>
  <c r="E36" i="5"/>
  <c r="Y23" i="4"/>
  <c r="F54" i="5"/>
  <c r="L56" i="5" s="1"/>
  <c r="X41" i="5"/>
  <c r="F41" i="5"/>
  <c r="E39" i="5"/>
  <c r="K40" i="5" s="1"/>
  <c r="U41" i="5"/>
  <c r="R41" i="5"/>
  <c r="O41" i="5"/>
  <c r="AA41" i="5"/>
  <c r="F40" i="5"/>
  <c r="I41" i="5"/>
  <c r="R23" i="4"/>
  <c r="E21" i="4"/>
  <c r="N22" i="4" s="1"/>
  <c r="F23" i="4"/>
  <c r="H66" i="4"/>
  <c r="H73" i="4" s="1"/>
  <c r="AA68" i="4"/>
  <c r="N34" i="4"/>
  <c r="M41" i="3"/>
  <c r="Y53" i="3"/>
  <c r="G53" i="3"/>
  <c r="S53" i="3"/>
  <c r="J53" i="3"/>
  <c r="V53" i="3"/>
  <c r="G52" i="3"/>
  <c r="O63" i="3"/>
  <c r="S65" i="2"/>
  <c r="T65" i="3"/>
  <c r="T72" i="3" s="1"/>
  <c r="G48" i="3"/>
  <c r="G57" i="3" s="1"/>
  <c r="M50" i="3"/>
  <c r="K25" i="3"/>
  <c r="Q25" i="3"/>
  <c r="M66" i="4" l="1"/>
  <c r="K68" i="5"/>
  <c r="F59" i="6"/>
  <c r="F66" i="6"/>
  <c r="F73" i="6" s="1"/>
  <c r="U59" i="6"/>
  <c r="I59" i="6"/>
  <c r="X59" i="6"/>
  <c r="R59" i="6"/>
  <c r="AA59" i="6"/>
  <c r="O59" i="6"/>
  <c r="G66" i="3"/>
  <c r="V59" i="3"/>
  <c r="J59" i="3"/>
  <c r="G59" i="3"/>
  <c r="Y59" i="3"/>
  <c r="S59" i="3"/>
  <c r="P59" i="3"/>
  <c r="M59" i="3"/>
  <c r="G68" i="5"/>
  <c r="G17" i="5"/>
  <c r="AB17" i="5"/>
  <c r="J17" i="5"/>
  <c r="Y17" i="5"/>
  <c r="V17" i="5"/>
  <c r="S17" i="5"/>
  <c r="P17" i="5"/>
  <c r="P70" i="5" s="1"/>
  <c r="G63" i="6"/>
  <c r="S63" i="6"/>
  <c r="J63" i="6"/>
  <c r="Y63" i="6"/>
  <c r="AB63" i="6"/>
  <c r="V63" i="6"/>
  <c r="M63" i="6"/>
  <c r="P63" i="6"/>
  <c r="G56" i="5"/>
  <c r="AB56" i="5"/>
  <c r="G65" i="5"/>
  <c r="G72" i="5" s="1"/>
  <c r="V56" i="5"/>
  <c r="S56" i="5"/>
  <c r="J56" i="5"/>
  <c r="Y56" i="5"/>
  <c r="P56" i="5"/>
  <c r="M56" i="5"/>
  <c r="O66" i="4"/>
  <c r="O73" i="4" s="1"/>
  <c r="K66" i="3"/>
  <c r="K73" i="3" s="1"/>
  <c r="M66" i="5"/>
  <c r="M73" i="5" s="1"/>
  <c r="J35" i="3"/>
  <c r="V35" i="3"/>
  <c r="Y35" i="3"/>
  <c r="S35" i="3"/>
  <c r="G35" i="3"/>
  <c r="E33" i="3"/>
  <c r="P35" i="3"/>
  <c r="G46" i="5"/>
  <c r="K22" i="5"/>
  <c r="AB40" i="5"/>
  <c r="P40" i="5"/>
  <c r="AA40" i="5"/>
  <c r="O40" i="5"/>
  <c r="Z40" i="5"/>
  <c r="Y40" i="5"/>
  <c r="X40" i="5"/>
  <c r="W40" i="5"/>
  <c r="T40" i="5"/>
  <c r="V40" i="5"/>
  <c r="U40" i="5"/>
  <c r="S40" i="5"/>
  <c r="R40" i="5"/>
  <c r="J40" i="5"/>
  <c r="I40" i="5"/>
  <c r="L40" i="5"/>
  <c r="H40" i="5"/>
  <c r="Q40" i="5"/>
  <c r="M40" i="5"/>
  <c r="N40" i="5"/>
  <c r="F22" i="4"/>
  <c r="M68" i="5"/>
  <c r="M17" i="5"/>
  <c r="L57" i="4"/>
  <c r="K42" i="4"/>
  <c r="L44" i="4"/>
  <c r="F42" i="4"/>
  <c r="F63" i="3"/>
  <c r="R63" i="3"/>
  <c r="L63" i="3"/>
  <c r="L70" i="3" s="1"/>
  <c r="I63" i="3"/>
  <c r="I70" i="3" s="1"/>
  <c r="U63" i="3"/>
  <c r="X63" i="3"/>
  <c r="X70" i="3" s="1"/>
  <c r="AA63" i="3"/>
  <c r="E39" i="6"/>
  <c r="U41" i="6"/>
  <c r="R41" i="6"/>
  <c r="AA41" i="6"/>
  <c r="F40" i="6"/>
  <c r="X41" i="6"/>
  <c r="F54" i="6"/>
  <c r="I41" i="6"/>
  <c r="F41" i="6"/>
  <c r="O41" i="6"/>
  <c r="W46" i="4"/>
  <c r="V46" i="4"/>
  <c r="J46" i="4"/>
  <c r="T46" i="4"/>
  <c r="H46" i="4"/>
  <c r="S46" i="4"/>
  <c r="R46" i="4"/>
  <c r="AB46" i="4"/>
  <c r="Z46" i="4"/>
  <c r="P46" i="4"/>
  <c r="X46" i="4"/>
  <c r="I46" i="4"/>
  <c r="M46" i="4"/>
  <c r="O46" i="4"/>
  <c r="L46" i="4"/>
  <c r="U46" i="4"/>
  <c r="AA46" i="4"/>
  <c r="Q46" i="4"/>
  <c r="Y46" i="4"/>
  <c r="L54" i="4"/>
  <c r="L41" i="4"/>
  <c r="K39" i="4"/>
  <c r="F39" i="4"/>
  <c r="J44" i="4"/>
  <c r="G44" i="4"/>
  <c r="V44" i="4"/>
  <c r="AB44" i="4"/>
  <c r="Y44" i="4"/>
  <c r="S44" i="4"/>
  <c r="P44" i="4"/>
  <c r="N65" i="3"/>
  <c r="N72" i="3" s="1"/>
  <c r="N51" i="23"/>
  <c r="N46" i="23"/>
  <c r="N15" i="23"/>
  <c r="U15" i="23" s="1"/>
  <c r="V15" i="23" s="1"/>
  <c r="U14" i="23"/>
  <c r="V14" i="23" s="1"/>
  <c r="L68" i="6"/>
  <c r="L26" i="4"/>
  <c r="K24" i="4"/>
  <c r="F24" i="4"/>
  <c r="L15" i="4"/>
  <c r="F65" i="5"/>
  <c r="F72" i="5" s="1"/>
  <c r="I56" i="5"/>
  <c r="F56" i="5"/>
  <c r="U56" i="5"/>
  <c r="R56" i="5"/>
  <c r="AA56" i="5"/>
  <c r="X56" i="5"/>
  <c r="O56" i="5"/>
  <c r="E27" i="6"/>
  <c r="U29" i="6"/>
  <c r="R29" i="6"/>
  <c r="I29" i="6"/>
  <c r="AA29" i="6"/>
  <c r="X29" i="6"/>
  <c r="F29" i="6"/>
  <c r="O29" i="6"/>
  <c r="N57" i="4"/>
  <c r="AB44" i="6"/>
  <c r="J44" i="6"/>
  <c r="V44" i="6"/>
  <c r="Y44" i="6"/>
  <c r="G57" i="6"/>
  <c r="S44" i="6"/>
  <c r="G44" i="6"/>
  <c r="E42" i="6"/>
  <c r="P44" i="6"/>
  <c r="L66" i="6"/>
  <c r="L73" i="6" s="1"/>
  <c r="L59" i="6"/>
  <c r="V31" i="6"/>
  <c r="J31" i="6"/>
  <c r="AB31" i="6"/>
  <c r="M31" i="6"/>
  <c r="AA31" i="6"/>
  <c r="I31" i="6"/>
  <c r="Y31" i="6"/>
  <c r="G31" i="6"/>
  <c r="S31" i="6"/>
  <c r="X31" i="6"/>
  <c r="U31" i="6"/>
  <c r="R31" i="6"/>
  <c r="Q31" i="6"/>
  <c r="W31" i="6"/>
  <c r="L31" i="6"/>
  <c r="Z31" i="6"/>
  <c r="P31" i="6"/>
  <c r="H31" i="6"/>
  <c r="T31" i="6"/>
  <c r="O31" i="6"/>
  <c r="N54" i="4"/>
  <c r="J17" i="6"/>
  <c r="J70" i="6" s="1"/>
  <c r="G17" i="6"/>
  <c r="G70" i="6" s="1"/>
  <c r="G68" i="6"/>
  <c r="Y17" i="6"/>
  <c r="Y70" i="6" s="1"/>
  <c r="V17" i="6"/>
  <c r="V70" i="6" s="1"/>
  <c r="S17" i="6"/>
  <c r="AB17" i="6"/>
  <c r="AB70" i="6" s="1"/>
  <c r="K57" i="6"/>
  <c r="K15" i="6"/>
  <c r="R48" i="23"/>
  <c r="R54" i="23" s="1"/>
  <c r="R41" i="23"/>
  <c r="N48" i="23"/>
  <c r="N54" i="23" s="1"/>
  <c r="N41" i="23"/>
  <c r="U40" i="23"/>
  <c r="V40" i="23" s="1"/>
  <c r="G61" i="3"/>
  <c r="L63" i="5"/>
  <c r="R46" i="6"/>
  <c r="AA46" i="6"/>
  <c r="X46" i="6"/>
  <c r="V46" i="6"/>
  <c r="U46" i="6"/>
  <c r="T46" i="6"/>
  <c r="S46" i="6"/>
  <c r="AB46" i="6"/>
  <c r="J46" i="6"/>
  <c r="Z46" i="6"/>
  <c r="Y46" i="6"/>
  <c r="M46" i="6"/>
  <c r="I46" i="6"/>
  <c r="H46" i="6"/>
  <c r="W46" i="6"/>
  <c r="Q46" i="6"/>
  <c r="L46" i="6"/>
  <c r="P46" i="6"/>
  <c r="O46" i="6"/>
  <c r="M66" i="6"/>
  <c r="M73" i="6" s="1"/>
  <c r="M59" i="6"/>
  <c r="N68" i="3"/>
  <c r="Y22" i="6"/>
  <c r="S22" i="6"/>
  <c r="R22" i="6"/>
  <c r="Q22" i="6"/>
  <c r="P22" i="6"/>
  <c r="AB22" i="6"/>
  <c r="AA22" i="6"/>
  <c r="X22" i="6"/>
  <c r="V22" i="6"/>
  <c r="U22" i="6"/>
  <c r="T22" i="6"/>
  <c r="J22" i="6"/>
  <c r="I22" i="6"/>
  <c r="H22" i="6"/>
  <c r="L22" i="6"/>
  <c r="G22" i="6"/>
  <c r="W22" i="6"/>
  <c r="K22" i="6"/>
  <c r="O22" i="6"/>
  <c r="Z22" i="6"/>
  <c r="M22" i="6"/>
  <c r="U37" i="6"/>
  <c r="I37" i="6"/>
  <c r="R37" i="6"/>
  <c r="AB37" i="6"/>
  <c r="AA37" i="6"/>
  <c r="J37" i="6"/>
  <c r="Y37" i="6"/>
  <c r="X37" i="6"/>
  <c r="V37" i="6"/>
  <c r="S37" i="6"/>
  <c r="Q37" i="6"/>
  <c r="O37" i="6"/>
  <c r="M37" i="6"/>
  <c r="T37" i="6"/>
  <c r="P37" i="6"/>
  <c r="N37" i="6"/>
  <c r="W37" i="6"/>
  <c r="H37" i="6"/>
  <c r="L37" i="6"/>
  <c r="Z37" i="6"/>
  <c r="R52" i="3"/>
  <c r="V52" i="3"/>
  <c r="J52" i="3"/>
  <c r="T52" i="3"/>
  <c r="U52" i="3"/>
  <c r="S52" i="3"/>
  <c r="Q52" i="3"/>
  <c r="I52" i="3"/>
  <c r="Y52" i="3"/>
  <c r="X52" i="3"/>
  <c r="H52" i="3"/>
  <c r="W52" i="3"/>
  <c r="L52" i="3"/>
  <c r="M52" i="3"/>
  <c r="O52" i="3"/>
  <c r="P52" i="3"/>
  <c r="K51" i="4"/>
  <c r="L53" i="4"/>
  <c r="F51" i="4"/>
  <c r="F25" i="5"/>
  <c r="X26" i="5"/>
  <c r="F26" i="5"/>
  <c r="E24" i="5"/>
  <c r="U26" i="5"/>
  <c r="R26" i="5"/>
  <c r="AA26" i="5"/>
  <c r="O26" i="5"/>
  <c r="I26" i="5"/>
  <c r="G47" i="16"/>
  <c r="N10" i="16"/>
  <c r="O10" i="16" s="1"/>
  <c r="S46" i="5"/>
  <c r="R46" i="5"/>
  <c r="Q46" i="5"/>
  <c r="AB46" i="5"/>
  <c r="AA46" i="5"/>
  <c r="Y46" i="5"/>
  <c r="V46" i="5"/>
  <c r="J46" i="5"/>
  <c r="I46" i="5"/>
  <c r="H46" i="5"/>
  <c r="X46" i="5"/>
  <c r="W46" i="5"/>
  <c r="U46" i="5"/>
  <c r="T46" i="5"/>
  <c r="M46" i="5"/>
  <c r="P46" i="5"/>
  <c r="L46" i="5"/>
  <c r="N46" i="5"/>
  <c r="O46" i="5"/>
  <c r="Z46" i="5"/>
  <c r="L65" i="6"/>
  <c r="L72" i="6" s="1"/>
  <c r="L56" i="6"/>
  <c r="U41" i="23"/>
  <c r="V41" i="23" s="1"/>
  <c r="V37" i="5"/>
  <c r="J37" i="5"/>
  <c r="U37" i="5"/>
  <c r="I37" i="5"/>
  <c r="H37" i="5"/>
  <c r="S37" i="5"/>
  <c r="R37" i="5"/>
  <c r="AB37" i="5"/>
  <c r="P37" i="5"/>
  <c r="Y37" i="5"/>
  <c r="AA37" i="5"/>
  <c r="Z37" i="5"/>
  <c r="X37" i="5"/>
  <c r="W37" i="5"/>
  <c r="N37" i="5"/>
  <c r="L37" i="5"/>
  <c r="Q37" i="5"/>
  <c r="M37" i="5"/>
  <c r="O37" i="5"/>
  <c r="T37" i="5"/>
  <c r="M68" i="4"/>
  <c r="G54" i="3"/>
  <c r="M63" i="5"/>
  <c r="F26" i="6"/>
  <c r="AA26" i="6"/>
  <c r="X26" i="6"/>
  <c r="E24" i="6"/>
  <c r="K25" i="6" s="1"/>
  <c r="U26" i="6"/>
  <c r="R26" i="6"/>
  <c r="I26" i="6"/>
  <c r="O26" i="6"/>
  <c r="S35" i="5"/>
  <c r="Y35" i="5"/>
  <c r="G35" i="5"/>
  <c r="V35" i="5"/>
  <c r="J35" i="5"/>
  <c r="AB35" i="5"/>
  <c r="P35" i="5"/>
  <c r="R59" i="3"/>
  <c r="F66" i="3"/>
  <c r="F73" i="3" s="1"/>
  <c r="F59" i="3"/>
  <c r="U59" i="3"/>
  <c r="I59" i="3"/>
  <c r="O59" i="3"/>
  <c r="X59" i="3"/>
  <c r="F22" i="6"/>
  <c r="E33" i="5"/>
  <c r="K34" i="5" s="1"/>
  <c r="K22" i="4"/>
  <c r="G37" i="3"/>
  <c r="S19" i="6"/>
  <c r="R19" i="6"/>
  <c r="AB19" i="6"/>
  <c r="Y19" i="6"/>
  <c r="J19" i="6"/>
  <c r="X19" i="6"/>
  <c r="I19" i="6"/>
  <c r="W19" i="6"/>
  <c r="H19" i="6"/>
  <c r="V19" i="6"/>
  <c r="U19" i="6"/>
  <c r="AA19" i="6"/>
  <c r="T19" i="6"/>
  <c r="Q19" i="6"/>
  <c r="P19" i="6"/>
  <c r="N19" i="6"/>
  <c r="O19" i="6"/>
  <c r="M19" i="6"/>
  <c r="Z19" i="6"/>
  <c r="L19" i="6"/>
  <c r="K37" i="5"/>
  <c r="N46" i="24"/>
  <c r="N51" i="24"/>
  <c r="M61" i="4"/>
  <c r="M38" i="4"/>
  <c r="G36" i="4"/>
  <c r="T22" i="4"/>
  <c r="H22" i="4"/>
  <c r="S22" i="4"/>
  <c r="W22" i="4"/>
  <c r="V22" i="4"/>
  <c r="R22" i="4"/>
  <c r="J22" i="4"/>
  <c r="Y22" i="4"/>
  <c r="AA22" i="4"/>
  <c r="U22" i="4"/>
  <c r="O22" i="4"/>
  <c r="Q22" i="4"/>
  <c r="P22" i="4"/>
  <c r="AB22" i="4"/>
  <c r="X22" i="4"/>
  <c r="I22" i="4"/>
  <c r="N65" i="5"/>
  <c r="N72" i="5" s="1"/>
  <c r="M50" i="4"/>
  <c r="G48" i="4"/>
  <c r="M44" i="6"/>
  <c r="Z66" i="4"/>
  <c r="Z73" i="4" s="1"/>
  <c r="AA53" i="6"/>
  <c r="I53" i="6"/>
  <c r="X53" i="6"/>
  <c r="F53" i="6"/>
  <c r="R53" i="6"/>
  <c r="U53" i="6"/>
  <c r="E51" i="6"/>
  <c r="K52" i="6" s="1"/>
  <c r="O53" i="6"/>
  <c r="N52" i="3"/>
  <c r="N65" i="6"/>
  <c r="N72" i="6" s="1"/>
  <c r="Z31" i="4"/>
  <c r="W31" i="4"/>
  <c r="V31" i="4"/>
  <c r="J31" i="4"/>
  <c r="Q31" i="4"/>
  <c r="I31" i="4"/>
  <c r="H31" i="4"/>
  <c r="AB31" i="4"/>
  <c r="Y31" i="4"/>
  <c r="U31" i="4"/>
  <c r="O31" i="4"/>
  <c r="S31" i="4"/>
  <c r="L31" i="4"/>
  <c r="X31" i="4"/>
  <c r="P31" i="4"/>
  <c r="AA31" i="4"/>
  <c r="R31" i="4"/>
  <c r="T31" i="4"/>
  <c r="AB19" i="5"/>
  <c r="Y19" i="5"/>
  <c r="X19" i="5"/>
  <c r="W19" i="5"/>
  <c r="S19" i="5"/>
  <c r="I19" i="5"/>
  <c r="H19" i="5"/>
  <c r="AA19" i="5"/>
  <c r="V19" i="5"/>
  <c r="U19" i="5"/>
  <c r="T19" i="5"/>
  <c r="R19" i="5"/>
  <c r="Q19" i="5"/>
  <c r="O19" i="5"/>
  <c r="J19" i="5"/>
  <c r="M19" i="5"/>
  <c r="L19" i="5"/>
  <c r="Z19" i="5"/>
  <c r="P19" i="5"/>
  <c r="G32" i="4"/>
  <c r="V32" i="4"/>
  <c r="J32" i="4"/>
  <c r="G31" i="4"/>
  <c r="S32" i="4"/>
  <c r="AB32" i="4"/>
  <c r="P32" i="4"/>
  <c r="Y32" i="4"/>
  <c r="H65" i="4"/>
  <c r="H72" i="4" s="1"/>
  <c r="M22" i="4"/>
  <c r="L22" i="4"/>
  <c r="F37" i="6"/>
  <c r="G54" i="6"/>
  <c r="N68" i="6"/>
  <c r="N41" i="24"/>
  <c r="T41" i="24" s="1"/>
  <c r="U41" i="24" s="1"/>
  <c r="N48" i="24"/>
  <c r="N54" i="24" s="1"/>
  <c r="T40" i="24"/>
  <c r="U40" i="24" s="1"/>
  <c r="H68" i="4"/>
  <c r="K65" i="3"/>
  <c r="K72" i="3" s="1"/>
  <c r="W34" i="4"/>
  <c r="T34" i="4"/>
  <c r="S34" i="4"/>
  <c r="J34" i="4"/>
  <c r="V34" i="4"/>
  <c r="Z34" i="4"/>
  <c r="R34" i="4"/>
  <c r="Q34" i="4"/>
  <c r="Y34" i="4"/>
  <c r="AB34" i="4"/>
  <c r="AA34" i="4"/>
  <c r="U34" i="4"/>
  <c r="I34" i="4"/>
  <c r="L34" i="4"/>
  <c r="P34" i="4"/>
  <c r="X34" i="4"/>
  <c r="M34" i="4"/>
  <c r="O34" i="4"/>
  <c r="N15" i="24"/>
  <c r="T15" i="24" s="1"/>
  <c r="U15" i="24" s="1"/>
  <c r="T14" i="24"/>
  <c r="U14" i="24" s="1"/>
  <c r="N22" i="6"/>
  <c r="R51" i="23"/>
  <c r="R46" i="23"/>
  <c r="R52" i="23" s="1"/>
  <c r="N49" i="23"/>
  <c r="N55" i="23" s="1"/>
  <c r="N43" i="23"/>
  <c r="U43" i="23" s="1"/>
  <c r="V43" i="23" s="1"/>
  <c r="U42" i="23"/>
  <c r="V42" i="23" s="1"/>
  <c r="G34" i="4"/>
  <c r="H34" i="4"/>
  <c r="G37" i="6"/>
  <c r="U70" i="3"/>
  <c r="L38" i="4"/>
  <c r="K36" i="4"/>
  <c r="L61" i="4"/>
  <c r="F36" i="4"/>
  <c r="G15" i="3"/>
  <c r="S20" i="3"/>
  <c r="V20" i="3"/>
  <c r="E18" i="3"/>
  <c r="J20" i="3"/>
  <c r="G19" i="3"/>
  <c r="Y20" i="3"/>
  <c r="G20" i="3"/>
  <c r="P20" i="3"/>
  <c r="Z68" i="4"/>
  <c r="R46" i="24"/>
  <c r="R51" i="24"/>
  <c r="F63" i="6"/>
  <c r="R63" i="6"/>
  <c r="AA63" i="6"/>
  <c r="U63" i="6"/>
  <c r="I63" i="6"/>
  <c r="X63" i="6"/>
  <c r="R70" i="3"/>
  <c r="K61" i="6"/>
  <c r="AA32" i="5"/>
  <c r="I32" i="5"/>
  <c r="X32" i="5"/>
  <c r="F32" i="5"/>
  <c r="E30" i="5"/>
  <c r="U32" i="5"/>
  <c r="R32" i="5"/>
  <c r="O32" i="5"/>
  <c r="K19" i="3"/>
  <c r="K15" i="3"/>
  <c r="G40" i="5"/>
  <c r="M17" i="6"/>
  <c r="M70" i="6" s="1"/>
  <c r="E61" i="3"/>
  <c r="F62" i="3" s="1"/>
  <c r="S37" i="3"/>
  <c r="U37" i="3"/>
  <c r="T37" i="3"/>
  <c r="R37" i="3"/>
  <c r="V37" i="3"/>
  <c r="J37" i="3"/>
  <c r="I37" i="3"/>
  <c r="Y37" i="3"/>
  <c r="H37" i="3"/>
  <c r="X37" i="3"/>
  <c r="Q37" i="3"/>
  <c r="P37" i="3"/>
  <c r="M37" i="3"/>
  <c r="O37" i="3"/>
  <c r="W37" i="3"/>
  <c r="L37" i="3"/>
  <c r="F37" i="3"/>
  <c r="R48" i="24"/>
  <c r="R54" i="24" s="1"/>
  <c r="R41" i="24"/>
  <c r="R43" i="23"/>
  <c r="R49" i="23"/>
  <c r="R55" i="23" s="1"/>
  <c r="T42" i="24"/>
  <c r="U42" i="24" s="1"/>
  <c r="N43" i="24"/>
  <c r="T43" i="24" s="1"/>
  <c r="U43" i="24" s="1"/>
  <c r="N49" i="24"/>
  <c r="N55" i="24" s="1"/>
  <c r="N62" i="3"/>
  <c r="F46" i="6"/>
  <c r="W19" i="4"/>
  <c r="V19" i="4"/>
  <c r="J19" i="4"/>
  <c r="I19" i="4"/>
  <c r="Z19" i="4"/>
  <c r="Y19" i="4"/>
  <c r="U19" i="4"/>
  <c r="Q19" i="4"/>
  <c r="P19" i="4"/>
  <c r="L19" i="4"/>
  <c r="O19" i="4"/>
  <c r="H19" i="4"/>
  <c r="M19" i="4"/>
  <c r="AB19" i="4"/>
  <c r="S19" i="4"/>
  <c r="T19" i="4"/>
  <c r="AA19" i="4"/>
  <c r="R19" i="4"/>
  <c r="X19" i="4"/>
  <c r="K27" i="4"/>
  <c r="F27" i="4"/>
  <c r="R29" i="5"/>
  <c r="E27" i="5"/>
  <c r="K28" i="5" s="1"/>
  <c r="AA29" i="5"/>
  <c r="X29" i="5"/>
  <c r="U29" i="5"/>
  <c r="I29" i="5"/>
  <c r="F29" i="5"/>
  <c r="O29" i="5"/>
  <c r="J50" i="3"/>
  <c r="G49" i="3"/>
  <c r="Y50" i="3"/>
  <c r="V50" i="3"/>
  <c r="S50" i="3"/>
  <c r="G50" i="3"/>
  <c r="P50" i="3"/>
  <c r="O70" i="3"/>
  <c r="J63" i="5"/>
  <c r="G63" i="5"/>
  <c r="Y63" i="5"/>
  <c r="V63" i="5"/>
  <c r="S63" i="5"/>
  <c r="AB63" i="5"/>
  <c r="V50" i="5"/>
  <c r="AB50" i="5"/>
  <c r="Y50" i="5"/>
  <c r="S50" i="5"/>
  <c r="P50" i="5"/>
  <c r="J50" i="5"/>
  <c r="G50" i="5"/>
  <c r="E48" i="5"/>
  <c r="K49" i="5" s="1"/>
  <c r="U63" i="5"/>
  <c r="I63" i="5"/>
  <c r="F63" i="5"/>
  <c r="X63" i="5"/>
  <c r="AA63" i="5"/>
  <c r="R63" i="5"/>
  <c r="F70" i="3"/>
  <c r="N68" i="5"/>
  <c r="E48" i="3"/>
  <c r="G37" i="5"/>
  <c r="L29" i="5"/>
  <c r="E68" i="20"/>
  <c r="N19" i="4"/>
  <c r="G57" i="5"/>
  <c r="M59" i="5" s="1"/>
  <c r="AB44" i="5"/>
  <c r="J44" i="5"/>
  <c r="G43" i="5"/>
  <c r="Y44" i="5"/>
  <c r="G44" i="5"/>
  <c r="V44" i="5"/>
  <c r="S44" i="5"/>
  <c r="P44" i="5"/>
  <c r="E42" i="5"/>
  <c r="K37" i="6"/>
  <c r="M29" i="4"/>
  <c r="G27" i="4"/>
  <c r="N61" i="4"/>
  <c r="M68" i="3"/>
  <c r="M17" i="3"/>
  <c r="L59" i="3"/>
  <c r="K52" i="3"/>
  <c r="V22" i="3"/>
  <c r="J22" i="3"/>
  <c r="W22" i="3"/>
  <c r="U22" i="3"/>
  <c r="I22" i="3"/>
  <c r="H22" i="3"/>
  <c r="S22" i="3"/>
  <c r="R22" i="3"/>
  <c r="P22" i="3"/>
  <c r="Y22" i="3"/>
  <c r="X22" i="3"/>
  <c r="Q22" i="3"/>
  <c r="T22" i="3"/>
  <c r="L22" i="3"/>
  <c r="N22" i="3"/>
  <c r="O22" i="3"/>
  <c r="M22" i="3"/>
  <c r="G22" i="4"/>
  <c r="F34" i="4"/>
  <c r="L68" i="5"/>
  <c r="N34" i="6"/>
  <c r="M72" i="5"/>
  <c r="Y29" i="3"/>
  <c r="G29" i="3"/>
  <c r="V29" i="3"/>
  <c r="S29" i="3"/>
  <c r="J29" i="3"/>
  <c r="P29" i="3"/>
  <c r="E27" i="3"/>
  <c r="P70" i="6"/>
  <c r="F19" i="4"/>
  <c r="N19" i="5"/>
  <c r="G19" i="4"/>
  <c r="V40" i="3"/>
  <c r="J40" i="3"/>
  <c r="E54" i="3"/>
  <c r="F55" i="3" s="1"/>
  <c r="R40" i="3"/>
  <c r="Q40" i="3"/>
  <c r="P40" i="3"/>
  <c r="O40" i="3"/>
  <c r="M40" i="3"/>
  <c r="I40" i="3"/>
  <c r="S40" i="3"/>
  <c r="H40" i="3"/>
  <c r="Y40" i="3"/>
  <c r="X40" i="3"/>
  <c r="U40" i="3"/>
  <c r="L40" i="3"/>
  <c r="T40" i="3"/>
  <c r="W40" i="3"/>
  <c r="N66" i="5"/>
  <c r="N73" i="5" s="1"/>
  <c r="U43" i="3"/>
  <c r="I43" i="3"/>
  <c r="R43" i="3"/>
  <c r="E57" i="3"/>
  <c r="G58" i="3" s="1"/>
  <c r="Y43" i="3"/>
  <c r="P43" i="3"/>
  <c r="L43" i="3"/>
  <c r="J43" i="3"/>
  <c r="X43" i="3"/>
  <c r="W43" i="3"/>
  <c r="V43" i="3"/>
  <c r="S43" i="3"/>
  <c r="N43" i="3"/>
  <c r="Q43" i="3"/>
  <c r="K43" i="3"/>
  <c r="H43" i="3"/>
  <c r="O43" i="3"/>
  <c r="M43" i="3"/>
  <c r="T43" i="3"/>
  <c r="N15" i="4"/>
  <c r="K43" i="5"/>
  <c r="K57" i="5"/>
  <c r="N31" i="6"/>
  <c r="F15" i="5"/>
  <c r="L17" i="5" s="1"/>
  <c r="L70" i="5" s="1"/>
  <c r="N46" i="4"/>
  <c r="M20" i="3"/>
  <c r="F52" i="3"/>
  <c r="P65" i="4"/>
  <c r="P72" i="4" s="1"/>
  <c r="N66" i="6"/>
  <c r="N73" i="6" s="1"/>
  <c r="R49" i="24"/>
  <c r="R55" i="24" s="1"/>
  <c r="R43" i="24"/>
  <c r="M26" i="4"/>
  <c r="G24" i="4"/>
  <c r="L63" i="6"/>
  <c r="AA70" i="3"/>
  <c r="K54" i="5"/>
  <c r="Y34" i="6"/>
  <c r="Q34" i="6"/>
  <c r="P34" i="6"/>
  <c r="AB34" i="6"/>
  <c r="J34" i="6"/>
  <c r="AA34" i="6"/>
  <c r="I34" i="6"/>
  <c r="X34" i="6"/>
  <c r="V34" i="6"/>
  <c r="U34" i="6"/>
  <c r="S34" i="6"/>
  <c r="R34" i="6"/>
  <c r="L34" i="6"/>
  <c r="Z34" i="6"/>
  <c r="T34" i="6"/>
  <c r="W34" i="6"/>
  <c r="G34" i="6"/>
  <c r="O34" i="6"/>
  <c r="H34" i="6"/>
  <c r="M34" i="6"/>
  <c r="K54" i="6"/>
  <c r="K40" i="6"/>
  <c r="U56" i="3"/>
  <c r="I56" i="3"/>
  <c r="F56" i="3"/>
  <c r="F65" i="3"/>
  <c r="F72" i="3" s="1"/>
  <c r="X56" i="3"/>
  <c r="L56" i="3"/>
  <c r="O56" i="3"/>
  <c r="R56" i="3"/>
  <c r="L50" i="4"/>
  <c r="K48" i="4"/>
  <c r="F48" i="4"/>
  <c r="O65" i="4"/>
  <c r="O72" i="4" s="1"/>
  <c r="F73" i="5"/>
  <c r="M35" i="3"/>
  <c r="K46" i="4"/>
  <c r="AB23" i="5"/>
  <c r="J23" i="5"/>
  <c r="G22" i="5"/>
  <c r="Y23" i="5"/>
  <c r="G23" i="5"/>
  <c r="S23" i="5"/>
  <c r="V23" i="5"/>
  <c r="P23" i="5"/>
  <c r="M54" i="4"/>
  <c r="G39" i="4"/>
  <c r="M41" i="4"/>
  <c r="G51" i="4"/>
  <c r="M53" i="4"/>
  <c r="F15" i="6"/>
  <c r="L17" i="6" s="1"/>
  <c r="L70" i="6" s="1"/>
  <c r="G19" i="5"/>
  <c r="AA23" i="5"/>
  <c r="I23" i="5"/>
  <c r="F22" i="5"/>
  <c r="F23" i="5"/>
  <c r="E21" i="5"/>
  <c r="X23" i="5"/>
  <c r="U23" i="5"/>
  <c r="R23" i="5"/>
  <c r="O23" i="5"/>
  <c r="V28" i="3" l="1"/>
  <c r="J28" i="3"/>
  <c r="R28" i="3"/>
  <c r="L28" i="3"/>
  <c r="Y28" i="3"/>
  <c r="O28" i="3"/>
  <c r="X28" i="3"/>
  <c r="I28" i="3"/>
  <c r="U28" i="3"/>
  <c r="T28" i="3"/>
  <c r="S28" i="3"/>
  <c r="W28" i="3"/>
  <c r="F28" i="3"/>
  <c r="Q28" i="3"/>
  <c r="N28" i="3"/>
  <c r="P28" i="3"/>
  <c r="H28" i="3"/>
  <c r="M28" i="3"/>
  <c r="F28" i="5"/>
  <c r="K68" i="3"/>
  <c r="AA38" i="4"/>
  <c r="F61" i="4"/>
  <c r="L63" i="4" s="1"/>
  <c r="E36" i="4"/>
  <c r="F38" i="4"/>
  <c r="R38" i="4"/>
  <c r="U38" i="4"/>
  <c r="X38" i="4"/>
  <c r="I38" i="4"/>
  <c r="O38" i="4"/>
  <c r="F52" i="6"/>
  <c r="G34" i="5"/>
  <c r="N55" i="3"/>
  <c r="G65" i="6"/>
  <c r="G72" i="6" s="1"/>
  <c r="G56" i="6"/>
  <c r="Y56" i="6"/>
  <c r="V56" i="6"/>
  <c r="S56" i="6"/>
  <c r="AB56" i="6"/>
  <c r="J56" i="6"/>
  <c r="P56" i="6"/>
  <c r="M56" i="6"/>
  <c r="F25" i="6"/>
  <c r="N66" i="4"/>
  <c r="N73" i="4" s="1"/>
  <c r="F65" i="6"/>
  <c r="F72" i="6" s="1"/>
  <c r="F56" i="6"/>
  <c r="AA56" i="6"/>
  <c r="X56" i="6"/>
  <c r="R56" i="6"/>
  <c r="I56" i="6"/>
  <c r="U56" i="6"/>
  <c r="O56" i="6"/>
  <c r="G41" i="4"/>
  <c r="G54" i="4"/>
  <c r="AB41" i="4"/>
  <c r="J41" i="4"/>
  <c r="V41" i="4"/>
  <c r="S41" i="4"/>
  <c r="Y41" i="4"/>
  <c r="P41" i="4"/>
  <c r="K37" i="4"/>
  <c r="K61" i="4"/>
  <c r="K55" i="3"/>
  <c r="R25" i="5"/>
  <c r="Q25" i="5"/>
  <c r="AB25" i="5"/>
  <c r="P25" i="5"/>
  <c r="AA25" i="5"/>
  <c r="Y25" i="5"/>
  <c r="U25" i="5"/>
  <c r="I25" i="5"/>
  <c r="X25" i="5"/>
  <c r="W25" i="5"/>
  <c r="V25" i="5"/>
  <c r="T25" i="5"/>
  <c r="S25" i="5"/>
  <c r="J25" i="5"/>
  <c r="H25" i="5"/>
  <c r="M25" i="5"/>
  <c r="N25" i="5"/>
  <c r="Z25" i="5"/>
  <c r="O25" i="5"/>
  <c r="G25" i="5"/>
  <c r="L25" i="5"/>
  <c r="N65" i="4"/>
  <c r="N72" i="4" s="1"/>
  <c r="L65" i="4"/>
  <c r="L72" i="4" s="1"/>
  <c r="K58" i="3"/>
  <c r="AB28" i="6"/>
  <c r="AA28" i="6"/>
  <c r="Y28" i="6"/>
  <c r="U28" i="6"/>
  <c r="T28" i="6"/>
  <c r="S28" i="6"/>
  <c r="R28" i="6"/>
  <c r="X28" i="6"/>
  <c r="I28" i="6"/>
  <c r="Z28" i="6"/>
  <c r="W28" i="6"/>
  <c r="V28" i="6"/>
  <c r="J28" i="6"/>
  <c r="H28" i="6"/>
  <c r="P28" i="6"/>
  <c r="Q28" i="6"/>
  <c r="O28" i="6"/>
  <c r="N28" i="6"/>
  <c r="M28" i="6"/>
  <c r="G28" i="6"/>
  <c r="L28" i="6"/>
  <c r="K15" i="4"/>
  <c r="K54" i="4"/>
  <c r="AA17" i="5"/>
  <c r="AA70" i="5" s="1"/>
  <c r="F17" i="5"/>
  <c r="F70" i="5" s="1"/>
  <c r="F68" i="5"/>
  <c r="I17" i="5"/>
  <c r="I70" i="5" s="1"/>
  <c r="R17" i="5"/>
  <c r="R70" i="5" s="1"/>
  <c r="X17" i="5"/>
  <c r="X70" i="5" s="1"/>
  <c r="U17" i="5"/>
  <c r="U70" i="5" s="1"/>
  <c r="O17" i="5"/>
  <c r="O70" i="5" s="1"/>
  <c r="V22" i="5"/>
  <c r="J22" i="5"/>
  <c r="U22" i="5"/>
  <c r="I22" i="5"/>
  <c r="S22" i="5"/>
  <c r="R22" i="5"/>
  <c r="AB22" i="5"/>
  <c r="AA22" i="5"/>
  <c r="Y22" i="5"/>
  <c r="X22" i="5"/>
  <c r="Q22" i="5"/>
  <c r="P22" i="5"/>
  <c r="O22" i="5"/>
  <c r="W22" i="5"/>
  <c r="Z22" i="5"/>
  <c r="H22" i="5"/>
  <c r="T22" i="5"/>
  <c r="L22" i="5"/>
  <c r="M22" i="5"/>
  <c r="N22" i="5"/>
  <c r="K66" i="5"/>
  <c r="K73" i="5" s="1"/>
  <c r="M65" i="4"/>
  <c r="M72" i="4" s="1"/>
  <c r="M56" i="4"/>
  <c r="G28" i="3"/>
  <c r="G29" i="4"/>
  <c r="AB29" i="4"/>
  <c r="J29" i="4"/>
  <c r="Y29" i="4"/>
  <c r="S29" i="4"/>
  <c r="V29" i="4"/>
  <c r="P29" i="4"/>
  <c r="AB38" i="4"/>
  <c r="G61" i="4"/>
  <c r="G37" i="4"/>
  <c r="G38" i="4"/>
  <c r="S38" i="4"/>
  <c r="J38" i="4"/>
  <c r="Y38" i="4"/>
  <c r="V38" i="4"/>
  <c r="P38" i="4"/>
  <c r="X34" i="3"/>
  <c r="U34" i="3"/>
  <c r="I34" i="3"/>
  <c r="Y34" i="3"/>
  <c r="W34" i="3"/>
  <c r="V34" i="3"/>
  <c r="J34" i="3"/>
  <c r="S34" i="3"/>
  <c r="R34" i="3"/>
  <c r="Q34" i="3"/>
  <c r="O34" i="3"/>
  <c r="N34" i="3"/>
  <c r="L34" i="3"/>
  <c r="H34" i="3"/>
  <c r="T34" i="3"/>
  <c r="F34" i="3"/>
  <c r="P34" i="3"/>
  <c r="M34" i="3"/>
  <c r="K34" i="3"/>
  <c r="S70" i="5"/>
  <c r="N68" i="4"/>
  <c r="K68" i="6"/>
  <c r="F57" i="4"/>
  <c r="E42" i="4"/>
  <c r="X44" i="4"/>
  <c r="I44" i="4"/>
  <c r="F44" i="4"/>
  <c r="AA44" i="4"/>
  <c r="R44" i="4"/>
  <c r="U44" i="4"/>
  <c r="O44" i="4"/>
  <c r="V70" i="5"/>
  <c r="Y28" i="5"/>
  <c r="X28" i="5"/>
  <c r="V28" i="5"/>
  <c r="J28" i="5"/>
  <c r="U28" i="5"/>
  <c r="I28" i="5"/>
  <c r="AB28" i="5"/>
  <c r="P28" i="5"/>
  <c r="S28" i="5"/>
  <c r="R28" i="5"/>
  <c r="O28" i="5"/>
  <c r="G28" i="5"/>
  <c r="AA28" i="5"/>
  <c r="Z28" i="5"/>
  <c r="M28" i="5"/>
  <c r="H28" i="5"/>
  <c r="Q28" i="5"/>
  <c r="T28" i="5"/>
  <c r="W28" i="5"/>
  <c r="L28" i="5"/>
  <c r="N28" i="5"/>
  <c r="S31" i="5"/>
  <c r="R31" i="5"/>
  <c r="AB31" i="5"/>
  <c r="AA31" i="5"/>
  <c r="W31" i="5"/>
  <c r="J31" i="5"/>
  <c r="I31" i="5"/>
  <c r="Z31" i="5"/>
  <c r="Y31" i="5"/>
  <c r="X31" i="5"/>
  <c r="V31" i="5"/>
  <c r="U31" i="5"/>
  <c r="H31" i="5"/>
  <c r="O31" i="5"/>
  <c r="P31" i="5"/>
  <c r="M31" i="5"/>
  <c r="Q31" i="5"/>
  <c r="T31" i="5"/>
  <c r="L31" i="5"/>
  <c r="G31" i="5"/>
  <c r="N31" i="5"/>
  <c r="K66" i="6"/>
  <c r="K73" i="6" s="1"/>
  <c r="Y70" i="5"/>
  <c r="Y56" i="3"/>
  <c r="G56" i="3"/>
  <c r="V56" i="3"/>
  <c r="J56" i="3"/>
  <c r="G65" i="3"/>
  <c r="G72" i="3" s="1"/>
  <c r="G55" i="3"/>
  <c r="S56" i="3"/>
  <c r="P56" i="3"/>
  <c r="M56" i="3"/>
  <c r="V43" i="6"/>
  <c r="J43" i="6"/>
  <c r="AB43" i="6"/>
  <c r="Y43" i="6"/>
  <c r="X43" i="6"/>
  <c r="U43" i="6"/>
  <c r="E57" i="6"/>
  <c r="S43" i="6"/>
  <c r="R43" i="6"/>
  <c r="Q43" i="6"/>
  <c r="AA43" i="6"/>
  <c r="O43" i="6"/>
  <c r="L43" i="6"/>
  <c r="I43" i="6"/>
  <c r="T43" i="6"/>
  <c r="Z43" i="6"/>
  <c r="W43" i="6"/>
  <c r="P43" i="6"/>
  <c r="F43" i="6"/>
  <c r="H43" i="6"/>
  <c r="N43" i="6"/>
  <c r="M43" i="6"/>
  <c r="K43" i="6"/>
  <c r="K65" i="5"/>
  <c r="K72" i="5" s="1"/>
  <c r="G59" i="5"/>
  <c r="G66" i="5"/>
  <c r="G73" i="5" s="1"/>
  <c r="AB59" i="5"/>
  <c r="V59" i="5"/>
  <c r="S59" i="5"/>
  <c r="P59" i="5"/>
  <c r="J59" i="5"/>
  <c r="Y59" i="5"/>
  <c r="G49" i="5"/>
  <c r="AA50" i="4"/>
  <c r="E48" i="4"/>
  <c r="F50" i="4"/>
  <c r="R50" i="4"/>
  <c r="U50" i="4"/>
  <c r="X50" i="4"/>
  <c r="I50" i="4"/>
  <c r="O50" i="4"/>
  <c r="K31" i="5"/>
  <c r="E15" i="5"/>
  <c r="AB50" i="4"/>
  <c r="G49" i="4"/>
  <c r="G50" i="4"/>
  <c r="S50" i="4"/>
  <c r="V50" i="4"/>
  <c r="Y50" i="4"/>
  <c r="J50" i="4"/>
  <c r="P50" i="4"/>
  <c r="M63" i="4"/>
  <c r="F58" i="3"/>
  <c r="K28" i="3"/>
  <c r="F52" i="4"/>
  <c r="E51" i="4"/>
  <c r="F53" i="4"/>
  <c r="AA53" i="4"/>
  <c r="I53" i="4"/>
  <c r="X53" i="4"/>
  <c r="U53" i="4"/>
  <c r="R53" i="4"/>
  <c r="O53" i="4"/>
  <c r="K57" i="4"/>
  <c r="J70" i="5"/>
  <c r="G68" i="3"/>
  <c r="G17" i="3"/>
  <c r="S17" i="3"/>
  <c r="S70" i="3" s="1"/>
  <c r="V17" i="3"/>
  <c r="V70" i="3" s="1"/>
  <c r="Y17" i="3"/>
  <c r="J17" i="3"/>
  <c r="AB17" i="3"/>
  <c r="P17" i="3"/>
  <c r="F28" i="4"/>
  <c r="E27" i="4"/>
  <c r="X29" i="4"/>
  <c r="F29" i="4"/>
  <c r="AA29" i="4"/>
  <c r="I29" i="4"/>
  <c r="U29" i="4"/>
  <c r="R29" i="4"/>
  <c r="O29" i="4"/>
  <c r="S52" i="6"/>
  <c r="R52" i="6"/>
  <c r="Y52" i="6"/>
  <c r="V52" i="6"/>
  <c r="U52" i="6"/>
  <c r="P52" i="6"/>
  <c r="Z52" i="6"/>
  <c r="AB52" i="6"/>
  <c r="AA52" i="6"/>
  <c r="X52" i="6"/>
  <c r="W52" i="6"/>
  <c r="J52" i="6"/>
  <c r="I52" i="6"/>
  <c r="T52" i="6"/>
  <c r="Q52" i="6"/>
  <c r="O52" i="6"/>
  <c r="M52" i="6"/>
  <c r="H52" i="6"/>
  <c r="G52" i="6"/>
  <c r="N52" i="6"/>
  <c r="L52" i="6"/>
  <c r="E15" i="6"/>
  <c r="K16" i="6" s="1"/>
  <c r="S70" i="6"/>
  <c r="G66" i="6"/>
  <c r="G73" i="6" s="1"/>
  <c r="V59" i="6"/>
  <c r="J59" i="6"/>
  <c r="G59" i="6"/>
  <c r="G58" i="6"/>
  <c r="AB59" i="6"/>
  <c r="S59" i="6"/>
  <c r="Y59" i="6"/>
  <c r="P59" i="6"/>
  <c r="AB40" i="6"/>
  <c r="AA40" i="6"/>
  <c r="Y40" i="6"/>
  <c r="U40" i="6"/>
  <c r="I40" i="6"/>
  <c r="X40" i="6"/>
  <c r="W40" i="6"/>
  <c r="V40" i="6"/>
  <c r="T40" i="6"/>
  <c r="S40" i="6"/>
  <c r="R40" i="6"/>
  <c r="Q40" i="6"/>
  <c r="E54" i="6"/>
  <c r="F55" i="6" s="1"/>
  <c r="J40" i="6"/>
  <c r="Z40" i="6"/>
  <c r="O40" i="6"/>
  <c r="M40" i="6"/>
  <c r="P40" i="6"/>
  <c r="H40" i="6"/>
  <c r="G40" i="6"/>
  <c r="N40" i="6"/>
  <c r="L40" i="6"/>
  <c r="G34" i="3"/>
  <c r="AB70" i="5"/>
  <c r="G73" i="3"/>
  <c r="AA34" i="5"/>
  <c r="Y34" i="5"/>
  <c r="X34" i="5"/>
  <c r="V34" i="5"/>
  <c r="J34" i="5"/>
  <c r="R34" i="5"/>
  <c r="I34" i="5"/>
  <c r="AB34" i="5"/>
  <c r="U34" i="5"/>
  <c r="T34" i="5"/>
  <c r="S34" i="5"/>
  <c r="Q34" i="5"/>
  <c r="P34" i="5"/>
  <c r="W34" i="5"/>
  <c r="L34" i="5"/>
  <c r="Z34" i="5"/>
  <c r="H34" i="5"/>
  <c r="O34" i="5"/>
  <c r="N34" i="5"/>
  <c r="M34" i="5"/>
  <c r="F34" i="5"/>
  <c r="K49" i="4"/>
  <c r="K28" i="6"/>
  <c r="F68" i="6"/>
  <c r="I17" i="6"/>
  <c r="I70" i="6" s="1"/>
  <c r="F17" i="6"/>
  <c r="F70" i="6" s="1"/>
  <c r="X17" i="6"/>
  <c r="X70" i="6" s="1"/>
  <c r="U17" i="6"/>
  <c r="U70" i="6" s="1"/>
  <c r="R17" i="6"/>
  <c r="R70" i="6" s="1"/>
  <c r="AA17" i="6"/>
  <c r="AA70" i="6" s="1"/>
  <c r="O17" i="6"/>
  <c r="O70" i="6" s="1"/>
  <c r="K55" i="6"/>
  <c r="K65" i="6"/>
  <c r="K72" i="6" s="1"/>
  <c r="E66" i="3"/>
  <c r="E73" i="3" s="1"/>
  <c r="Y58" i="3"/>
  <c r="U58" i="3"/>
  <c r="I58" i="3"/>
  <c r="J58" i="3"/>
  <c r="R58" i="3"/>
  <c r="W58" i="3"/>
  <c r="O58" i="3"/>
  <c r="T58" i="3"/>
  <c r="S58" i="3"/>
  <c r="V58" i="3"/>
  <c r="P58" i="3"/>
  <c r="X58" i="3"/>
  <c r="H58" i="3"/>
  <c r="N58" i="3"/>
  <c r="L58" i="3"/>
  <c r="Q58" i="3"/>
  <c r="M58" i="3"/>
  <c r="E57" i="5"/>
  <c r="K58" i="5" s="1"/>
  <c r="X43" i="5"/>
  <c r="V43" i="5"/>
  <c r="J43" i="5"/>
  <c r="U43" i="5"/>
  <c r="I43" i="5"/>
  <c r="H43" i="5"/>
  <c r="S43" i="5"/>
  <c r="R43" i="5"/>
  <c r="AA43" i="5"/>
  <c r="O43" i="5"/>
  <c r="AB43" i="5"/>
  <c r="Z43" i="5"/>
  <c r="Y43" i="5"/>
  <c r="Q43" i="5"/>
  <c r="P43" i="5"/>
  <c r="L43" i="5"/>
  <c r="T43" i="5"/>
  <c r="W43" i="5"/>
  <c r="F43" i="5"/>
  <c r="N43" i="5"/>
  <c r="M43" i="5"/>
  <c r="K28" i="4"/>
  <c r="F31" i="5"/>
  <c r="Y19" i="3"/>
  <c r="E15" i="3"/>
  <c r="K16" i="3" s="1"/>
  <c r="K69" i="3" s="1"/>
  <c r="X19" i="3"/>
  <c r="V19" i="3"/>
  <c r="J19" i="3"/>
  <c r="P19" i="3"/>
  <c r="U19" i="3"/>
  <c r="I19" i="3"/>
  <c r="T19" i="3"/>
  <c r="H19" i="3"/>
  <c r="S19" i="3"/>
  <c r="Q19" i="3"/>
  <c r="R19" i="3"/>
  <c r="L19" i="3"/>
  <c r="W19" i="3"/>
  <c r="O19" i="3"/>
  <c r="F19" i="3"/>
  <c r="M19" i="3"/>
  <c r="N19" i="3"/>
  <c r="N52" i="24"/>
  <c r="K52" i="4"/>
  <c r="E61" i="6"/>
  <c r="F28" i="6"/>
  <c r="L66" i="4"/>
  <c r="L73" i="4" s="1"/>
  <c r="L59" i="4"/>
  <c r="G70" i="5"/>
  <c r="M73" i="4"/>
  <c r="E65" i="3"/>
  <c r="E72" i="3" s="1"/>
  <c r="U55" i="3"/>
  <c r="I55" i="3"/>
  <c r="Y55" i="3"/>
  <c r="X55" i="3"/>
  <c r="L55" i="3"/>
  <c r="Q55" i="3"/>
  <c r="J55" i="3"/>
  <c r="H55" i="3"/>
  <c r="R55" i="3"/>
  <c r="V55" i="3"/>
  <c r="S55" i="3"/>
  <c r="O55" i="3"/>
  <c r="P55" i="3"/>
  <c r="T55" i="3"/>
  <c r="M55" i="3"/>
  <c r="W55" i="3"/>
  <c r="U25" i="6"/>
  <c r="I25" i="6"/>
  <c r="R25" i="6"/>
  <c r="AB25" i="6"/>
  <c r="AA25" i="6"/>
  <c r="Y25" i="6"/>
  <c r="J25" i="6"/>
  <c r="X25" i="6"/>
  <c r="S25" i="6"/>
  <c r="W25" i="6"/>
  <c r="V25" i="6"/>
  <c r="Z25" i="6"/>
  <c r="M25" i="6"/>
  <c r="T25" i="6"/>
  <c r="P25" i="6"/>
  <c r="Q25" i="6"/>
  <c r="H25" i="6"/>
  <c r="O25" i="6"/>
  <c r="G25" i="6"/>
  <c r="L25" i="6"/>
  <c r="N25" i="6"/>
  <c r="E61" i="5"/>
  <c r="G43" i="6"/>
  <c r="L68" i="4"/>
  <c r="N52" i="23"/>
  <c r="G57" i="4"/>
  <c r="M70" i="5"/>
  <c r="E54" i="5"/>
  <c r="G26" i="4"/>
  <c r="J26" i="4"/>
  <c r="AB26" i="4"/>
  <c r="Y26" i="4"/>
  <c r="S26" i="4"/>
  <c r="V26" i="4"/>
  <c r="P26" i="4"/>
  <c r="G15" i="4"/>
  <c r="S49" i="5"/>
  <c r="AB49" i="5"/>
  <c r="O49" i="5"/>
  <c r="AA49" i="5"/>
  <c r="Y49" i="5"/>
  <c r="X49" i="5"/>
  <c r="J49" i="5"/>
  <c r="V49" i="5"/>
  <c r="T49" i="5"/>
  <c r="U49" i="5"/>
  <c r="R49" i="5"/>
  <c r="Q49" i="5"/>
  <c r="I49" i="5"/>
  <c r="H49" i="5"/>
  <c r="W49" i="5"/>
  <c r="L49" i="5"/>
  <c r="Z49" i="5"/>
  <c r="P49" i="5"/>
  <c r="F49" i="5"/>
  <c r="M49" i="5"/>
  <c r="N49" i="5"/>
  <c r="L29" i="4"/>
  <c r="U62" i="3"/>
  <c r="Y62" i="3"/>
  <c r="X62" i="3"/>
  <c r="J62" i="3"/>
  <c r="V62" i="3"/>
  <c r="I62" i="3"/>
  <c r="L62" i="3"/>
  <c r="R62" i="3"/>
  <c r="AA62" i="3"/>
  <c r="S62" i="3"/>
  <c r="Z62" i="3"/>
  <c r="AB62" i="3"/>
  <c r="T62" i="3"/>
  <c r="H62" i="3"/>
  <c r="M62" i="3"/>
  <c r="Q62" i="3"/>
  <c r="O62" i="3"/>
  <c r="P62" i="3"/>
  <c r="W62" i="3"/>
  <c r="G53" i="4"/>
  <c r="G52" i="4"/>
  <c r="AB53" i="4"/>
  <c r="J53" i="4"/>
  <c r="Y53" i="4"/>
  <c r="V53" i="4"/>
  <c r="S53" i="4"/>
  <c r="P53" i="4"/>
  <c r="H49" i="3"/>
  <c r="S49" i="3"/>
  <c r="I49" i="3"/>
  <c r="Y49" i="3"/>
  <c r="X49" i="3"/>
  <c r="V49" i="3"/>
  <c r="U49" i="3"/>
  <c r="J49" i="3"/>
  <c r="R49" i="3"/>
  <c r="Q49" i="3"/>
  <c r="P49" i="3"/>
  <c r="T49" i="3"/>
  <c r="L49" i="3"/>
  <c r="O49" i="3"/>
  <c r="W49" i="3"/>
  <c r="K49" i="3"/>
  <c r="F49" i="3"/>
  <c r="N49" i="3"/>
  <c r="M49" i="3"/>
  <c r="K62" i="3"/>
  <c r="G63" i="3"/>
  <c r="G62" i="3"/>
  <c r="S63" i="3"/>
  <c r="AB63" i="3"/>
  <c r="V63" i="3"/>
  <c r="J63" i="3"/>
  <c r="Y63" i="3"/>
  <c r="P63" i="3"/>
  <c r="M63" i="3"/>
  <c r="M70" i="3" s="1"/>
  <c r="E24" i="4"/>
  <c r="F26" i="4"/>
  <c r="U26" i="4"/>
  <c r="AA26" i="4"/>
  <c r="R26" i="4"/>
  <c r="I26" i="4"/>
  <c r="X26" i="4"/>
  <c r="O26" i="4"/>
  <c r="F15" i="4"/>
  <c r="L17" i="4" s="1"/>
  <c r="L70" i="4" s="1"/>
  <c r="F40" i="4"/>
  <c r="E39" i="4"/>
  <c r="G40" i="4" s="1"/>
  <c r="X41" i="4"/>
  <c r="F41" i="4"/>
  <c r="F54" i="4"/>
  <c r="AA41" i="4"/>
  <c r="I41" i="4"/>
  <c r="R41" i="4"/>
  <c r="U41" i="4"/>
  <c r="O41" i="4"/>
  <c r="K25" i="5"/>
  <c r="E68" i="5" l="1"/>
  <c r="Y16" i="5"/>
  <c r="X16" i="5"/>
  <c r="AA16" i="5"/>
  <c r="J16" i="5"/>
  <c r="S16" i="5"/>
  <c r="I16" i="5"/>
  <c r="U16" i="5"/>
  <c r="W16" i="5"/>
  <c r="R16" i="5"/>
  <c r="V16" i="5"/>
  <c r="V69" i="5" s="1"/>
  <c r="AB16" i="5"/>
  <c r="P16" i="5"/>
  <c r="Z16" i="5"/>
  <c r="O16" i="5"/>
  <c r="H16" i="5"/>
  <c r="Q16" i="5"/>
  <c r="T16" i="5"/>
  <c r="M16" i="5"/>
  <c r="L16" i="5"/>
  <c r="G16" i="5"/>
  <c r="K16" i="5"/>
  <c r="N16" i="5"/>
  <c r="N69" i="5" s="1"/>
  <c r="Z43" i="4"/>
  <c r="Y43" i="4"/>
  <c r="W43" i="4"/>
  <c r="V43" i="4"/>
  <c r="J43" i="4"/>
  <c r="U43" i="4"/>
  <c r="I43" i="4"/>
  <c r="E57" i="4"/>
  <c r="S43" i="4"/>
  <c r="Q43" i="4"/>
  <c r="P43" i="4"/>
  <c r="R43" i="4"/>
  <c r="X43" i="4"/>
  <c r="AA43" i="4"/>
  <c r="AB43" i="4"/>
  <c r="H43" i="4"/>
  <c r="T43" i="4"/>
  <c r="M43" i="4"/>
  <c r="O43" i="4"/>
  <c r="L43" i="4"/>
  <c r="G43" i="4"/>
  <c r="N43" i="4"/>
  <c r="Z28" i="4"/>
  <c r="Y28" i="4"/>
  <c r="AB28" i="4"/>
  <c r="X28" i="4"/>
  <c r="T28" i="4"/>
  <c r="S28" i="4"/>
  <c r="J28" i="4"/>
  <c r="H28" i="4"/>
  <c r="I28" i="4"/>
  <c r="AA28" i="4"/>
  <c r="W28" i="4"/>
  <c r="V28" i="4"/>
  <c r="R28" i="4"/>
  <c r="U28" i="4"/>
  <c r="Q28" i="4"/>
  <c r="O28" i="4"/>
  <c r="P28" i="4"/>
  <c r="N28" i="4"/>
  <c r="L28" i="4"/>
  <c r="M28" i="4"/>
  <c r="K66" i="4"/>
  <c r="K73" i="4" s="1"/>
  <c r="K58" i="4"/>
  <c r="F43" i="4"/>
  <c r="E68" i="3"/>
  <c r="S16" i="3"/>
  <c r="S69" i="3" s="1"/>
  <c r="R16" i="3"/>
  <c r="R69" i="3" s="1"/>
  <c r="AB16" i="3"/>
  <c r="AB69" i="3" s="1"/>
  <c r="V16" i="3"/>
  <c r="V69" i="3" s="1"/>
  <c r="U16" i="3"/>
  <c r="U69" i="3" s="1"/>
  <c r="I16" i="3"/>
  <c r="I69" i="3" s="1"/>
  <c r="Y16" i="3"/>
  <c r="Y69" i="3" s="1"/>
  <c r="J16" i="3"/>
  <c r="J69" i="3" s="1"/>
  <c r="X16" i="3"/>
  <c r="X69" i="3" s="1"/>
  <c r="H16" i="3"/>
  <c r="H69" i="3" s="1"/>
  <c r="T16" i="3"/>
  <c r="T69" i="3" s="1"/>
  <c r="AA16" i="3"/>
  <c r="AA69" i="3" s="1"/>
  <c r="Q16" i="3"/>
  <c r="Q69" i="3" s="1"/>
  <c r="F16" i="3"/>
  <c r="F69" i="3" s="1"/>
  <c r="W16" i="3"/>
  <c r="W69" i="3" s="1"/>
  <c r="O16" i="3"/>
  <c r="O69" i="3" s="1"/>
  <c r="L16" i="3"/>
  <c r="L69" i="3" s="1"/>
  <c r="P16" i="3"/>
  <c r="P69" i="3" s="1"/>
  <c r="Z16" i="3"/>
  <c r="Z69" i="3" s="1"/>
  <c r="M16" i="3"/>
  <c r="M69" i="3" s="1"/>
  <c r="N16" i="3"/>
  <c r="N69" i="3" s="1"/>
  <c r="K43" i="4"/>
  <c r="F66" i="4"/>
  <c r="F73" i="4" s="1"/>
  <c r="F59" i="4"/>
  <c r="F58" i="4"/>
  <c r="AA59" i="4"/>
  <c r="X59" i="4"/>
  <c r="R59" i="4"/>
  <c r="U59" i="4"/>
  <c r="I59" i="4"/>
  <c r="O59" i="4"/>
  <c r="E65" i="5"/>
  <c r="E72" i="5" s="1"/>
  <c r="R55" i="5"/>
  <c r="AB55" i="5"/>
  <c r="I55" i="5"/>
  <c r="U55" i="5"/>
  <c r="O55" i="5"/>
  <c r="J55" i="5"/>
  <c r="X55" i="5"/>
  <c r="S55" i="5"/>
  <c r="T55" i="5"/>
  <c r="AA55" i="5"/>
  <c r="Y55" i="5"/>
  <c r="V55" i="5"/>
  <c r="Z55" i="5"/>
  <c r="L55" i="5"/>
  <c r="W55" i="5"/>
  <c r="Q55" i="5"/>
  <c r="P55" i="5"/>
  <c r="M55" i="5"/>
  <c r="H55" i="5"/>
  <c r="N55" i="5"/>
  <c r="F55" i="5"/>
  <c r="G55" i="5"/>
  <c r="G66" i="4"/>
  <c r="G73" i="4" s="1"/>
  <c r="G59" i="4"/>
  <c r="G58" i="4"/>
  <c r="V59" i="4"/>
  <c r="J59" i="4"/>
  <c r="AB59" i="4"/>
  <c r="Y59" i="4"/>
  <c r="S59" i="4"/>
  <c r="P59" i="4"/>
  <c r="M59" i="4"/>
  <c r="E66" i="5"/>
  <c r="E73" i="5" s="1"/>
  <c r="I58" i="5"/>
  <c r="U58" i="5"/>
  <c r="X58" i="5"/>
  <c r="V58" i="5"/>
  <c r="R58" i="5"/>
  <c r="AB58" i="5"/>
  <c r="Q58" i="5"/>
  <c r="H58" i="5"/>
  <c r="P58" i="5"/>
  <c r="S58" i="5"/>
  <c r="AA58" i="5"/>
  <c r="J58" i="5"/>
  <c r="Y58" i="5"/>
  <c r="L58" i="5"/>
  <c r="O58" i="5"/>
  <c r="Z58" i="5"/>
  <c r="T58" i="5"/>
  <c r="W58" i="5"/>
  <c r="F58" i="5"/>
  <c r="M58" i="5"/>
  <c r="N58" i="5"/>
  <c r="F16" i="6"/>
  <c r="P70" i="3"/>
  <c r="V58" i="6"/>
  <c r="J58" i="6"/>
  <c r="E66" i="6"/>
  <c r="E73" i="6" s="1"/>
  <c r="S58" i="6"/>
  <c r="AB58" i="6"/>
  <c r="Z58" i="6"/>
  <c r="Y58" i="6"/>
  <c r="X58" i="6"/>
  <c r="AA58" i="6"/>
  <c r="R58" i="6"/>
  <c r="Q58" i="6"/>
  <c r="U58" i="6"/>
  <c r="I58" i="6"/>
  <c r="H58" i="6"/>
  <c r="T58" i="6"/>
  <c r="O58" i="6"/>
  <c r="W58" i="6"/>
  <c r="P58" i="6"/>
  <c r="M58" i="6"/>
  <c r="L58" i="6"/>
  <c r="N58" i="6"/>
  <c r="F58" i="6"/>
  <c r="G17" i="4"/>
  <c r="G68" i="4"/>
  <c r="S17" i="4"/>
  <c r="J17" i="4"/>
  <c r="P17" i="4"/>
  <c r="V17" i="4"/>
  <c r="Y17" i="4"/>
  <c r="AB17" i="4"/>
  <c r="M17" i="4"/>
  <c r="M70" i="4" s="1"/>
  <c r="AB70" i="3"/>
  <c r="J70" i="3"/>
  <c r="G28" i="4"/>
  <c r="F16" i="5"/>
  <c r="S62" i="6"/>
  <c r="R62" i="6"/>
  <c r="AB62" i="6"/>
  <c r="AA62" i="6"/>
  <c r="X62" i="6"/>
  <c r="T62" i="6"/>
  <c r="Z62" i="6"/>
  <c r="Y62" i="6"/>
  <c r="V62" i="6"/>
  <c r="U62" i="6"/>
  <c r="Q62" i="6"/>
  <c r="J62" i="6"/>
  <c r="I62" i="6"/>
  <c r="L62" i="6"/>
  <c r="M62" i="6"/>
  <c r="P62" i="6"/>
  <c r="H62" i="6"/>
  <c r="O62" i="6"/>
  <c r="W62" i="6"/>
  <c r="F62" i="6"/>
  <c r="N62" i="6"/>
  <c r="G62" i="6"/>
  <c r="Y70" i="3"/>
  <c r="G58" i="5"/>
  <c r="F63" i="4"/>
  <c r="U63" i="4"/>
  <c r="X63" i="4"/>
  <c r="AA63" i="4"/>
  <c r="I63" i="4"/>
  <c r="R63" i="4"/>
  <c r="O63" i="4"/>
  <c r="F16" i="4"/>
  <c r="F17" i="4"/>
  <c r="F68" i="4"/>
  <c r="X17" i="4"/>
  <c r="I17" i="4"/>
  <c r="AA17" i="4"/>
  <c r="O17" i="4"/>
  <c r="U17" i="4"/>
  <c r="U70" i="4" s="1"/>
  <c r="R17" i="4"/>
  <c r="R70" i="4" s="1"/>
  <c r="F56" i="4"/>
  <c r="F65" i="4"/>
  <c r="F72" i="4" s="1"/>
  <c r="F55" i="4"/>
  <c r="X56" i="4"/>
  <c r="U56" i="4"/>
  <c r="R56" i="4"/>
  <c r="AA56" i="4"/>
  <c r="I56" i="4"/>
  <c r="O56" i="4"/>
  <c r="K40" i="4"/>
  <c r="Q25" i="4"/>
  <c r="AB25" i="4"/>
  <c r="J25" i="4"/>
  <c r="AA25" i="4"/>
  <c r="H25" i="4"/>
  <c r="Y25" i="4"/>
  <c r="W25" i="4"/>
  <c r="T25" i="4"/>
  <c r="V25" i="4"/>
  <c r="I25" i="4"/>
  <c r="R25" i="4"/>
  <c r="Z25" i="4"/>
  <c r="X25" i="4"/>
  <c r="S25" i="4"/>
  <c r="U25" i="4"/>
  <c r="O25" i="4"/>
  <c r="P25" i="4"/>
  <c r="M25" i="4"/>
  <c r="N25" i="4"/>
  <c r="E15" i="4"/>
  <c r="G16" i="4" s="1"/>
  <c r="G69" i="4" s="1"/>
  <c r="L25" i="4"/>
  <c r="J16" i="6"/>
  <c r="J69" i="6" s="1"/>
  <c r="AA16" i="6"/>
  <c r="Y16" i="6"/>
  <c r="Y69" i="6" s="1"/>
  <c r="E68" i="6"/>
  <c r="V16" i="6"/>
  <c r="AB16" i="6"/>
  <c r="AB69" i="6" s="1"/>
  <c r="Q16" i="6"/>
  <c r="Q69" i="6" s="1"/>
  <c r="I16" i="6"/>
  <c r="I69" i="6" s="1"/>
  <c r="U16" i="6"/>
  <c r="U69" i="6" s="1"/>
  <c r="X16" i="6"/>
  <c r="R16" i="6"/>
  <c r="S16" i="6"/>
  <c r="S69" i="6" s="1"/>
  <c r="Z16" i="6"/>
  <c r="M16" i="6"/>
  <c r="M69" i="6" s="1"/>
  <c r="P16" i="6"/>
  <c r="P69" i="6" s="1"/>
  <c r="O16" i="6"/>
  <c r="O69" i="6" s="1"/>
  <c r="T16" i="6"/>
  <c r="W16" i="6"/>
  <c r="W69" i="6" s="1"/>
  <c r="H16" i="6"/>
  <c r="H69" i="6" s="1"/>
  <c r="N16" i="6"/>
  <c r="G16" i="6"/>
  <c r="G69" i="6" s="1"/>
  <c r="L16" i="6"/>
  <c r="L69" i="6" s="1"/>
  <c r="T49" i="4"/>
  <c r="H49" i="4"/>
  <c r="S49" i="4"/>
  <c r="Q49" i="4"/>
  <c r="AB49" i="4"/>
  <c r="AA49" i="4"/>
  <c r="Y49" i="4"/>
  <c r="W49" i="4"/>
  <c r="J49" i="4"/>
  <c r="R49" i="4"/>
  <c r="V49" i="4"/>
  <c r="U49" i="4"/>
  <c r="I49" i="4"/>
  <c r="X49" i="4"/>
  <c r="Z49" i="4"/>
  <c r="P49" i="4"/>
  <c r="O49" i="4"/>
  <c r="N49" i="4"/>
  <c r="L49" i="4"/>
  <c r="M49" i="4"/>
  <c r="K65" i="4"/>
  <c r="K72" i="4" s="1"/>
  <c r="K55" i="4"/>
  <c r="F25" i="4"/>
  <c r="V62" i="5"/>
  <c r="Y62" i="5"/>
  <c r="X62" i="5"/>
  <c r="AB62" i="5"/>
  <c r="W62" i="5"/>
  <c r="J62" i="5"/>
  <c r="I62" i="5"/>
  <c r="AA62" i="5"/>
  <c r="R62" i="5"/>
  <c r="S62" i="5"/>
  <c r="U62" i="5"/>
  <c r="T62" i="5"/>
  <c r="Z62" i="5"/>
  <c r="O62" i="5"/>
  <c r="L62" i="5"/>
  <c r="Q62" i="5"/>
  <c r="H62" i="5"/>
  <c r="P62" i="5"/>
  <c r="G62" i="5"/>
  <c r="N62" i="5"/>
  <c r="K62" i="5"/>
  <c r="F62" i="5"/>
  <c r="M62" i="5"/>
  <c r="AA55" i="6"/>
  <c r="E65" i="6"/>
  <c r="E72" i="6" s="1"/>
  <c r="X55" i="6"/>
  <c r="S55" i="6"/>
  <c r="R55" i="6"/>
  <c r="Y55" i="6"/>
  <c r="I55" i="6"/>
  <c r="J55" i="6"/>
  <c r="U55" i="6"/>
  <c r="Q55" i="6"/>
  <c r="AB55" i="6"/>
  <c r="V55" i="6"/>
  <c r="H55" i="6"/>
  <c r="Z55" i="6"/>
  <c r="M55" i="6"/>
  <c r="O55" i="6"/>
  <c r="W55" i="6"/>
  <c r="T55" i="6"/>
  <c r="P55" i="6"/>
  <c r="L55" i="6"/>
  <c r="N55" i="6"/>
  <c r="G70" i="3"/>
  <c r="F49" i="4"/>
  <c r="K55" i="5"/>
  <c r="K58" i="6"/>
  <c r="K68" i="4"/>
  <c r="K16" i="4"/>
  <c r="L56" i="4"/>
  <c r="G55" i="6"/>
  <c r="E61" i="4"/>
  <c r="K62" i="4" s="1"/>
  <c r="T37" i="4"/>
  <c r="H37" i="4"/>
  <c r="S37" i="4"/>
  <c r="Q37" i="4"/>
  <c r="AB37" i="4"/>
  <c r="AA37" i="4"/>
  <c r="Y37" i="4"/>
  <c r="W37" i="4"/>
  <c r="V37" i="4"/>
  <c r="J37" i="4"/>
  <c r="X37" i="4"/>
  <c r="R37" i="4"/>
  <c r="I37" i="4"/>
  <c r="Z37" i="4"/>
  <c r="U37" i="4"/>
  <c r="P37" i="4"/>
  <c r="O37" i="4"/>
  <c r="M37" i="4"/>
  <c r="L37" i="4"/>
  <c r="N37" i="4"/>
  <c r="K62" i="6"/>
  <c r="K69" i="6" s="1"/>
  <c r="Q40" i="4"/>
  <c r="AB40" i="4"/>
  <c r="Z40" i="4"/>
  <c r="Y40" i="4"/>
  <c r="X40" i="4"/>
  <c r="V40" i="4"/>
  <c r="T40" i="4"/>
  <c r="E54" i="4"/>
  <c r="J40" i="4"/>
  <c r="I40" i="4"/>
  <c r="S40" i="4"/>
  <c r="AA40" i="4"/>
  <c r="W40" i="4"/>
  <c r="R40" i="4"/>
  <c r="U40" i="4"/>
  <c r="H40" i="4"/>
  <c r="O40" i="4"/>
  <c r="P40" i="4"/>
  <c r="N40" i="4"/>
  <c r="M40" i="4"/>
  <c r="L40" i="4"/>
  <c r="G25" i="4"/>
  <c r="G16" i="3"/>
  <c r="G69" i="3" s="1"/>
  <c r="Q52" i="4"/>
  <c r="AB52" i="4"/>
  <c r="Y52" i="4"/>
  <c r="X52" i="4"/>
  <c r="V52" i="4"/>
  <c r="T52" i="4"/>
  <c r="J52" i="4"/>
  <c r="H52" i="4"/>
  <c r="AA52" i="4"/>
  <c r="U52" i="4"/>
  <c r="R52" i="4"/>
  <c r="W52" i="4"/>
  <c r="S52" i="4"/>
  <c r="I52" i="4"/>
  <c r="O52" i="4"/>
  <c r="Z52" i="4"/>
  <c r="P52" i="4"/>
  <c r="L52" i="4"/>
  <c r="N52" i="4"/>
  <c r="M52" i="4"/>
  <c r="G63" i="4"/>
  <c r="G62" i="4"/>
  <c r="AB63" i="4"/>
  <c r="Y63" i="4"/>
  <c r="V63" i="4"/>
  <c r="J63" i="4"/>
  <c r="S63" i="4"/>
  <c r="P63" i="4"/>
  <c r="K25" i="4"/>
  <c r="G65" i="4"/>
  <c r="G72" i="4" s="1"/>
  <c r="G55" i="4"/>
  <c r="G56" i="4"/>
  <c r="AB56" i="4"/>
  <c r="J56" i="4"/>
  <c r="Y56" i="4"/>
  <c r="S56" i="4"/>
  <c r="V56" i="4"/>
  <c r="P56" i="4"/>
  <c r="F37" i="4"/>
  <c r="K69" i="5" l="1"/>
  <c r="R69" i="5"/>
  <c r="N69" i="6"/>
  <c r="E65" i="4"/>
  <c r="E72" i="4" s="1"/>
  <c r="AB55" i="4"/>
  <c r="Q55" i="4"/>
  <c r="Z55" i="4"/>
  <c r="J55" i="4"/>
  <c r="T55" i="4"/>
  <c r="Y55" i="4"/>
  <c r="U55" i="4"/>
  <c r="X55" i="4"/>
  <c r="AA55" i="4"/>
  <c r="S55" i="4"/>
  <c r="R55" i="4"/>
  <c r="I55" i="4"/>
  <c r="V55" i="4"/>
  <c r="W55" i="4"/>
  <c r="P55" i="4"/>
  <c r="H55" i="4"/>
  <c r="O55" i="4"/>
  <c r="L55" i="4"/>
  <c r="M55" i="4"/>
  <c r="N55" i="4"/>
  <c r="AB70" i="4"/>
  <c r="G69" i="5"/>
  <c r="W69" i="5"/>
  <c r="Y70" i="4"/>
  <c r="L69" i="5"/>
  <c r="U69" i="5"/>
  <c r="T69" i="6"/>
  <c r="V69" i="6"/>
  <c r="V70" i="4"/>
  <c r="E66" i="4"/>
  <c r="E73" i="4" s="1"/>
  <c r="Q58" i="4"/>
  <c r="W58" i="4"/>
  <c r="J58" i="4"/>
  <c r="AA58" i="4"/>
  <c r="T58" i="4"/>
  <c r="V58" i="4"/>
  <c r="H58" i="4"/>
  <c r="AB58" i="4"/>
  <c r="S58" i="4"/>
  <c r="X58" i="4"/>
  <c r="R58" i="4"/>
  <c r="U58" i="4"/>
  <c r="P58" i="4"/>
  <c r="I58" i="4"/>
  <c r="Y58" i="4"/>
  <c r="M58" i="4"/>
  <c r="O58" i="4"/>
  <c r="Z58" i="4"/>
  <c r="N58" i="4"/>
  <c r="L58" i="4"/>
  <c r="M69" i="5"/>
  <c r="I69" i="5"/>
  <c r="P70" i="4"/>
  <c r="T69" i="5"/>
  <c r="S69" i="5"/>
  <c r="O70" i="4"/>
  <c r="J70" i="4"/>
  <c r="Q69" i="5"/>
  <c r="J69" i="5"/>
  <c r="H62" i="4"/>
  <c r="AB62" i="4"/>
  <c r="Q62" i="4"/>
  <c r="W62" i="4"/>
  <c r="Y62" i="4"/>
  <c r="V62" i="4"/>
  <c r="J62" i="4"/>
  <c r="I62" i="4"/>
  <c r="R62" i="4"/>
  <c r="X62" i="4"/>
  <c r="Z62" i="4"/>
  <c r="AA62" i="4"/>
  <c r="T62" i="4"/>
  <c r="U62" i="4"/>
  <c r="S62" i="4"/>
  <c r="P62" i="4"/>
  <c r="O62" i="4"/>
  <c r="N62" i="4"/>
  <c r="M62" i="4"/>
  <c r="L62" i="4"/>
  <c r="AA69" i="6"/>
  <c r="AA70" i="4"/>
  <c r="S70" i="4"/>
  <c r="H69" i="5"/>
  <c r="AA69" i="5"/>
  <c r="Z69" i="6"/>
  <c r="I70" i="4"/>
  <c r="F62" i="4"/>
  <c r="O69" i="5"/>
  <c r="X69" i="5"/>
  <c r="F69" i="4"/>
  <c r="X70" i="4"/>
  <c r="F69" i="5"/>
  <c r="Z69" i="5"/>
  <c r="Y69" i="5"/>
  <c r="K69" i="4"/>
  <c r="R69" i="6"/>
  <c r="E69" i="4"/>
  <c r="T16" i="4"/>
  <c r="T69" i="4" s="1"/>
  <c r="W16" i="4"/>
  <c r="W69" i="4" s="1"/>
  <c r="AA16" i="4"/>
  <c r="AA69" i="4" s="1"/>
  <c r="S16" i="4"/>
  <c r="S69" i="4" s="1"/>
  <c r="J16" i="4"/>
  <c r="J69" i="4" s="1"/>
  <c r="X16" i="4"/>
  <c r="X69" i="4" s="1"/>
  <c r="I16" i="4"/>
  <c r="I69" i="4" s="1"/>
  <c r="Q16" i="4"/>
  <c r="P16" i="4"/>
  <c r="O16" i="4"/>
  <c r="V16" i="4"/>
  <c r="R16" i="4"/>
  <c r="AB16" i="4"/>
  <c r="AB69" i="4" s="1"/>
  <c r="U16" i="4"/>
  <c r="U69" i="4" s="1"/>
  <c r="Y16" i="4"/>
  <c r="Y69" i="4" s="1"/>
  <c r="M16" i="4"/>
  <c r="H16" i="4"/>
  <c r="H69" i="4" s="1"/>
  <c r="Z16" i="4"/>
  <c r="Z69" i="4" s="1"/>
  <c r="L16" i="4"/>
  <c r="L69" i="4" s="1"/>
  <c r="N16" i="4"/>
  <c r="G70" i="4"/>
  <c r="F69" i="6"/>
  <c r="P69" i="5"/>
  <c r="X69" i="6"/>
  <c r="F70" i="4"/>
  <c r="AB69" i="5"/>
  <c r="M69" i="4" l="1"/>
  <c r="R69" i="4"/>
  <c r="V69" i="4"/>
  <c r="O69" i="4"/>
  <c r="P69" i="4"/>
  <c r="N69" i="4"/>
  <c r="Q69" i="4"/>
</calcChain>
</file>

<file path=xl/sharedStrings.xml><?xml version="1.0" encoding="utf-8"?>
<sst xmlns="http://schemas.openxmlformats.org/spreadsheetml/2006/main" count="1103" uniqueCount="443">
  <si>
    <t>令和５年度　福井県勤労者就業環境基礎調査　統計表　目次</t>
    <rPh sb="0" eb="2">
      <t>レイワ</t>
    </rPh>
    <rPh sb="3" eb="5">
      <t>ネンド</t>
    </rPh>
    <rPh sb="6" eb="9">
      <t>フクイケン</t>
    </rPh>
    <rPh sb="9" eb="12">
      <t>キンロウシャ</t>
    </rPh>
    <rPh sb="12" eb="20">
      <t>シュウギョウカンキョウキソチョウサ</t>
    </rPh>
    <rPh sb="21" eb="24">
      <t>トウケイヒョウ</t>
    </rPh>
    <rPh sb="25" eb="27">
      <t>モクジ</t>
    </rPh>
    <phoneticPr fontId="3"/>
  </si>
  <si>
    <t>（１）回答事業所の現況</t>
    <rPh sb="3" eb="5">
      <t>カイトウ</t>
    </rPh>
    <rPh sb="5" eb="8">
      <t>ジギョウショ</t>
    </rPh>
    <rPh sb="9" eb="11">
      <t>ゲンキョウ</t>
    </rPh>
    <phoneticPr fontId="3"/>
  </si>
  <si>
    <t>表１</t>
    <rPh sb="0" eb="1">
      <t>ヒョウ</t>
    </rPh>
    <phoneticPr fontId="3"/>
  </si>
  <si>
    <t>回答事業所における各雇用形態の有無</t>
    <rPh sb="0" eb="5">
      <t>カイトウジギョウショ</t>
    </rPh>
    <rPh sb="9" eb="14">
      <t>カクコヨウケイタイ</t>
    </rPh>
    <rPh sb="15" eb="17">
      <t>ウム</t>
    </rPh>
    <phoneticPr fontId="3"/>
  </si>
  <si>
    <t>表２</t>
    <rPh sb="0" eb="1">
      <t>ヒョウ</t>
    </rPh>
    <phoneticPr fontId="3"/>
  </si>
  <si>
    <t>回答事業所における従業員の雇用形態別内訳</t>
    <phoneticPr fontId="3"/>
  </si>
  <si>
    <t>表３－１</t>
    <rPh sb="0" eb="1">
      <t>ヒョウ</t>
    </rPh>
    <phoneticPr fontId="3"/>
  </si>
  <si>
    <t>回答事業所における従業員の雇用形態別内訳（60歳以上）</t>
    <phoneticPr fontId="3"/>
  </si>
  <si>
    <t>表３－２</t>
    <rPh sb="0" eb="1">
      <t>ヒョウ</t>
    </rPh>
    <phoneticPr fontId="3"/>
  </si>
  <si>
    <t>回答事業所における従業員の雇用形態別内訳（60～65歳）</t>
    <phoneticPr fontId="3"/>
  </si>
  <si>
    <t>表３－３</t>
    <rPh sb="0" eb="1">
      <t>ヒョウ</t>
    </rPh>
    <phoneticPr fontId="3"/>
  </si>
  <si>
    <t>回答事業所における従業員の雇用形態別内訳（66歳以上）</t>
    <phoneticPr fontId="3"/>
  </si>
  <si>
    <t>表４</t>
    <rPh sb="0" eb="1">
      <t>ヒョウ</t>
    </rPh>
    <phoneticPr fontId="3"/>
  </si>
  <si>
    <t>早期離職の状況</t>
    <phoneticPr fontId="3"/>
  </si>
  <si>
    <t>表５－１</t>
    <rPh sb="0" eb="1">
      <t>ヒョウ</t>
    </rPh>
    <phoneticPr fontId="3"/>
  </si>
  <si>
    <t>女性管理職の状況</t>
    <phoneticPr fontId="3"/>
  </si>
  <si>
    <t>表５－２</t>
    <rPh sb="0" eb="1">
      <t>ヒョウ</t>
    </rPh>
    <phoneticPr fontId="3"/>
  </si>
  <si>
    <t>女性リーダーの状況</t>
    <phoneticPr fontId="3"/>
  </si>
  <si>
    <t>表５－３</t>
    <rPh sb="0" eb="1">
      <t>ヒョウ</t>
    </rPh>
    <phoneticPr fontId="3"/>
  </si>
  <si>
    <t>新たに管理職となった女性の状況</t>
    <phoneticPr fontId="3"/>
  </si>
  <si>
    <t>表５－４</t>
    <rPh sb="0" eb="1">
      <t>ヒョウ</t>
    </rPh>
    <phoneticPr fontId="3"/>
  </si>
  <si>
    <t>新たにリーダーとなった女性の状況</t>
    <phoneticPr fontId="3"/>
  </si>
  <si>
    <t>表５－５</t>
    <rPh sb="0" eb="1">
      <t>ヒョウ</t>
    </rPh>
    <phoneticPr fontId="3"/>
  </si>
  <si>
    <t>女性管理職およびリーダーを増やすための方法</t>
    <phoneticPr fontId="3"/>
  </si>
  <si>
    <t>表５－６</t>
    <rPh sb="0" eb="1">
      <t>ヒョウ</t>
    </rPh>
    <phoneticPr fontId="3"/>
  </si>
  <si>
    <t>女性管理職およびリーダーが少ない理由</t>
    <phoneticPr fontId="3"/>
  </si>
  <si>
    <t>表５－７</t>
    <rPh sb="0" eb="1">
      <t>ヒョウ</t>
    </rPh>
    <phoneticPr fontId="3"/>
  </si>
  <si>
    <t>平均勤続年数の状況</t>
    <phoneticPr fontId="3"/>
  </si>
  <si>
    <t>（２）就業規則</t>
    <rPh sb="3" eb="7">
      <t>シュウギョウキソク</t>
    </rPh>
    <phoneticPr fontId="3"/>
  </si>
  <si>
    <t>表６</t>
    <rPh sb="0" eb="1">
      <t>ヒョウ</t>
    </rPh>
    <phoneticPr fontId="3"/>
  </si>
  <si>
    <t>就業規則の作成の有無</t>
    <rPh sb="0" eb="4">
      <t>シュウギョウキソク</t>
    </rPh>
    <rPh sb="5" eb="7">
      <t>サクセイ</t>
    </rPh>
    <rPh sb="8" eb="10">
      <t>ウム</t>
    </rPh>
    <phoneticPr fontId="3"/>
  </si>
  <si>
    <t>（３）労働時間・休日・休暇</t>
    <rPh sb="3" eb="7">
      <t>ロウドウジカン</t>
    </rPh>
    <rPh sb="8" eb="10">
      <t>キュウジツ</t>
    </rPh>
    <rPh sb="11" eb="13">
      <t>キュウカ</t>
    </rPh>
    <phoneticPr fontId="3"/>
  </si>
  <si>
    <t>表７</t>
    <rPh sb="0" eb="1">
      <t>ヒョウ</t>
    </rPh>
    <phoneticPr fontId="3"/>
  </si>
  <si>
    <t>週休制の状況</t>
    <rPh sb="0" eb="2">
      <t>シュウキュウ</t>
    </rPh>
    <rPh sb="2" eb="3">
      <t>セイ</t>
    </rPh>
    <rPh sb="4" eb="6">
      <t>ジョウキョウ</t>
    </rPh>
    <phoneticPr fontId="3"/>
  </si>
  <si>
    <t>表８</t>
    <rPh sb="0" eb="1">
      <t>ヒョウ</t>
    </rPh>
    <phoneticPr fontId="3"/>
  </si>
  <si>
    <t>所定外労働（残業）の状況</t>
    <phoneticPr fontId="3"/>
  </si>
  <si>
    <t>表９</t>
    <rPh sb="0" eb="1">
      <t>ヒョウ</t>
    </rPh>
    <phoneticPr fontId="3"/>
  </si>
  <si>
    <t>恒常的な所定外労働時間（残業）削減のための取組</t>
    <phoneticPr fontId="3"/>
  </si>
  <si>
    <t>表１０</t>
    <rPh sb="0" eb="1">
      <t>ヒョウ</t>
    </rPh>
    <phoneticPr fontId="3"/>
  </si>
  <si>
    <t>年次有給休暇の状況</t>
    <phoneticPr fontId="3"/>
  </si>
  <si>
    <t>表１１</t>
    <rPh sb="0" eb="1">
      <t>ヒョウ</t>
    </rPh>
    <phoneticPr fontId="3"/>
  </si>
  <si>
    <t>年次有給休暇取得促進のための取組</t>
    <phoneticPr fontId="3"/>
  </si>
  <si>
    <t>（４）非正規従業員の雇用管理</t>
    <rPh sb="3" eb="9">
      <t>ヒセイキジュウギョウイン</t>
    </rPh>
    <rPh sb="10" eb="14">
      <t>コヨウカンリ</t>
    </rPh>
    <phoneticPr fontId="3"/>
  </si>
  <si>
    <t>表１２－１　</t>
    <phoneticPr fontId="3"/>
  </si>
  <si>
    <t>無期転換ルールに該当する非正規従業員の人数</t>
    <phoneticPr fontId="3"/>
  </si>
  <si>
    <t>表１２－２</t>
    <rPh sb="0" eb="1">
      <t>ヒョウ</t>
    </rPh>
    <phoneticPr fontId="3"/>
  </si>
  <si>
    <t>非正規従業員の正規従業員への転換実績（パートタイム労働者）</t>
    <rPh sb="25" eb="28">
      <t>ロウドウシャ</t>
    </rPh>
    <phoneticPr fontId="3"/>
  </si>
  <si>
    <t>表１２－３</t>
    <rPh sb="0" eb="1">
      <t>ヒョウ</t>
    </rPh>
    <phoneticPr fontId="3"/>
  </si>
  <si>
    <t>非正規従業員の正規従業員への転換実績（派遣労働者）</t>
    <rPh sb="19" eb="21">
      <t>ハケン</t>
    </rPh>
    <rPh sb="21" eb="24">
      <t>ロウドウシャ</t>
    </rPh>
    <phoneticPr fontId="3"/>
  </si>
  <si>
    <t>表１２－４</t>
    <rPh sb="0" eb="1">
      <t>ヒョウ</t>
    </rPh>
    <phoneticPr fontId="3"/>
  </si>
  <si>
    <t>非正規従業員の正規従業員への転換実績（その他）</t>
    <rPh sb="21" eb="22">
      <t>タ</t>
    </rPh>
    <phoneticPr fontId="3"/>
  </si>
  <si>
    <t>（５）育児・介護休業制度</t>
    <rPh sb="3" eb="5">
      <t>イクジ</t>
    </rPh>
    <rPh sb="6" eb="12">
      <t>カイゴキュウギョウセイド</t>
    </rPh>
    <phoneticPr fontId="3"/>
  </si>
  <si>
    <t>表１３－１</t>
    <rPh sb="0" eb="1">
      <t>ヒョウ</t>
    </rPh>
    <phoneticPr fontId="3"/>
  </si>
  <si>
    <t>育児休業制度の有無および利用できる期間（正規従業員）</t>
    <phoneticPr fontId="3"/>
  </si>
  <si>
    <t>表１３－２</t>
    <rPh sb="0" eb="1">
      <t>ヒョウ</t>
    </rPh>
    <phoneticPr fontId="3"/>
  </si>
  <si>
    <t>育児休業制度の有無および利用できる期間（パートタイム労働者）</t>
    <phoneticPr fontId="3"/>
  </si>
  <si>
    <t>表１４</t>
    <rPh sb="0" eb="1">
      <t>ヒョウ</t>
    </rPh>
    <phoneticPr fontId="3"/>
  </si>
  <si>
    <t>育児休業の取得状況</t>
    <phoneticPr fontId="3"/>
  </si>
  <si>
    <t>表１５－１</t>
    <rPh sb="0" eb="1">
      <t>ヒョウ</t>
    </rPh>
    <phoneticPr fontId="3"/>
  </si>
  <si>
    <t>育児休業を開始した者(開始予定の者も含む)の取得期間別内訳（男女計）</t>
  </si>
  <si>
    <t>表１５－２</t>
    <rPh sb="0" eb="1">
      <t>ヒョウ</t>
    </rPh>
    <phoneticPr fontId="3"/>
  </si>
  <si>
    <t>育児休業を開始した者(開始予定の者も含む)の取得期間別内訳（男）</t>
  </si>
  <si>
    <t>表１５－３</t>
    <rPh sb="0" eb="1">
      <t>ヒョウ</t>
    </rPh>
    <phoneticPr fontId="3"/>
  </si>
  <si>
    <t>育児休業を開始した者(開始予定の者も含む)の取得期間別内訳（女）</t>
  </si>
  <si>
    <t>表１５－４</t>
    <rPh sb="0" eb="1">
      <t>ヒョウ</t>
    </rPh>
    <phoneticPr fontId="3"/>
  </si>
  <si>
    <t>育児のための休暇取得者の取得期間別内訳（男女計）</t>
  </si>
  <si>
    <t>表１５－５</t>
    <rPh sb="0" eb="1">
      <t>ヒョウ</t>
    </rPh>
    <phoneticPr fontId="3"/>
  </si>
  <si>
    <t>育児のための休暇取得者の取得期間別内訳（男）</t>
  </si>
  <si>
    <t>表１５－６</t>
    <rPh sb="0" eb="1">
      <t>ヒョウ</t>
    </rPh>
    <phoneticPr fontId="3"/>
  </si>
  <si>
    <t>育児のための休暇取得者の取得期間別内訳（女）</t>
  </si>
  <si>
    <t>表１６－１</t>
    <rPh sb="0" eb="1">
      <t>ヒョウ</t>
    </rPh>
    <phoneticPr fontId="3"/>
  </si>
  <si>
    <t>育児休業制度を取得する際の課題（男）</t>
    <phoneticPr fontId="3"/>
  </si>
  <si>
    <t>表１６－２</t>
    <rPh sb="0" eb="1">
      <t>ヒョウ</t>
    </rPh>
    <phoneticPr fontId="3"/>
  </si>
  <si>
    <t>育児休業制度を取得する際の課題（女）</t>
    <phoneticPr fontId="3"/>
  </si>
  <si>
    <t>表１７</t>
    <rPh sb="0" eb="1">
      <t>ヒョウ</t>
    </rPh>
    <phoneticPr fontId="3"/>
  </si>
  <si>
    <t>妊娠または出産により退職した女性労働者</t>
    <phoneticPr fontId="3"/>
  </si>
  <si>
    <t>表１８－１</t>
    <rPh sb="0" eb="1">
      <t>ヒョウ</t>
    </rPh>
    <phoneticPr fontId="3"/>
  </si>
  <si>
    <t>育児・介護による退職者の再雇用制度の有無</t>
    <phoneticPr fontId="3"/>
  </si>
  <si>
    <t>表１８－２</t>
    <rPh sb="0" eb="1">
      <t>ヒョウ</t>
    </rPh>
    <phoneticPr fontId="3"/>
  </si>
  <si>
    <t>育児・介護による退職者の再雇用実績の有無</t>
    <phoneticPr fontId="3"/>
  </si>
  <si>
    <t>表１９－１</t>
    <rPh sb="0" eb="1">
      <t>ヒョウ</t>
    </rPh>
    <phoneticPr fontId="3"/>
  </si>
  <si>
    <t>介護休業制度の有無および利用できる期間（正規従業員）</t>
    <phoneticPr fontId="3"/>
  </si>
  <si>
    <t>表１９－２</t>
    <rPh sb="0" eb="1">
      <t>ヒョウ</t>
    </rPh>
    <phoneticPr fontId="3"/>
  </si>
  <si>
    <t>介護休業制度の有無および利用できる期間（パートタイム労働者）</t>
    <phoneticPr fontId="3"/>
  </si>
  <si>
    <t>表２０</t>
    <rPh sb="0" eb="1">
      <t>ヒョウ</t>
    </rPh>
    <phoneticPr fontId="3"/>
  </si>
  <si>
    <t>介護休業の取得状況</t>
    <phoneticPr fontId="3"/>
  </si>
  <si>
    <t>表２１－１</t>
    <rPh sb="0" eb="1">
      <t>ヒョウ</t>
    </rPh>
    <phoneticPr fontId="3"/>
  </si>
  <si>
    <t>介護休業より復職した者の取得期間別内訳（男女計）</t>
    <phoneticPr fontId="3"/>
  </si>
  <si>
    <t>表２１－２</t>
    <rPh sb="0" eb="1">
      <t>ヒョウ</t>
    </rPh>
    <phoneticPr fontId="3"/>
  </si>
  <si>
    <t>介護休業より復職した者の取得期間別内訳（男）</t>
    <phoneticPr fontId="3"/>
  </si>
  <si>
    <t>表２１－３</t>
    <rPh sb="0" eb="1">
      <t>ヒョウ</t>
    </rPh>
    <phoneticPr fontId="3"/>
  </si>
  <si>
    <t>介護休業より復職した者の取得期間別内訳（女）</t>
    <phoneticPr fontId="3"/>
  </si>
  <si>
    <t>（６）仕事と家庭の両立支援</t>
    <rPh sb="3" eb="5">
      <t>シゴト</t>
    </rPh>
    <rPh sb="6" eb="8">
      <t>カテイ</t>
    </rPh>
    <rPh sb="9" eb="13">
      <t>リョウリツシエン</t>
    </rPh>
    <phoneticPr fontId="3"/>
  </si>
  <si>
    <t>表２２</t>
    <rPh sb="0" eb="1">
      <t>ヒョウ</t>
    </rPh>
    <phoneticPr fontId="3"/>
  </si>
  <si>
    <t>育児のための勤務時間短縮等措置の制度の有無</t>
    <phoneticPr fontId="3"/>
  </si>
  <si>
    <t>表２３－１</t>
    <rPh sb="0" eb="1">
      <t>ヒョウ</t>
    </rPh>
    <phoneticPr fontId="3"/>
  </si>
  <si>
    <t>育児のための勤務時間短縮等措置の有無および利用できる期間（短時間勤務）</t>
    <phoneticPr fontId="3"/>
  </si>
  <si>
    <t>表２３－２</t>
    <rPh sb="0" eb="1">
      <t>ヒョウ</t>
    </rPh>
    <phoneticPr fontId="3"/>
  </si>
  <si>
    <t>育児のための勤務時間短縮等措置の有無および利用できる期間（フレックスタイム制利用者）</t>
    <phoneticPr fontId="3"/>
  </si>
  <si>
    <t>表２３－３</t>
    <rPh sb="0" eb="1">
      <t>ヒョウ</t>
    </rPh>
    <phoneticPr fontId="3"/>
  </si>
  <si>
    <t>育児のための勤務時間短縮等措置の有無および利用できる期間（始業・就業時刻の繰上・繰下）</t>
    <phoneticPr fontId="3"/>
  </si>
  <si>
    <t>表２３－４</t>
    <rPh sb="0" eb="1">
      <t>ヒョウ</t>
    </rPh>
    <phoneticPr fontId="3"/>
  </si>
  <si>
    <t>育児のための勤務時間短縮等措置の有無および利用できる期間（所定外労働の免除）</t>
    <phoneticPr fontId="3"/>
  </si>
  <si>
    <t>表２３－５</t>
    <rPh sb="0" eb="1">
      <t>ヒョウ</t>
    </rPh>
    <phoneticPr fontId="3"/>
  </si>
  <si>
    <t>育児のための勤務時間短縮等措置の有無および利用できる期間（在宅勤務）</t>
    <phoneticPr fontId="3"/>
  </si>
  <si>
    <t>表２３－６</t>
    <rPh sb="0" eb="1">
      <t>ヒョウ</t>
    </rPh>
    <phoneticPr fontId="3"/>
  </si>
  <si>
    <t>育児のための勤務時間短縮等措置の有無および利用できる期間（事業所内託児施設）</t>
    <phoneticPr fontId="3"/>
  </si>
  <si>
    <t>表２３－７</t>
    <rPh sb="0" eb="1">
      <t>ヒョウ</t>
    </rPh>
    <phoneticPr fontId="3"/>
  </si>
  <si>
    <t>育児のための勤務時間短縮等措置の有無および利用できる期間（費用援助）</t>
    <phoneticPr fontId="3"/>
  </si>
  <si>
    <t>表２３－８</t>
    <rPh sb="0" eb="1">
      <t>ヒョウ</t>
    </rPh>
    <phoneticPr fontId="3"/>
  </si>
  <si>
    <t>育児のための勤務時間短縮等措置の有無および利用できる期間（１歳以上の子の育休）</t>
    <phoneticPr fontId="3"/>
  </si>
  <si>
    <t>表２４－１</t>
    <rPh sb="0" eb="1">
      <t>ヒョウ</t>
    </rPh>
    <phoneticPr fontId="3"/>
  </si>
  <si>
    <t>育児のための勤務時間短縮等措置の利用状況（短時間勤務利用者）</t>
    <phoneticPr fontId="3"/>
  </si>
  <si>
    <t>表２４－２</t>
    <rPh sb="0" eb="1">
      <t>ヒョウ</t>
    </rPh>
    <phoneticPr fontId="3"/>
  </si>
  <si>
    <t>育児のための勤務時間短縮等措置の利用状況（フレックスタイム制利用者）</t>
    <phoneticPr fontId="3"/>
  </si>
  <si>
    <t>表２４－３</t>
    <rPh sb="0" eb="1">
      <t>ヒョウ</t>
    </rPh>
    <phoneticPr fontId="3"/>
  </si>
  <si>
    <t>育児のための勤務時間短縮等措置の利用状況（始業・就業時刻の繰上・繰下）</t>
    <phoneticPr fontId="3"/>
  </si>
  <si>
    <t>表２４－４</t>
    <rPh sb="0" eb="1">
      <t>ヒョウ</t>
    </rPh>
    <phoneticPr fontId="3"/>
  </si>
  <si>
    <t>育児のための勤務時間短縮等措置の利用状況（所定外労働の免除）</t>
    <phoneticPr fontId="3"/>
  </si>
  <si>
    <t>表２４－５</t>
    <rPh sb="0" eb="1">
      <t>ヒョウ</t>
    </rPh>
    <phoneticPr fontId="3"/>
  </si>
  <si>
    <t>育児のための勤務時間短縮等措置の利用状況（在宅勤務）</t>
    <phoneticPr fontId="3"/>
  </si>
  <si>
    <t>表２４－６</t>
    <rPh sb="0" eb="1">
      <t>ヒョウ</t>
    </rPh>
    <phoneticPr fontId="3"/>
  </si>
  <si>
    <t>育児のための勤務時間短縮等措置の利用状況（事業所内託児施設）</t>
    <phoneticPr fontId="3"/>
  </si>
  <si>
    <t>表２４－７</t>
    <rPh sb="0" eb="1">
      <t>ヒョウ</t>
    </rPh>
    <phoneticPr fontId="3"/>
  </si>
  <si>
    <t>育児のための勤務時間短縮等措置の利用状況（費用援助）</t>
    <phoneticPr fontId="3"/>
  </si>
  <si>
    <t>表２５</t>
    <rPh sb="0" eb="1">
      <t>ヒョウ</t>
    </rPh>
    <phoneticPr fontId="3"/>
  </si>
  <si>
    <t>勤務時間短縮制度等の課題</t>
    <phoneticPr fontId="3"/>
  </si>
  <si>
    <t>表２６</t>
    <rPh sb="0" eb="1">
      <t>ヒョウ</t>
    </rPh>
    <phoneticPr fontId="3"/>
  </si>
  <si>
    <t>子の看護休暇制度の有無、賃金の取扱い等</t>
    <phoneticPr fontId="3"/>
  </si>
  <si>
    <t>（７）男女雇用機会均等関係</t>
    <rPh sb="3" eb="5">
      <t>ダンジョ</t>
    </rPh>
    <rPh sb="5" eb="7">
      <t>コヨウ</t>
    </rPh>
    <rPh sb="7" eb="13">
      <t>キカイキントウカンケイ</t>
    </rPh>
    <phoneticPr fontId="3"/>
  </si>
  <si>
    <t>表２７－１</t>
    <rPh sb="0" eb="1">
      <t>ヒョウ</t>
    </rPh>
    <phoneticPr fontId="3"/>
  </si>
  <si>
    <t>ポジティブ・アクションの取組状況</t>
    <phoneticPr fontId="3"/>
  </si>
  <si>
    <t>表２７－２</t>
    <rPh sb="0" eb="1">
      <t>ヒョウ</t>
    </rPh>
    <phoneticPr fontId="3"/>
  </si>
  <si>
    <t>　　　　　　同上　　　　　　　　　</t>
    <phoneticPr fontId="3"/>
  </si>
  <si>
    <t>（８）高年齢者雇用関係</t>
    <rPh sb="3" eb="7">
      <t>コウネンレイシャ</t>
    </rPh>
    <rPh sb="7" eb="9">
      <t>コヨウ</t>
    </rPh>
    <rPh sb="9" eb="11">
      <t>カンケイ</t>
    </rPh>
    <phoneticPr fontId="3"/>
  </si>
  <si>
    <t>表２８－１</t>
    <rPh sb="0" eb="1">
      <t>ヒョウ</t>
    </rPh>
    <phoneticPr fontId="3"/>
  </si>
  <si>
    <t>高年齢者の採用および雇用拡大の検討状況</t>
    <phoneticPr fontId="3"/>
  </si>
  <si>
    <t>表２８－２</t>
    <rPh sb="0" eb="1">
      <t>ヒョウ</t>
    </rPh>
    <phoneticPr fontId="3"/>
  </si>
  <si>
    <t>高年齢者採用時の業務内容</t>
    <phoneticPr fontId="3"/>
  </si>
  <si>
    <t>（９）人材育成関係</t>
    <rPh sb="3" eb="9">
      <t>ジンザイイクセイカンケイ</t>
    </rPh>
    <phoneticPr fontId="3"/>
  </si>
  <si>
    <t>表２９</t>
    <rPh sb="0" eb="1">
      <t>ヒョウ</t>
    </rPh>
    <phoneticPr fontId="3"/>
  </si>
  <si>
    <t>人材育成・従業員キャリアアップ支援として実施しているもの</t>
    <phoneticPr fontId="3"/>
  </si>
  <si>
    <t>表３０－１</t>
    <rPh sb="0" eb="1">
      <t>ヒョウ</t>
    </rPh>
    <phoneticPr fontId="3"/>
  </si>
  <si>
    <t>教育訓練に関する国等の助成金活用の有無</t>
    <phoneticPr fontId="3"/>
  </si>
  <si>
    <t>表３０－２</t>
    <rPh sb="0" eb="1">
      <t>ヒョウ</t>
    </rPh>
    <phoneticPr fontId="3"/>
  </si>
  <si>
    <t>国等の助成金を活用していない事業所の活用していない理由</t>
    <phoneticPr fontId="3"/>
  </si>
  <si>
    <t>表３１－１</t>
    <rPh sb="0" eb="1">
      <t>ヒョウ</t>
    </rPh>
    <phoneticPr fontId="3"/>
  </si>
  <si>
    <t>高度教育の必要性の有無　</t>
    <phoneticPr fontId="3"/>
  </si>
  <si>
    <t>表３１－２</t>
    <rPh sb="0" eb="1">
      <t>ヒョウ</t>
    </rPh>
    <phoneticPr fontId="3"/>
  </si>
  <si>
    <t>高度教育の必要性を感じる分野</t>
    <phoneticPr fontId="3"/>
  </si>
  <si>
    <t>（１０）多様な人材の活用関係</t>
    <rPh sb="4" eb="6">
      <t>タヨウ</t>
    </rPh>
    <rPh sb="7" eb="9">
      <t>ジンザイ</t>
    </rPh>
    <rPh sb="10" eb="12">
      <t>カツヨウ</t>
    </rPh>
    <rPh sb="12" eb="14">
      <t>カンケイ</t>
    </rPh>
    <phoneticPr fontId="3"/>
  </si>
  <si>
    <t>表３２－１</t>
    <rPh sb="0" eb="1">
      <t>ヒョウ</t>
    </rPh>
    <phoneticPr fontId="3"/>
  </si>
  <si>
    <t xml:space="preserve">外国人労働者の雇用状況（在留資格の種別） </t>
    <phoneticPr fontId="3"/>
  </si>
  <si>
    <t>表３２－２</t>
    <rPh sb="0" eb="1">
      <t>ヒョウ</t>
    </rPh>
    <phoneticPr fontId="3"/>
  </si>
  <si>
    <t xml:space="preserve">外国人労働者の今後の雇用予定 </t>
    <phoneticPr fontId="3"/>
  </si>
  <si>
    <t>（１１）働き方改革関係</t>
    <rPh sb="4" eb="5">
      <t>ハタラ</t>
    </rPh>
    <rPh sb="6" eb="9">
      <t>カタカイカク</t>
    </rPh>
    <rPh sb="9" eb="11">
      <t>カンケイ</t>
    </rPh>
    <phoneticPr fontId="3"/>
  </si>
  <si>
    <t>表３３－１</t>
    <rPh sb="0" eb="1">
      <t>ヒョウ</t>
    </rPh>
    <phoneticPr fontId="3"/>
  </si>
  <si>
    <t>テレワーク（在宅勤務）導入の有無</t>
    <phoneticPr fontId="3"/>
  </si>
  <si>
    <t>表３３－２</t>
    <rPh sb="0" eb="1">
      <t>ヒョウ</t>
    </rPh>
    <phoneticPr fontId="3"/>
  </si>
  <si>
    <t>テレワーク（在宅勤務）導入の成果、成果として期待するもの</t>
    <phoneticPr fontId="3"/>
  </si>
  <si>
    <t>表３３－３</t>
    <rPh sb="0" eb="1">
      <t>ヒョウ</t>
    </rPh>
    <phoneticPr fontId="3"/>
  </si>
  <si>
    <t>テレワーク（在宅勤務）を導入したがやめた、導入していない理由</t>
    <phoneticPr fontId="3"/>
  </si>
  <si>
    <t>表３３－４</t>
    <rPh sb="0" eb="1">
      <t>ヒョウ</t>
    </rPh>
    <phoneticPr fontId="3"/>
  </si>
  <si>
    <t>導入を検討している、検討したいと考える働き方</t>
    <phoneticPr fontId="3"/>
  </si>
  <si>
    <t>（１２）雇用関係</t>
    <rPh sb="4" eb="6">
      <t>コヨウ</t>
    </rPh>
    <rPh sb="6" eb="8">
      <t>カンケイ</t>
    </rPh>
    <phoneticPr fontId="3"/>
  </si>
  <si>
    <t>表３４－１</t>
    <rPh sb="0" eb="1">
      <t>ヒョウ</t>
    </rPh>
    <phoneticPr fontId="3"/>
  </si>
  <si>
    <t>公正採用選考人権啓発推進員の有無</t>
    <phoneticPr fontId="3"/>
  </si>
  <si>
    <t>表３４－２</t>
    <rPh sb="0" eb="1">
      <t>ヒョウ</t>
    </rPh>
    <phoneticPr fontId="3"/>
  </si>
  <si>
    <t>公正採用選考人権啓発推進員選任に関する研修会への参加の有無</t>
    <phoneticPr fontId="3"/>
  </si>
  <si>
    <t>表３５－１</t>
    <phoneticPr fontId="3"/>
  </si>
  <si>
    <t>賃上げ実施の有無</t>
    <rPh sb="0" eb="2">
      <t>チンア</t>
    </rPh>
    <rPh sb="3" eb="5">
      <t>ジッシ</t>
    </rPh>
    <rPh sb="6" eb="8">
      <t>ウム</t>
    </rPh>
    <phoneticPr fontId="3"/>
  </si>
  <si>
    <t>表３５－２</t>
    <phoneticPr fontId="3"/>
  </si>
  <si>
    <t>賃上げ実施事業所における賃上げ幅の昨年度比較</t>
    <rPh sb="0" eb="2">
      <t>チンア</t>
    </rPh>
    <rPh sb="3" eb="8">
      <t>ジッシジギョウショ</t>
    </rPh>
    <rPh sb="12" eb="14">
      <t>チンア</t>
    </rPh>
    <rPh sb="15" eb="16">
      <t>ハバ</t>
    </rPh>
    <rPh sb="17" eb="22">
      <t>サクネンドヒカク</t>
    </rPh>
    <phoneticPr fontId="3"/>
  </si>
  <si>
    <t>表３５－３</t>
    <rPh sb="0" eb="1">
      <t>ヒョウ</t>
    </rPh>
    <phoneticPr fontId="3"/>
  </si>
  <si>
    <t>賃上げ実施事業所における実施理由</t>
    <rPh sb="0" eb="2">
      <t>チンア</t>
    </rPh>
    <rPh sb="3" eb="8">
      <t>ジッシジギョウショ</t>
    </rPh>
    <rPh sb="12" eb="16">
      <t>ジッシリユウ</t>
    </rPh>
    <phoneticPr fontId="3"/>
  </si>
  <si>
    <t>表３５－４</t>
    <rPh sb="0" eb="1">
      <t>ヒョウ</t>
    </rPh>
    <phoneticPr fontId="3"/>
  </si>
  <si>
    <t>賃上げの課題</t>
    <rPh sb="0" eb="2">
      <t>チンア</t>
    </rPh>
    <rPh sb="4" eb="6">
      <t>カダイ</t>
    </rPh>
    <phoneticPr fontId="3"/>
  </si>
  <si>
    <t>表１　回答事業所における各雇用形態の有無</t>
    <rPh sb="0" eb="1">
      <t>ﾋｮｳ</t>
    </rPh>
    <phoneticPr fontId="3" type="halfwidthKatakana"/>
  </si>
  <si>
    <t>１段目：事業所数</t>
    <rPh sb="1" eb="3">
      <t>ﾀﾞﾝﾒ</t>
    </rPh>
    <rPh sb="4" eb="7">
      <t>ｼﾞｷﾞｮｳｼｮ</t>
    </rPh>
    <rPh sb="7" eb="8">
      <t>ｽｳ</t>
    </rPh>
    <phoneticPr fontId="3" type="halfwidthKatakana"/>
  </si>
  <si>
    <t>２段目：総計（事業所数）に対する割合</t>
    <rPh sb="1" eb="3">
      <t>ﾀﾞﾝﾒ</t>
    </rPh>
    <rPh sb="4" eb="6">
      <t>ｿｳｹｲ</t>
    </rPh>
    <rPh sb="7" eb="10">
      <t>ｼﾞｷﾞｮｳｼｮ</t>
    </rPh>
    <rPh sb="10" eb="11">
      <t>ｽｳ</t>
    </rPh>
    <rPh sb="13" eb="14">
      <t>ﾀｲ</t>
    </rPh>
    <rPh sb="16" eb="18">
      <t>ﾜﾘｱｲ</t>
    </rPh>
    <phoneticPr fontId="3" type="halfwidthKatakana"/>
  </si>
  <si>
    <t>３段目：男性のいる事業所、女性のいる事業所ごとでの構成比</t>
    <rPh sb="1" eb="3">
      <t>ﾀﾞﾝﾒ</t>
    </rPh>
    <rPh sb="4" eb="6">
      <t>ﾀﾞﾝｾｲ</t>
    </rPh>
    <rPh sb="9" eb="12">
      <t>ｼﾞｷﾞｮｳｼｮ</t>
    </rPh>
    <rPh sb="13" eb="15">
      <t>ｼﾞｮｾｲ</t>
    </rPh>
    <rPh sb="18" eb="21">
      <t>ｼﾞｷﾞｮｳｼｮ</t>
    </rPh>
    <rPh sb="25" eb="28">
      <t>ｺｳｾｲﾋ</t>
    </rPh>
    <phoneticPr fontId="3" type="halfwidthKatakana"/>
  </si>
  <si>
    <t>（単位：社、％）</t>
    <rPh sb="1" eb="3">
      <t>ﾀﾝｲ</t>
    </rPh>
    <rPh sb="4" eb="5">
      <t>ｼｬ</t>
    </rPh>
    <phoneticPr fontId="3" type="halfwidthKatakana"/>
  </si>
  <si>
    <t xml:space="preserve"> 総 計</t>
    <phoneticPr fontId="3" type="halfwidthKatakana"/>
  </si>
  <si>
    <t>　男性のいる事業所</t>
    <phoneticPr fontId="3" type="halfwidthKatakana"/>
  </si>
  <si>
    <t>　女性のいる事業所</t>
    <phoneticPr fontId="3" type="halfwidthKatakana"/>
  </si>
  <si>
    <t>正規従業員のいる事業所</t>
    <phoneticPr fontId="3" type="halfwidthKatakana"/>
  </si>
  <si>
    <t>非正規従業員のいる事業所</t>
    <rPh sb="0" eb="1">
      <t>ﾋ</t>
    </rPh>
    <phoneticPr fontId="3" type="halfwidthKatakana"/>
  </si>
  <si>
    <t>非正規従業員の雇用形態区分</t>
    <rPh sb="0" eb="1">
      <t>ﾋ</t>
    </rPh>
    <rPh sb="1" eb="3">
      <t>ｾｲｷ</t>
    </rPh>
    <rPh sb="3" eb="6">
      <t>ｼﾞｭｳｷﾞｮｳｲﾝ</t>
    </rPh>
    <rPh sb="7" eb="9">
      <t>ｺﾖｳ</t>
    </rPh>
    <rPh sb="9" eb="11">
      <t>ｹｲﾀｲ</t>
    </rPh>
    <rPh sb="11" eb="13">
      <t>ｸﾌﾞﾝ</t>
    </rPh>
    <phoneticPr fontId="3" type="halfwidthKatakana"/>
  </si>
  <si>
    <t>パートタイム労働者のいる事業所</t>
    <rPh sb="6" eb="9">
      <t>ﾛｳﾄﾞｳｼｬ</t>
    </rPh>
    <rPh sb="12" eb="15">
      <t>ｼﾞｷﾞｮｳｼｮ</t>
    </rPh>
    <phoneticPr fontId="3" type="halfwidthKatakana"/>
  </si>
  <si>
    <t>派遣従業員のいる事業所</t>
    <rPh sb="0" eb="2">
      <t>ﾊｹﾝ</t>
    </rPh>
    <rPh sb="2" eb="5">
      <t>ｼﾞｭｳｷﾞｮｳｲﾝ</t>
    </rPh>
    <rPh sb="8" eb="11">
      <t>ｼﾞｷﾞｮｳｼｮ</t>
    </rPh>
    <phoneticPr fontId="3" type="halfwidthKatakana"/>
  </si>
  <si>
    <r>
      <t>その他</t>
    </r>
    <r>
      <rPr>
        <sz val="8"/>
        <rFont val="ＭＳ Ｐ明朝"/>
        <family val="1"/>
        <charset val="128"/>
      </rPr>
      <t>(※)</t>
    </r>
    <r>
      <rPr>
        <sz val="11"/>
        <rFont val="ＭＳ Ｐ明朝"/>
        <family val="1"/>
        <charset val="128"/>
      </rPr>
      <t>のいる事業所</t>
    </r>
    <rPh sb="2" eb="3">
      <t>ﾀ</t>
    </rPh>
    <rPh sb="9" eb="12">
      <t>ｼﾞｷﾞｮｳｼｮ</t>
    </rPh>
    <phoneticPr fontId="3" type="halfwidthKatakana"/>
  </si>
  <si>
    <t>1日および1週の所定労働時間（日数）が正規従業員と同じ者のいる事業所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1" eb="34">
      <t>ｼﾞｷﾞｮｳｼｮ</t>
    </rPh>
    <phoneticPr fontId="3" type="halfwidthKatakana"/>
  </si>
  <si>
    <t>1日または1週の所定労働時間（日数）が正規従業員より短い者のいる事業所</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2" eb="35">
      <t>ｼﾞｷﾞｮｳｼｮ</t>
    </rPh>
    <phoneticPr fontId="3" type="halfwidthKatakana"/>
  </si>
  <si>
    <t>計</t>
    <rPh sb="0" eb="1">
      <t>ｹｲ</t>
    </rPh>
    <phoneticPr fontId="3" type="halfwidthKatakana"/>
  </si>
  <si>
    <t>産業</t>
    <phoneticPr fontId="3" type="halfwidthKatakana"/>
  </si>
  <si>
    <t>建設業</t>
  </si>
  <si>
    <t>製造業</t>
  </si>
  <si>
    <t>運輸・通信業、
電気・ガス・水道業</t>
    <phoneticPr fontId="3" type="halfwidthKatakana"/>
  </si>
  <si>
    <t>卸売業・小売業</t>
    <rPh sb="2" eb="3">
      <t>ｷﾞｮｳ</t>
    </rPh>
    <rPh sb="6" eb="7">
      <t>ｷﾞｮｳ</t>
    </rPh>
    <phoneticPr fontId="3" type="halfwidthKatakana"/>
  </si>
  <si>
    <t>金融業・保険業</t>
    <rPh sb="2" eb="3">
      <t>ｷﾞｮｳ</t>
    </rPh>
    <phoneticPr fontId="3" type="halfwidthKatakana"/>
  </si>
  <si>
    <t>サービス業</t>
  </si>
  <si>
    <t>企業規模</t>
    <rPh sb="0" eb="2">
      <t>ｷｷﾞｮｳ</t>
    </rPh>
    <rPh sb="2" eb="4">
      <t>ｷﾎﾞ</t>
    </rPh>
    <phoneticPr fontId="3" type="halfwidthKatakana"/>
  </si>
  <si>
    <t>9人以下</t>
    <rPh sb="2" eb="4">
      <t>ｲｶ</t>
    </rPh>
    <phoneticPr fontId="3" type="halfwidthKatakana"/>
  </si>
  <si>
    <t>10～29人</t>
    <phoneticPr fontId="3" type="halfwidthKatakana"/>
  </si>
  <si>
    <t>30～49人</t>
    <phoneticPr fontId="3" type="halfwidthKatakana"/>
  </si>
  <si>
    <t>50～99人</t>
    <phoneticPr fontId="3" type="halfwidthKatakana"/>
  </si>
  <si>
    <t>100～299人</t>
  </si>
  <si>
    <t>300人以上</t>
    <rPh sb="4" eb="6">
      <t>ｲｼﾞｮｳ</t>
    </rPh>
    <phoneticPr fontId="3" type="halfwidthKatakana"/>
  </si>
  <si>
    <t>（再掲）</t>
    <rPh sb="1" eb="2">
      <t>サイ</t>
    </rPh>
    <rPh sb="2" eb="3">
      <t>ケイ</t>
    </rPh>
    <phoneticPr fontId="3"/>
  </si>
  <si>
    <t>10～299人</t>
  </si>
  <si>
    <t>30人以上</t>
    <rPh sb="3" eb="5">
      <t>イジョウ</t>
    </rPh>
    <phoneticPr fontId="3"/>
  </si>
  <si>
    <t>※その他の非正規従業員･･･嘱託従業員、他企業からの出向従業員、臨時的雇用者、アルバイト等</t>
    <rPh sb="3" eb="4">
      <t>ﾀ</t>
    </rPh>
    <rPh sb="5" eb="6">
      <t>ﾋ</t>
    </rPh>
    <rPh sb="6" eb="8">
      <t>ｾｲｷ</t>
    </rPh>
    <rPh sb="8" eb="11">
      <t>ｼﾞｭｳｷﾞｮｳｲﾝ</t>
    </rPh>
    <rPh sb="14" eb="16">
      <t>ｼｮｸﾀｸ</t>
    </rPh>
    <rPh sb="16" eb="19">
      <t>ｼﾞｭｳｷﾞｮｳｲﾝ</t>
    </rPh>
    <rPh sb="20" eb="23">
      <t>ﾀｷｷﾞｮｳ</t>
    </rPh>
    <rPh sb="26" eb="28">
      <t>ｼｭｯｺｳ</t>
    </rPh>
    <rPh sb="28" eb="31">
      <t>ｼﾞｭｳｷﾞｮｳｲﾝ</t>
    </rPh>
    <rPh sb="32" eb="35">
      <t>ﾘﾝｼﾞﾃｷ</t>
    </rPh>
    <rPh sb="35" eb="38">
      <t>ｺﾖｳｼｬ</t>
    </rPh>
    <rPh sb="44" eb="45">
      <t>ﾄｳ</t>
    </rPh>
    <phoneticPr fontId="3" type="halfwidthKatakana"/>
  </si>
  <si>
    <t>企業規模別事業所数計</t>
    <rPh sb="0" eb="2">
      <t>ｷｷﾞｮｳ</t>
    </rPh>
    <rPh sb="2" eb="4">
      <t>ｷﾎﾞ</t>
    </rPh>
    <rPh sb="4" eb="5">
      <t>ﾍﾞﾂ</t>
    </rPh>
    <rPh sb="5" eb="8">
      <t>ｼﾞｷﾞｮｳｼｮ</t>
    </rPh>
    <rPh sb="8" eb="9">
      <t>ｽｳ</t>
    </rPh>
    <rPh sb="9" eb="10">
      <t>ｹｲ</t>
    </rPh>
    <phoneticPr fontId="3" type="halfwidthKatakana"/>
  </si>
  <si>
    <t>　/総事業所数計</t>
    <rPh sb="2" eb="3">
      <t>ｿｳ</t>
    </rPh>
    <rPh sb="3" eb="6">
      <t>ｼﾞｷﾞｮｳｼｮ</t>
    </rPh>
    <rPh sb="6" eb="7">
      <t>ｽｳ</t>
    </rPh>
    <rPh sb="7" eb="8">
      <t>ｹｲ</t>
    </rPh>
    <phoneticPr fontId="3" type="halfwidthKatakana"/>
  </si>
  <si>
    <t>　/小計事業所数</t>
    <rPh sb="2" eb="4">
      <t>ｼｮｳｹｲ</t>
    </rPh>
    <rPh sb="4" eb="7">
      <t>ｼﾞｷﾞｮｳｼｮ</t>
    </rPh>
    <rPh sb="7" eb="8">
      <t>ｽｳ</t>
    </rPh>
    <phoneticPr fontId="3" type="halfwidthKatakana"/>
  </si>
  <si>
    <t>再掲</t>
    <rPh sb="0" eb="2">
      <t>ｻｲｹｲ</t>
    </rPh>
    <phoneticPr fontId="3" type="halfwidthKatakana"/>
  </si>
  <si>
    <t>上記チェック（ゼロならOK）</t>
    <rPh sb="0" eb="1">
      <t>ｳｴ</t>
    </rPh>
    <rPh sb="1" eb="2">
      <t>ｷ</t>
    </rPh>
    <phoneticPr fontId="3" type="halfwidthKatakana"/>
  </si>
  <si>
    <t>表２　回答事業所における従業員の雇用形態別内訳</t>
    <rPh sb="16" eb="18">
      <t>ｺﾖｳ</t>
    </rPh>
    <rPh sb="18" eb="20">
      <t>ｹｲﾀｲ</t>
    </rPh>
    <rPh sb="20" eb="21">
      <t>ﾍﾞﾂ</t>
    </rPh>
    <phoneticPr fontId="3" type="halfwidthKatakana"/>
  </si>
  <si>
    <t>１段目：事業所数または人数</t>
    <rPh sb="1" eb="3">
      <t>ﾀﾞﾝﾒ</t>
    </rPh>
    <rPh sb="4" eb="7">
      <t>ｼﾞｷﾞｮｳｼｮ</t>
    </rPh>
    <rPh sb="7" eb="8">
      <t>ｶｽﾞ</t>
    </rPh>
    <rPh sb="11" eb="13">
      <t>ﾆﾝｽﾞｳ</t>
    </rPh>
    <phoneticPr fontId="3" type="halfwidthKatakana"/>
  </si>
  <si>
    <t>２段目：従業員数（総数）に対する割合</t>
    <rPh sb="1" eb="3">
      <t>ﾀﾞﾝﾒ</t>
    </rPh>
    <rPh sb="4" eb="6">
      <t>ｼﾞｭｳｷﾞｮｳ</t>
    </rPh>
    <rPh sb="6" eb="8">
      <t>ｲﾝｽｳ</t>
    </rPh>
    <rPh sb="9" eb="11">
      <t>ｿｳｽｳ</t>
    </rPh>
    <rPh sb="13" eb="14">
      <t>ﾀｲ</t>
    </rPh>
    <rPh sb="16" eb="18">
      <t>ﾜﾘｱｲ</t>
    </rPh>
    <phoneticPr fontId="3" type="halfwidthKatakana"/>
  </si>
  <si>
    <t>３段目：男女別従業員数（総数）に対する割合</t>
    <rPh sb="1" eb="3">
      <t>ﾀﾞﾝﾒ</t>
    </rPh>
    <rPh sb="4" eb="6">
      <t>ﾀﾞﾝｼﾞｮ</t>
    </rPh>
    <rPh sb="6" eb="7">
      <t>ﾍﾞﾂ</t>
    </rPh>
    <rPh sb="7" eb="10">
      <t>ｼﾞｭｳｷﾞｮｳｲﾝ</t>
    </rPh>
    <rPh sb="10" eb="11">
      <t>ｽｳ</t>
    </rPh>
    <rPh sb="12" eb="14">
      <t>ｿｳｽｳ</t>
    </rPh>
    <rPh sb="16" eb="17">
      <t>ﾀｲ</t>
    </rPh>
    <rPh sb="19" eb="21">
      <t>ﾜﾘｱｲ</t>
    </rPh>
    <phoneticPr fontId="3" type="halfwidthKatakana"/>
  </si>
  <si>
    <t>（単位：社、人、％）</t>
    <rPh sb="1" eb="3">
      <t>ﾀﾝｲ</t>
    </rPh>
    <rPh sb="4" eb="5">
      <t>ｼｬ</t>
    </rPh>
    <rPh sb="6" eb="7">
      <t>ﾆﾝ</t>
    </rPh>
    <phoneticPr fontId="3" type="halfwidthKatakana"/>
  </si>
  <si>
    <t>回答
事業所数</t>
    <rPh sb="0" eb="2">
      <t>ｶｲﾄｳ</t>
    </rPh>
    <rPh sb="3" eb="6">
      <t>ｼﾞｷﾞｮｳｼｮ</t>
    </rPh>
    <phoneticPr fontId="3" type="halfwidthKatakana"/>
  </si>
  <si>
    <t>従業員数
（総数）</t>
    <rPh sb="6" eb="8">
      <t>ｿｳｽｳ</t>
    </rPh>
    <phoneticPr fontId="3" type="halfwidthKatakana"/>
  </si>
  <si>
    <t>正規
従業員</t>
    <phoneticPr fontId="3" type="halfwidthKatakana"/>
  </si>
  <si>
    <t>非正規
従業員</t>
    <phoneticPr fontId="3" type="halfwidthKatakana"/>
  </si>
  <si>
    <t>パートタイム労働者</t>
    <rPh sb="6" eb="9">
      <t>ﾛｳﾄﾞｳｼｬ</t>
    </rPh>
    <phoneticPr fontId="3" type="halfwidthKatakana"/>
  </si>
  <si>
    <t>1日および1週の所定労働時間（日数）が正規従業員と同じ者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</si>
  <si>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</si>
  <si>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t>
    <rPh sb="0" eb="2">
      <t>ﾊｹﾝ</t>
    </rPh>
    <rPh sb="3" eb="6">
      <t>ｼﾞｭｳｷﾞｮｳｲﾝ</t>
    </rPh>
    <phoneticPr fontId="3" type="halfwidthKatakana"/>
  </si>
  <si>
    <t>その他の労働者</t>
    <rPh sb="2" eb="3">
      <t>ﾀ</t>
    </rPh>
    <rPh sb="4" eb="7">
      <t>ﾛｳﾄﾞｳｼｬ</t>
    </rPh>
    <phoneticPr fontId="3" type="halfwidthKatakana"/>
  </si>
  <si>
    <t>男</t>
  </si>
  <si>
    <t>女</t>
    <rPh sb="0" eb="1">
      <t>ｵﾝﾅ</t>
    </rPh>
    <phoneticPr fontId="3" type="halfwidthKatakana"/>
  </si>
  <si>
    <t>運輸・通信業、
電気・ガス・水道業</t>
    <rPh sb="8" eb="9">
      <t>ﾃﾞﾝ</t>
    </rPh>
    <phoneticPr fontId="3" type="halfwidthKatakana"/>
  </si>
  <si>
    <t>企業規模別事業所・従業員数計</t>
    <rPh sb="0" eb="2">
      <t>ｷｷﾞｮｳ</t>
    </rPh>
    <rPh sb="2" eb="4">
      <t>ｷﾎﾞ</t>
    </rPh>
    <rPh sb="4" eb="5">
      <t>ﾍﾞﾂ</t>
    </rPh>
    <rPh sb="5" eb="8">
      <t>ｼﾞｷﾞｮｳｼｮ</t>
    </rPh>
    <rPh sb="9" eb="12">
      <t>ｼﾞｭｳｷﾞｮｳｲﾝ</t>
    </rPh>
    <rPh sb="12" eb="13">
      <t>ｽｳ</t>
    </rPh>
    <rPh sb="13" eb="14">
      <t>ｹｲ</t>
    </rPh>
    <phoneticPr fontId="3" type="halfwidthKatakana"/>
  </si>
  <si>
    <t>　/総従業員数</t>
    <rPh sb="2" eb="3">
      <t>ｿｳ</t>
    </rPh>
    <rPh sb="3" eb="6">
      <t>ｼﾞｭｳｷﾞｮｳｲﾝ</t>
    </rPh>
    <rPh sb="6" eb="7">
      <t>ｽｳ</t>
    </rPh>
    <phoneticPr fontId="3" type="halfwidthKatakana"/>
  </si>
  <si>
    <t>　/男（女）総従業員数</t>
    <rPh sb="2" eb="3">
      <t>ｵﾄｺ</t>
    </rPh>
    <rPh sb="4" eb="5">
      <t>ｵﾝﾅ</t>
    </rPh>
    <rPh sb="6" eb="7">
      <t>ｿｳ</t>
    </rPh>
    <rPh sb="7" eb="10">
      <t>ｼﾞｭｳｷﾞｮｳｲﾝ</t>
    </rPh>
    <rPh sb="10" eb="11">
      <t>ｽｳ</t>
    </rPh>
    <phoneticPr fontId="3" type="halfwidthKatakana"/>
  </si>
  <si>
    <t>表３－１　回答事業所における従業員の雇用形態別内訳（60歳以上）</t>
    <rPh sb="18" eb="20">
      <t>ｺﾖｳ</t>
    </rPh>
    <rPh sb="20" eb="22">
      <t>ｹｲﾀｲ</t>
    </rPh>
    <rPh sb="22" eb="23">
      <t>ﾍﾞﾂ</t>
    </rPh>
    <rPh sb="28" eb="31">
      <t>ｻｲｲｼﾞｮｳ</t>
    </rPh>
    <phoneticPr fontId="3" type="halfwidthKatakana"/>
  </si>
  <si>
    <t>60歳以上の従業員数
（総数）</t>
    <rPh sb="2" eb="5">
      <t>ｻｲｲｼﾞｮｳ</t>
    </rPh>
    <rPh sb="6" eb="9">
      <t>ｼﾞｭｳｷﾞｮｳｲﾝ</t>
    </rPh>
    <rPh sb="12" eb="14">
      <t>ｿｳｽｳ</t>
    </rPh>
    <phoneticPr fontId="3" type="halfwidthKatakana"/>
  </si>
  <si>
    <t>正規
従業員
（60歳以上）</t>
    <rPh sb="10" eb="13">
      <t>ｻｲｲｼﾞｮｳ</t>
    </rPh>
    <phoneticPr fontId="3" type="halfwidthKatakana"/>
  </si>
  <si>
    <t>非正規
従業員
（60歳以上）</t>
    <rPh sb="11" eb="14">
      <t>ｻｲｲｼﾞｮｳ</t>
    </rPh>
    <phoneticPr fontId="3" type="halfwidthKatakana"/>
  </si>
  <si>
    <t>パートタイム労働者
（60歳以上）</t>
    <rPh sb="6" eb="9">
      <t>ﾛｳﾄﾞｳｼｬ</t>
    </rPh>
    <rPh sb="13" eb="14">
      <t>ｻｲ</t>
    </rPh>
    <rPh sb="14" eb="16">
      <t>ｲｼﾞｮｳ</t>
    </rPh>
    <phoneticPr fontId="3" type="halfwidthKatakana"/>
  </si>
  <si>
    <t>1日および1週の所定労働時間（日数）が正規従業員と同じ者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rPh sb="32" eb="35">
      <t>ｻｲｲｼﾞｮｳ</t>
    </rPh>
    <phoneticPr fontId="3" type="halfwidthKatakana"/>
  </si>
  <si>
    <t>1日または1週の所定労働時間（日数）が正規従業員より短い者
(60歳以上)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rPh sb="33" eb="36">
      <t>ｻｲｲｼﾞｮｳ</t>
    </rPh>
    <phoneticPr fontId="3" type="halfwidthKatakana"/>
  </si>
  <si>
    <t>派遣
従業員
（60歳以上）</t>
    <rPh sb="0" eb="2">
      <t>ﾊｹﾝ</t>
    </rPh>
    <rPh sb="3" eb="6">
      <t>ｼﾞｭｳｷﾞｮｳｲﾝ</t>
    </rPh>
    <rPh sb="10" eb="13">
      <t>ｻｲｲｼﾞｮｳ</t>
    </rPh>
    <phoneticPr fontId="3" type="halfwidthKatakana"/>
  </si>
  <si>
    <t>その他の労働者
（60歳以上）</t>
    <rPh sb="2" eb="3">
      <t>ﾀ</t>
    </rPh>
    <rPh sb="4" eb="7">
      <t>ﾛｳﾄﾞｳｼｬ</t>
    </rPh>
    <rPh sb="11" eb="14">
      <t>ｻｲｲｼﾞｮｳ</t>
    </rPh>
    <phoneticPr fontId="3" type="halfwidthKatakana"/>
  </si>
  <si>
    <t>企業規模別事業所・従業員数計</t>
  </si>
  <si>
    <t>　/総従業員数</t>
  </si>
  <si>
    <t>　/男（女）総従業員数</t>
  </si>
  <si>
    <t>再掲</t>
    <rPh sb="0" eb="2">
      <t>サイケイ</t>
    </rPh>
    <phoneticPr fontId="3"/>
  </si>
  <si>
    <t>上記チェック（ゼロならOK）</t>
  </si>
  <si>
    <t>表３－２　回答事業所における従業員の雇用形態別内訳（60～65歳）</t>
    <rPh sb="18" eb="20">
      <t>ｺﾖｳ</t>
    </rPh>
    <rPh sb="20" eb="22">
      <t>ｹｲﾀｲ</t>
    </rPh>
    <rPh sb="22" eb="23">
      <t>ﾍﾞﾂ</t>
    </rPh>
    <rPh sb="31" eb="32">
      <t>ｻｲ</t>
    </rPh>
    <phoneticPr fontId="3" type="halfwidthKatakana"/>
  </si>
  <si>
    <t>60～65歳の従業員数
（総数）</t>
    <rPh sb="7" eb="10">
      <t>ｼﾞｭｳｷﾞｮｳｲﾝ</t>
    </rPh>
    <rPh sb="13" eb="15">
      <t>ｿｳｽｳ</t>
    </rPh>
    <phoneticPr fontId="3" type="halfwidthKatakana"/>
  </si>
  <si>
    <t>正規
従業員
（60～65歳）</t>
    <phoneticPr fontId="3" type="halfwidthKatakana"/>
  </si>
  <si>
    <t>非正規
従業員
（60～65歳）</t>
    <phoneticPr fontId="3" type="halfwidthKatakana"/>
  </si>
  <si>
    <t>パートタイム労働者
（60～65歳）</t>
    <rPh sb="6" eb="9">
      <t>ﾛｳﾄﾞｳｼｬ</t>
    </rPh>
    <phoneticPr fontId="3" type="halfwidthKatakana"/>
  </si>
  <si>
    <t>1日および1週の所定労働時間（日数）が正規従業員と同じ者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</si>
  <si>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
(60～65歳)</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</si>
  <si>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
（60～65歳）</t>
    <rPh sb="0" eb="2">
      <t>ﾊｹﾝ</t>
    </rPh>
    <rPh sb="3" eb="6">
      <t>ｼﾞｭｳｷﾞｮｳｲﾝ</t>
    </rPh>
    <phoneticPr fontId="3" type="halfwidthKatakana"/>
  </si>
  <si>
    <t>その他の労働者
（60～65歳）</t>
    <rPh sb="2" eb="3">
      <t>ﾀ</t>
    </rPh>
    <rPh sb="4" eb="7">
      <t>ﾛｳﾄﾞｳｼｬ</t>
    </rPh>
    <phoneticPr fontId="3" type="halfwidthKatakana"/>
  </si>
  <si>
    <t>表３－３　回答事業所における従業員の雇用形態別内訳（66歳以上）</t>
    <rPh sb="18" eb="20">
      <t>ｺﾖｳ</t>
    </rPh>
    <rPh sb="20" eb="22">
      <t>ｹｲﾀｲ</t>
    </rPh>
    <rPh sb="22" eb="23">
      <t>ﾍﾞﾂ</t>
    </rPh>
    <phoneticPr fontId="3" type="halfwidthKatakana"/>
  </si>
  <si>
    <t>66歳以上の従業員数
（総数）</t>
    <rPh sb="6" eb="9">
      <t>ｼﾞｭｳｷﾞｮｳｲﾝ</t>
    </rPh>
    <rPh sb="12" eb="14">
      <t>ｿｳｽｳ</t>
    </rPh>
    <phoneticPr fontId="3" type="halfwidthKatakana"/>
  </si>
  <si>
    <t>正規
従業員
（66歳以上）</t>
    <phoneticPr fontId="3" type="halfwidthKatakana"/>
  </si>
  <si>
    <t>非正規
従業員
（66歳以上）</t>
    <phoneticPr fontId="3" type="halfwidthKatakana"/>
  </si>
  <si>
    <t>パートタイム労働者
（66歳以上）</t>
    <rPh sb="6" eb="9">
      <t>ﾛｳﾄﾞｳｼｬ</t>
    </rPh>
    <rPh sb="14" eb="16">
      <t>ｲｼﾞｮｳ</t>
    </rPh>
    <phoneticPr fontId="3" type="halfwidthKatakana"/>
  </si>
  <si>
    <t>1日および1週の所定労働時間（日数）が正規従業員と同じ者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5" eb="26">
      <t>ｵﾅ</t>
    </rPh>
    <rPh sb="27" eb="28">
      <t>ﾓﾉ</t>
    </rPh>
    <phoneticPr fontId="3" type="halfwidthKatakana"/>
  </si>
  <si>
    <t>1日または1週の所定労働時間（日数）が正規従業員より短い者
(66歳以上)</t>
    <rPh sb="1" eb="2">
      <t>ﾆﾁ</t>
    </rPh>
    <rPh sb="6" eb="7">
      <t>ｼｭｳ</t>
    </rPh>
    <rPh sb="8" eb="10">
      <t>ｼｮﾃｲ</t>
    </rPh>
    <rPh sb="10" eb="12">
      <t>ﾛｳﾄﾞｳ</t>
    </rPh>
    <rPh sb="12" eb="14">
      <t>ｼﾞｶﾝ</t>
    </rPh>
    <rPh sb="15" eb="17">
      <t>ﾆｯｽｳ</t>
    </rPh>
    <rPh sb="19" eb="21">
      <t>ｾｲｷ</t>
    </rPh>
    <rPh sb="21" eb="24">
      <t>ｼﾞｭｳｷﾞｮｳｲﾝ</t>
    </rPh>
    <rPh sb="26" eb="27">
      <t>ﾐｼﾞｶ</t>
    </rPh>
    <rPh sb="28" eb="29">
      <t>ﾓﾉ</t>
    </rPh>
    <phoneticPr fontId="3" type="halfwidthKatakana"/>
  </si>
  <si>
    <t>派遣
従業員
（66歳以上）</t>
    <rPh sb="0" eb="2">
      <t>ﾊｹﾝ</t>
    </rPh>
    <rPh sb="3" eb="6">
      <t>ｼﾞｭｳｷﾞｮｳｲﾝ</t>
    </rPh>
    <phoneticPr fontId="3" type="halfwidthKatakana"/>
  </si>
  <si>
    <t>その他の労働者
（66歳以上）</t>
    <rPh sb="2" eb="3">
      <t>ﾀ</t>
    </rPh>
    <rPh sb="4" eb="7">
      <t>ﾛｳﾄﾞｳｼｬ</t>
    </rPh>
    <phoneticPr fontId="3" type="halfwidthKatakana"/>
  </si>
  <si>
    <t>表４　早期離職の状況</t>
    <rPh sb="3" eb="5">
      <t>ソウキ</t>
    </rPh>
    <rPh sb="5" eb="7">
      <t>リショク</t>
    </rPh>
    <rPh sb="8" eb="10">
      <t>ジョウキョウ</t>
    </rPh>
    <phoneticPr fontId="3"/>
  </si>
  <si>
    <t>　　　　１段目：事業所数または採用者数もしくは離職者数</t>
    <rPh sb="5" eb="7">
      <t>ﾀﾞﾝﾒ</t>
    </rPh>
    <rPh sb="8" eb="11">
      <t>ｼﾞｷﾞｮｳｼｮ</t>
    </rPh>
    <rPh sb="11" eb="12">
      <t>ｽｳ</t>
    </rPh>
    <rPh sb="15" eb="18">
      <t>ｻｲﾖｳｼｬ</t>
    </rPh>
    <rPh sb="18" eb="19">
      <t>ｽｳ</t>
    </rPh>
    <rPh sb="23" eb="26">
      <t>ﾘｼｮｸｼｬ</t>
    </rPh>
    <rPh sb="26" eb="27">
      <t>ｽｳ</t>
    </rPh>
    <phoneticPr fontId="3" type="halfwidthKatakana"/>
  </si>
  <si>
    <t>　　　　２段目：回答事業所数に対する割合</t>
    <rPh sb="5" eb="7">
      <t>ﾀﾞﾝﾒ</t>
    </rPh>
    <rPh sb="8" eb="10">
      <t>ｶｲﾄｳ</t>
    </rPh>
    <rPh sb="10" eb="13">
      <t>ｼﾞｷﾞｮｳｼｮ</t>
    </rPh>
    <rPh sb="13" eb="14">
      <t>ｽｳ</t>
    </rPh>
    <rPh sb="15" eb="16">
      <t>ﾀｲ</t>
    </rPh>
    <rPh sb="18" eb="20">
      <t>ﾜﾘｱｲ</t>
    </rPh>
    <phoneticPr fontId="3" type="halfwidthKatakana"/>
  </si>
  <si>
    <t xml:space="preserve">                 または、過去3年間の採用者数に対する割合</t>
    <rPh sb="21" eb="23">
      <t>カコ</t>
    </rPh>
    <rPh sb="24" eb="26">
      <t>ネンカン</t>
    </rPh>
    <rPh sb="27" eb="30">
      <t>サイヨウシャ</t>
    </rPh>
    <rPh sb="30" eb="31">
      <t>スウ</t>
    </rPh>
    <rPh sb="32" eb="33">
      <t>タイ</t>
    </rPh>
    <rPh sb="35" eb="37">
      <t>ワリアイ</t>
    </rPh>
    <phoneticPr fontId="3"/>
  </si>
  <si>
    <t>　　　　３段目：過去３年間に採用者のあった事業所数に対する割合</t>
    <rPh sb="5" eb="7">
      <t>ﾀﾞﾝﾒ</t>
    </rPh>
    <rPh sb="8" eb="10">
      <t>ｶｺ</t>
    </rPh>
    <rPh sb="11" eb="13">
      <t>ﾈﾝｶﾝ</t>
    </rPh>
    <rPh sb="14" eb="16">
      <t>ｻｲﾖｳ</t>
    </rPh>
    <rPh sb="16" eb="17">
      <t>ｼｬ</t>
    </rPh>
    <rPh sb="21" eb="25">
      <t>ｼﾞｷﾞｮｳｼｮｽｳ</t>
    </rPh>
    <rPh sb="26" eb="27">
      <t>ﾀｲ</t>
    </rPh>
    <rPh sb="29" eb="31">
      <t>ﾜﾘｱｲ</t>
    </rPh>
    <phoneticPr fontId="3" type="halfwidthKatakana"/>
  </si>
  <si>
    <t>　　　　　　　　現在までに離職した者に対する割合</t>
    <phoneticPr fontId="3"/>
  </si>
  <si>
    <t>（単位：社、人、％）</t>
    <rPh sb="1" eb="3">
      <t>タンイ</t>
    </rPh>
    <rPh sb="4" eb="5">
      <t>シャ</t>
    </rPh>
    <rPh sb="6" eb="7">
      <t>ニン</t>
    </rPh>
    <phoneticPr fontId="3"/>
  </si>
  <si>
    <t>回答
事業所数</t>
    <rPh sb="0" eb="2">
      <t>カイトウ</t>
    </rPh>
    <rPh sb="3" eb="6">
      <t>ジギョウショ</t>
    </rPh>
    <rPh sb="6" eb="7">
      <t>スウ</t>
    </rPh>
    <phoneticPr fontId="3"/>
  </si>
  <si>
    <t>過去3年間に採用者のあった事業所数</t>
    <rPh sb="0" eb="2">
      <t>カコ</t>
    </rPh>
    <rPh sb="3" eb="5">
      <t>ネンカン</t>
    </rPh>
    <rPh sb="6" eb="8">
      <t>サイヨウ</t>
    </rPh>
    <rPh sb="8" eb="9">
      <t>シャ</t>
    </rPh>
    <rPh sb="13" eb="16">
      <t>ジギョウショ</t>
    </rPh>
    <rPh sb="16" eb="17">
      <t>スウ</t>
    </rPh>
    <phoneticPr fontId="3"/>
  </si>
  <si>
    <t>左記のうち離職者のあった事業所数</t>
    <rPh sb="0" eb="2">
      <t>サキ</t>
    </rPh>
    <rPh sb="5" eb="8">
      <t>リショクシャ</t>
    </rPh>
    <rPh sb="12" eb="15">
      <t>ジギョウショ</t>
    </rPh>
    <rPh sb="15" eb="16">
      <t>スウ</t>
    </rPh>
    <phoneticPr fontId="3"/>
  </si>
  <si>
    <t>過去3年間の
採用者数</t>
    <rPh sb="0" eb="2">
      <t>カコ</t>
    </rPh>
    <rPh sb="3" eb="5">
      <t>ネンカン</t>
    </rPh>
    <rPh sb="7" eb="10">
      <t>サイヨウシャ</t>
    </rPh>
    <rPh sb="10" eb="11">
      <t>スウ</t>
    </rPh>
    <phoneticPr fontId="3"/>
  </si>
  <si>
    <t>過去3年間に採用した者のうち、現在までに離職した者</t>
    <rPh sb="0" eb="2">
      <t>カコ</t>
    </rPh>
    <rPh sb="3" eb="5">
      <t>ネンカン</t>
    </rPh>
    <rPh sb="6" eb="8">
      <t>サイヨウ</t>
    </rPh>
    <rPh sb="10" eb="11">
      <t>モノ</t>
    </rPh>
    <rPh sb="15" eb="17">
      <t>ゲンザイ</t>
    </rPh>
    <rPh sb="20" eb="22">
      <t>リショク</t>
    </rPh>
    <rPh sb="24" eb="25">
      <t>モノ</t>
    </rPh>
    <phoneticPr fontId="3"/>
  </si>
  <si>
    <t>うち、26歳以下の者</t>
    <rPh sb="5" eb="6">
      <t>サイ</t>
    </rPh>
    <rPh sb="6" eb="8">
      <t>イカ</t>
    </rPh>
    <rPh sb="9" eb="10">
      <t>モノ</t>
    </rPh>
    <phoneticPr fontId="3"/>
  </si>
  <si>
    <t>その他</t>
  </si>
  <si>
    <t>計</t>
    <rPh sb="0" eb="1">
      <t>ケイ</t>
    </rPh>
    <phoneticPr fontId="3"/>
  </si>
  <si>
    <t>産業</t>
    <phoneticPr fontId="3"/>
  </si>
  <si>
    <t>建設業</t>
    <rPh sb="0" eb="3">
      <t>ケンセツギョウ</t>
    </rPh>
    <phoneticPr fontId="3"/>
  </si>
  <si>
    <t>製造業</t>
    <rPh sb="0" eb="3">
      <t>セイゾウギョウ</t>
    </rPh>
    <phoneticPr fontId="3"/>
  </si>
  <si>
    <t>運輸・通信業、
電気・ガス・水道業</t>
    <phoneticPr fontId="3"/>
  </si>
  <si>
    <t>卸売業・小売業</t>
    <rPh sb="0" eb="2">
      <t>オロシウリ</t>
    </rPh>
    <rPh sb="2" eb="3">
      <t>ギョウ</t>
    </rPh>
    <rPh sb="4" eb="6">
      <t>コウリ</t>
    </rPh>
    <rPh sb="6" eb="7">
      <t>ギョウ</t>
    </rPh>
    <phoneticPr fontId="3"/>
  </si>
  <si>
    <t>金融業・保険業</t>
    <rPh sb="0" eb="2">
      <t>キンユウ</t>
    </rPh>
    <rPh sb="2" eb="3">
      <t>ギョウ</t>
    </rPh>
    <rPh sb="4" eb="7">
      <t>ホケンギョウ</t>
    </rPh>
    <phoneticPr fontId="3"/>
  </si>
  <si>
    <t>サービス業</t>
    <rPh sb="4" eb="5">
      <t>ギョウ</t>
    </rPh>
    <phoneticPr fontId="3"/>
  </si>
  <si>
    <t>企業規模</t>
    <rPh sb="0" eb="2">
      <t>キギョウ</t>
    </rPh>
    <rPh sb="2" eb="4">
      <t>キボ</t>
    </rPh>
    <phoneticPr fontId="3"/>
  </si>
  <si>
    <t>9人以下</t>
    <rPh sb="2" eb="4">
      <t>イカ</t>
    </rPh>
    <phoneticPr fontId="3"/>
  </si>
  <si>
    <t>10～29人</t>
    <phoneticPr fontId="3"/>
  </si>
  <si>
    <t>30～49人</t>
    <phoneticPr fontId="3"/>
  </si>
  <si>
    <t>50～99人</t>
    <phoneticPr fontId="3"/>
  </si>
  <si>
    <t>100～299人</t>
    <phoneticPr fontId="3"/>
  </si>
  <si>
    <t>300人以上</t>
    <rPh sb="4" eb="6">
      <t>イジョウ</t>
    </rPh>
    <phoneticPr fontId="3"/>
  </si>
  <si>
    <t>（再掲）</t>
    <rPh sb="1" eb="3">
      <t>サイケイ</t>
    </rPh>
    <phoneticPr fontId="3"/>
  </si>
  <si>
    <t>10～299人</t>
    <rPh sb="6" eb="7">
      <t>ニン</t>
    </rPh>
    <phoneticPr fontId="3"/>
  </si>
  <si>
    <t>30人以上</t>
    <rPh sb="2" eb="3">
      <t>ニン</t>
    </rPh>
    <rPh sb="3" eb="5">
      <t>イジョウ</t>
    </rPh>
    <phoneticPr fontId="3"/>
  </si>
  <si>
    <t>　/総事業所数または採用者数</t>
    <rPh sb="2" eb="3">
      <t>ソウ</t>
    </rPh>
    <rPh sb="3" eb="6">
      <t>ジギョウショ</t>
    </rPh>
    <rPh sb="6" eb="7">
      <t>スウ</t>
    </rPh>
    <rPh sb="10" eb="13">
      <t>サイヨウシャ</t>
    </rPh>
    <rPh sb="13" eb="14">
      <t>スウ</t>
    </rPh>
    <phoneticPr fontId="3"/>
  </si>
  <si>
    <t>　/離職者数</t>
    <rPh sb="2" eb="5">
      <t>リショクシャ</t>
    </rPh>
    <rPh sb="5" eb="6">
      <t>スウ</t>
    </rPh>
    <phoneticPr fontId="3"/>
  </si>
  <si>
    <t>表５－１　女性管理職の状況</t>
    <rPh sb="0" eb="1">
      <t>ヒョウ</t>
    </rPh>
    <rPh sb="5" eb="7">
      <t>ジョセイ</t>
    </rPh>
    <rPh sb="7" eb="9">
      <t>カンリ</t>
    </rPh>
    <rPh sb="9" eb="10">
      <t>ショク</t>
    </rPh>
    <rPh sb="11" eb="13">
      <t>ジョウキョウ</t>
    </rPh>
    <phoneticPr fontId="3"/>
  </si>
  <si>
    <t>１段目：事業所数または管理職者数</t>
    <rPh sb="1" eb="3">
      <t>ﾀﾞﾝﾒ</t>
    </rPh>
    <rPh sb="4" eb="7">
      <t>ｼﾞｷﾞｮｳｼｮ</t>
    </rPh>
    <rPh sb="7" eb="8">
      <t>ｽｳ</t>
    </rPh>
    <rPh sb="11" eb="13">
      <t>ｶﾝﾘ</t>
    </rPh>
    <rPh sb="13" eb="14">
      <t>ｼｮｸ</t>
    </rPh>
    <rPh sb="14" eb="15">
      <t>ｼｬ</t>
    </rPh>
    <rPh sb="15" eb="16">
      <t>ｽｳ</t>
    </rPh>
    <phoneticPr fontId="3" type="halfwidthKatakana"/>
  </si>
  <si>
    <t>２段目：管理職者数に対する女性管理職者の割合</t>
    <rPh sb="1" eb="3">
      <t>ﾀﾞﾝﾒ</t>
    </rPh>
    <rPh sb="4" eb="6">
      <t>ｶﾝﾘ</t>
    </rPh>
    <rPh sb="6" eb="7">
      <t>ｼｮｸ</t>
    </rPh>
    <rPh sb="7" eb="8">
      <t>ｼｬ</t>
    </rPh>
    <rPh sb="8" eb="9">
      <t>ｽｳ</t>
    </rPh>
    <rPh sb="10" eb="11">
      <t>ﾀｲ</t>
    </rPh>
    <rPh sb="13" eb="15">
      <t>ｼﾞｮｾｲ</t>
    </rPh>
    <rPh sb="15" eb="17">
      <t>ｶﾝﾘ</t>
    </rPh>
    <rPh sb="17" eb="18">
      <t>ｼｮｸ</t>
    </rPh>
    <rPh sb="18" eb="19">
      <t>ｼｬ</t>
    </rPh>
    <rPh sb="20" eb="22">
      <t>ﾜﾘｱｲ</t>
    </rPh>
    <phoneticPr fontId="3" type="halfwidthKatakana"/>
  </si>
  <si>
    <t>回答事業所数</t>
    <rPh sb="0" eb="2">
      <t>カイトウ</t>
    </rPh>
    <rPh sb="2" eb="5">
      <t>ジギョウショ</t>
    </rPh>
    <rPh sb="5" eb="6">
      <t>スウ</t>
    </rPh>
    <phoneticPr fontId="3"/>
  </si>
  <si>
    <t>管理職者の人数</t>
    <rPh sb="0" eb="2">
      <t>カンリ</t>
    </rPh>
    <rPh sb="2" eb="3">
      <t>ショク</t>
    </rPh>
    <rPh sb="3" eb="4">
      <t>シャ</t>
    </rPh>
    <rPh sb="5" eb="7">
      <t>ニンズウ</t>
    </rPh>
    <phoneticPr fontId="3"/>
  </si>
  <si>
    <t>うち、女性管理職者の人数</t>
    <rPh sb="3" eb="5">
      <t>ジョセイ</t>
    </rPh>
    <rPh sb="5" eb="7">
      <t>カンリ</t>
    </rPh>
    <rPh sb="7" eb="8">
      <t>ショク</t>
    </rPh>
    <rPh sb="8" eb="9">
      <t>シャ</t>
    </rPh>
    <rPh sb="10" eb="12">
      <t>ニンズウ</t>
    </rPh>
    <phoneticPr fontId="3"/>
  </si>
  <si>
    <t>企業規模別事業所・管理職数計</t>
    <rPh sb="9" eb="11">
      <t>カンリ</t>
    </rPh>
    <rPh sb="11" eb="12">
      <t>ショク</t>
    </rPh>
    <phoneticPr fontId="3"/>
  </si>
  <si>
    <t>　/管理職数</t>
    <rPh sb="2" eb="4">
      <t>カンリ</t>
    </rPh>
    <rPh sb="4" eb="5">
      <t>ショク</t>
    </rPh>
    <rPh sb="5" eb="6">
      <t>スウ</t>
    </rPh>
    <phoneticPr fontId="3"/>
  </si>
  <si>
    <t>表５－２　女性リーダーの状況</t>
    <rPh sb="0" eb="1">
      <t>ヒョウ</t>
    </rPh>
    <rPh sb="5" eb="7">
      <t>ジョセイ</t>
    </rPh>
    <rPh sb="12" eb="14">
      <t>ジョウキョウ</t>
    </rPh>
    <phoneticPr fontId="3"/>
  </si>
  <si>
    <t>１段目：事業所数またはリーダーの人数</t>
    <rPh sb="1" eb="3">
      <t>ﾀﾞﾝﾒ</t>
    </rPh>
    <rPh sb="4" eb="7">
      <t>ｼﾞｷﾞｮｳｼｮ</t>
    </rPh>
    <rPh sb="7" eb="8">
      <t>ｽｳ</t>
    </rPh>
    <rPh sb="16" eb="17">
      <t>ﾆﾝ</t>
    </rPh>
    <rPh sb="17" eb="18">
      <t>ｽｳ</t>
    </rPh>
    <phoneticPr fontId="3" type="halfwidthKatakana"/>
  </si>
  <si>
    <t>２段目：リーダーの人数に対する女性リーダーの割合</t>
    <rPh sb="1" eb="3">
      <t>ﾀﾞﾝﾒ</t>
    </rPh>
    <rPh sb="9" eb="11">
      <t>ﾆﾝｽﾞｳ</t>
    </rPh>
    <rPh sb="12" eb="13">
      <t>ﾀｲ</t>
    </rPh>
    <rPh sb="15" eb="17">
      <t>ｼﾞｮｾｲ</t>
    </rPh>
    <rPh sb="22" eb="24">
      <t>ﾜﾘｱｲ</t>
    </rPh>
    <phoneticPr fontId="3" type="halfwidthKatakana"/>
  </si>
  <si>
    <t>リーダーの人数</t>
    <rPh sb="5" eb="7">
      <t>ニンズウ</t>
    </rPh>
    <phoneticPr fontId="3"/>
  </si>
  <si>
    <t>うち、女性リーダーの人数</t>
    <rPh sb="3" eb="5">
      <t>ジョセイ</t>
    </rPh>
    <rPh sb="10" eb="12">
      <t>ニンズウ</t>
    </rPh>
    <phoneticPr fontId="3"/>
  </si>
  <si>
    <t>表５－３　新たに管理職となった女性の状況</t>
    <rPh sb="0" eb="1">
      <t>ヒョウ</t>
    </rPh>
    <rPh sb="5" eb="6">
      <t>アラ</t>
    </rPh>
    <rPh sb="8" eb="10">
      <t>カンリ</t>
    </rPh>
    <rPh sb="10" eb="11">
      <t>ショク</t>
    </rPh>
    <rPh sb="15" eb="17">
      <t>ジョセイ</t>
    </rPh>
    <rPh sb="18" eb="20">
      <t>ジョウキョウ</t>
    </rPh>
    <phoneticPr fontId="3"/>
  </si>
  <si>
    <t>１段目：事業所数または新たに管理職となった者の人数</t>
    <rPh sb="1" eb="3">
      <t>ﾀﾞﾝﾒ</t>
    </rPh>
    <rPh sb="4" eb="7">
      <t>ｼﾞｷﾞｮｳｼｮ</t>
    </rPh>
    <rPh sb="7" eb="8">
      <t>ｽｳ</t>
    </rPh>
    <rPh sb="11" eb="12">
      <t>ｱﾗ</t>
    </rPh>
    <rPh sb="14" eb="16">
      <t>ｶﾝﾘ</t>
    </rPh>
    <rPh sb="16" eb="17">
      <t>ｼｮｸ</t>
    </rPh>
    <rPh sb="21" eb="22">
      <t>ｼｬ</t>
    </rPh>
    <rPh sb="23" eb="24">
      <t>ﾆﾝ</t>
    </rPh>
    <rPh sb="24" eb="25">
      <t>ｽｳ</t>
    </rPh>
    <phoneticPr fontId="3" type="halfwidthKatakana"/>
  </si>
  <si>
    <t>２段目：新たに管理職になった者の人数に対する女性の割合</t>
    <rPh sb="1" eb="3">
      <t>ﾀﾞﾝﾒ</t>
    </rPh>
    <rPh sb="4" eb="5">
      <t>ｱﾗ</t>
    </rPh>
    <rPh sb="7" eb="9">
      <t>ｶﾝﾘ</t>
    </rPh>
    <rPh sb="9" eb="10">
      <t>ｼｮｸ</t>
    </rPh>
    <rPh sb="14" eb="15">
      <t>ｼｬ</t>
    </rPh>
    <rPh sb="16" eb="17">
      <t>ﾆﾝ</t>
    </rPh>
    <rPh sb="17" eb="18">
      <t>ｽｳ</t>
    </rPh>
    <rPh sb="19" eb="20">
      <t>ﾀｲ</t>
    </rPh>
    <rPh sb="22" eb="24">
      <t>ｼﾞｮｾｲ</t>
    </rPh>
    <rPh sb="25" eb="27">
      <t>ﾜﾘｱｲ</t>
    </rPh>
    <phoneticPr fontId="3" type="halfwidthKatakana"/>
  </si>
  <si>
    <t>新たに管理職となった者の
人数</t>
    <rPh sb="0" eb="1">
      <t>アラ</t>
    </rPh>
    <rPh sb="3" eb="5">
      <t>カンリ</t>
    </rPh>
    <rPh sb="5" eb="6">
      <t>ショク</t>
    </rPh>
    <rPh sb="10" eb="11">
      <t>シャ</t>
    </rPh>
    <rPh sb="13" eb="15">
      <t>ニンズウ</t>
    </rPh>
    <phoneticPr fontId="3"/>
  </si>
  <si>
    <t>うち、女性の人数</t>
    <rPh sb="3" eb="5">
      <t>ジョセイ</t>
    </rPh>
    <rPh sb="6" eb="8">
      <t>ニンズウ</t>
    </rPh>
    <phoneticPr fontId="3"/>
  </si>
  <si>
    <t>表５－４　新たにリーダーとなった女性の状況</t>
    <rPh sb="0" eb="1">
      <t>ヒョウ</t>
    </rPh>
    <rPh sb="5" eb="6">
      <t>アラ</t>
    </rPh>
    <rPh sb="16" eb="18">
      <t>ジョセイ</t>
    </rPh>
    <rPh sb="19" eb="21">
      <t>ジョウキョウ</t>
    </rPh>
    <phoneticPr fontId="3"/>
  </si>
  <si>
    <t>１段目：事業所数または新たにリーダーとなった者の人数</t>
    <rPh sb="1" eb="3">
      <t>ﾀﾞﾝﾒ</t>
    </rPh>
    <rPh sb="4" eb="7">
      <t>ｼﾞｷﾞｮｳｼｮ</t>
    </rPh>
    <rPh sb="7" eb="8">
      <t>ｽｳ</t>
    </rPh>
    <rPh sb="11" eb="12">
      <t>ｱﾗ</t>
    </rPh>
    <rPh sb="22" eb="23">
      <t>ﾓﾉ</t>
    </rPh>
    <rPh sb="24" eb="25">
      <t>ﾆﾝ</t>
    </rPh>
    <rPh sb="25" eb="26">
      <t>ｽｳ</t>
    </rPh>
    <phoneticPr fontId="3" type="halfwidthKatakana"/>
  </si>
  <si>
    <t>２段目：新たにリーダーとなった者の人数に対する女性の割合</t>
    <rPh sb="1" eb="3">
      <t>ﾀﾞﾝﾒ</t>
    </rPh>
    <rPh sb="4" eb="5">
      <t>ｱﾗ</t>
    </rPh>
    <rPh sb="15" eb="16">
      <t>ﾓﾉ</t>
    </rPh>
    <rPh sb="17" eb="19">
      <t>ﾆﾝｽﾞｳ</t>
    </rPh>
    <rPh sb="20" eb="21">
      <t>ﾀｲ</t>
    </rPh>
    <rPh sb="23" eb="25">
      <t>ｼﾞｮｾｲ</t>
    </rPh>
    <rPh sb="26" eb="28">
      <t>ﾜﾘｱｲ</t>
    </rPh>
    <phoneticPr fontId="3" type="halfwidthKatakana"/>
  </si>
  <si>
    <t>表５－５　女性管理職およびリーダーを増やすための方法（複数回答）</t>
    <rPh sb="0" eb="1">
      <t>ヒョウ</t>
    </rPh>
    <rPh sb="5" eb="10">
      <t>ジョセイカンリショク</t>
    </rPh>
    <rPh sb="18" eb="19">
      <t>フ</t>
    </rPh>
    <rPh sb="24" eb="26">
      <t>ホウホウ</t>
    </rPh>
    <rPh sb="27" eb="29">
      <t>フクスウ</t>
    </rPh>
    <rPh sb="29" eb="31">
      <t>カイトウ</t>
    </rPh>
    <phoneticPr fontId="3"/>
  </si>
  <si>
    <t>２段目：回答事業所数に対する割合</t>
    <rPh sb="1" eb="3">
      <t>ﾀﾞﾝﾒ</t>
    </rPh>
    <rPh sb="4" eb="6">
      <t>ｶｲﾄｳ</t>
    </rPh>
    <rPh sb="6" eb="9">
      <t>ｼﾞｷﾞｮｳｼｮ</t>
    </rPh>
    <rPh sb="9" eb="10">
      <t>ｽｳ</t>
    </rPh>
    <rPh sb="11" eb="12">
      <t>ﾀｲ</t>
    </rPh>
    <rPh sb="14" eb="16">
      <t>ﾜﾘｱｲ</t>
    </rPh>
    <phoneticPr fontId="3" type="halfwidthKatakana"/>
  </si>
  <si>
    <t>回答
事業所数</t>
    <rPh sb="0" eb="2">
      <t>カイトウ</t>
    </rPh>
    <rPh sb="3" eb="6">
      <t>ジギョウショ</t>
    </rPh>
    <rPh sb="6" eb="7">
      <t>カズ</t>
    </rPh>
    <phoneticPr fontId="3"/>
  </si>
  <si>
    <t>女性を積極的に採用する</t>
    <rPh sb="0" eb="2">
      <t>ジョセイ</t>
    </rPh>
    <rPh sb="3" eb="6">
      <t>セッキョクテキ</t>
    </rPh>
    <rPh sb="7" eb="9">
      <t>サイヨウ</t>
    </rPh>
    <phoneticPr fontId="3"/>
  </si>
  <si>
    <t>女性労働者を対象とした階層別の研修を行う</t>
    <rPh sb="0" eb="5">
      <t>ジョセイロウドウシャ</t>
    </rPh>
    <rPh sb="6" eb="8">
      <t>タイショウ</t>
    </rPh>
    <rPh sb="11" eb="13">
      <t>カイソウ</t>
    </rPh>
    <rPh sb="13" eb="14">
      <t>ベツ</t>
    </rPh>
    <rPh sb="15" eb="17">
      <t>ケンシュウ</t>
    </rPh>
    <rPh sb="18" eb="19">
      <t>オコナ</t>
    </rPh>
    <phoneticPr fontId="3"/>
  </si>
  <si>
    <t>女性労働者が働き続けていく上での悩みや相談に乗り助言するメンターが継続的に支援する制度を導入する</t>
    <rPh sb="0" eb="5">
      <t>ジョセイロウドウシャ</t>
    </rPh>
    <rPh sb="6" eb="7">
      <t>ハタラ</t>
    </rPh>
    <rPh sb="8" eb="9">
      <t>ツヅ</t>
    </rPh>
    <rPh sb="13" eb="14">
      <t>ウエ</t>
    </rPh>
    <rPh sb="16" eb="17">
      <t>ナヤ</t>
    </rPh>
    <rPh sb="19" eb="21">
      <t>ソウダン</t>
    </rPh>
    <rPh sb="22" eb="23">
      <t>ノ</t>
    </rPh>
    <rPh sb="24" eb="26">
      <t>ジョゲン</t>
    </rPh>
    <rPh sb="33" eb="36">
      <t>ケイゾクテキ</t>
    </rPh>
    <rPh sb="37" eb="39">
      <t>シエン</t>
    </rPh>
    <rPh sb="41" eb="43">
      <t>セイド</t>
    </rPh>
    <rPh sb="44" eb="46">
      <t>ドウニュウ</t>
    </rPh>
    <phoneticPr fontId="3"/>
  </si>
  <si>
    <t>これまで女性が就いていなかった役職や職務に積極的に女性を登用する</t>
    <rPh sb="4" eb="6">
      <t>ジョセイ</t>
    </rPh>
    <rPh sb="7" eb="8">
      <t>ツ</t>
    </rPh>
    <rPh sb="15" eb="17">
      <t>ヤクショク</t>
    </rPh>
    <rPh sb="18" eb="20">
      <t>ショクム</t>
    </rPh>
    <rPh sb="21" eb="24">
      <t>セッキョクテキ</t>
    </rPh>
    <rPh sb="25" eb="27">
      <t>ジョセイ</t>
    </rPh>
    <rPh sb="28" eb="30">
      <t>トウヨウ</t>
    </rPh>
    <phoneticPr fontId="3"/>
  </si>
  <si>
    <t>昇給基準・人事評価の見直しを行う</t>
    <rPh sb="0" eb="4">
      <t>ショウキュウキジュン</t>
    </rPh>
    <rPh sb="5" eb="9">
      <t>ジンジヒョウカ</t>
    </rPh>
    <rPh sb="10" eb="12">
      <t>ミナオ</t>
    </rPh>
    <rPh sb="14" eb="15">
      <t>オコナ</t>
    </rPh>
    <phoneticPr fontId="3"/>
  </si>
  <si>
    <t>3歳以上の子を対象とした短時間勤務制度の導入など、子育て支援対策を充実させる</t>
    <rPh sb="1" eb="4">
      <t>サイイジョウ</t>
    </rPh>
    <rPh sb="5" eb="6">
      <t>コ</t>
    </rPh>
    <rPh sb="7" eb="9">
      <t>タイショウ</t>
    </rPh>
    <rPh sb="12" eb="19">
      <t>タンジカンキンムセイド</t>
    </rPh>
    <rPh sb="20" eb="22">
      <t>ドウニュウ</t>
    </rPh>
    <rPh sb="25" eb="27">
      <t>コソダ</t>
    </rPh>
    <rPh sb="28" eb="32">
      <t>シエンタイサク</t>
    </rPh>
    <rPh sb="33" eb="35">
      <t>ジュウジツ</t>
    </rPh>
    <phoneticPr fontId="3"/>
  </si>
  <si>
    <t>育児や介護による退職者を再雇用する制度をつくる</t>
    <rPh sb="0" eb="2">
      <t>イクジ</t>
    </rPh>
    <rPh sb="3" eb="5">
      <t>カイゴ</t>
    </rPh>
    <rPh sb="8" eb="11">
      <t>タイショクシャ</t>
    </rPh>
    <rPh sb="12" eb="15">
      <t>サイコヨウ</t>
    </rPh>
    <rPh sb="17" eb="19">
      <t>セイド</t>
    </rPh>
    <phoneticPr fontId="3"/>
  </si>
  <si>
    <t>その他※</t>
    <rPh sb="2" eb="3">
      <t>タ</t>
    </rPh>
    <phoneticPr fontId="3"/>
  </si>
  <si>
    <t>無回答</t>
    <rPh sb="0" eb="3">
      <t>ムカイトウ</t>
    </rPh>
    <phoneticPr fontId="3"/>
  </si>
  <si>
    <t>卸売業・小売業</t>
    <rPh sb="2" eb="3">
      <t>ギョウ</t>
    </rPh>
    <phoneticPr fontId="3"/>
  </si>
  <si>
    <t>金融業・保険業</t>
    <rPh sb="2" eb="3">
      <t>ギョウ</t>
    </rPh>
    <phoneticPr fontId="3"/>
  </si>
  <si>
    <t>企業規模</t>
    <rPh sb="0" eb="2">
      <t>キギョウ</t>
    </rPh>
    <phoneticPr fontId="3"/>
  </si>
  <si>
    <t>※その他…子を預けられる環境づくり(保育園、病院保育など)　等</t>
    <rPh sb="3" eb="4">
      <t>タ</t>
    </rPh>
    <rPh sb="5" eb="6">
      <t>コ</t>
    </rPh>
    <rPh sb="7" eb="8">
      <t>アズ</t>
    </rPh>
    <rPh sb="12" eb="14">
      <t>カンキョウ</t>
    </rPh>
    <rPh sb="18" eb="21">
      <t>ホイクエン</t>
    </rPh>
    <rPh sb="22" eb="26">
      <t>ビョウインホイク</t>
    </rPh>
    <rPh sb="30" eb="31">
      <t>トウ</t>
    </rPh>
    <phoneticPr fontId="3"/>
  </si>
  <si>
    <t>企業規模別事業所数計</t>
    <phoneticPr fontId="3"/>
  </si>
  <si>
    <t>　/総事業所数</t>
    <rPh sb="3" eb="6">
      <t>ジギョウショ</t>
    </rPh>
    <phoneticPr fontId="3"/>
  </si>
  <si>
    <t>表５－６　女性管理職およびリーダーが少ない理由（複数回答）</t>
    <rPh sb="0" eb="1">
      <t>ヒョウ</t>
    </rPh>
    <rPh sb="5" eb="10">
      <t>ジョセイカンリショク</t>
    </rPh>
    <rPh sb="18" eb="19">
      <t>スク</t>
    </rPh>
    <rPh sb="21" eb="23">
      <t>リユウ</t>
    </rPh>
    <rPh sb="24" eb="26">
      <t>フクスウ</t>
    </rPh>
    <rPh sb="26" eb="28">
      <t>カイトウ</t>
    </rPh>
    <phoneticPr fontId="3"/>
  </si>
  <si>
    <t>女性本人が希望しない</t>
    <rPh sb="0" eb="4">
      <t>ジョセイホンニン</t>
    </rPh>
    <rPh sb="5" eb="7">
      <t>キボウ</t>
    </rPh>
    <phoneticPr fontId="3"/>
  </si>
  <si>
    <t>女性の多くが管理職に
なる前に退職する</t>
    <rPh sb="0" eb="2">
      <t>ジョセイ</t>
    </rPh>
    <rPh sb="3" eb="4">
      <t>オオ</t>
    </rPh>
    <rPh sb="6" eb="9">
      <t>カンリショク</t>
    </rPh>
    <rPh sb="13" eb="14">
      <t>マエ</t>
    </rPh>
    <rPh sb="15" eb="17">
      <t>タイショク</t>
    </rPh>
    <phoneticPr fontId="3"/>
  </si>
  <si>
    <t>そもそも女性社員の比率が女性管理職および
リーダーの比率以下で
ある</t>
    <rPh sb="4" eb="8">
      <t>ジョセイシャイン</t>
    </rPh>
    <rPh sb="9" eb="11">
      <t>ヒリツ</t>
    </rPh>
    <rPh sb="12" eb="17">
      <t>ジョセイカンリショク</t>
    </rPh>
    <rPh sb="26" eb="30">
      <t>ヒリツイカ</t>
    </rPh>
    <phoneticPr fontId="3"/>
  </si>
  <si>
    <t>知識・経験・能力が
管理職になるまでの基準に達していない</t>
    <rPh sb="0" eb="2">
      <t>チシキ</t>
    </rPh>
    <rPh sb="3" eb="5">
      <t>ケイケン</t>
    </rPh>
    <rPh sb="6" eb="8">
      <t>ノウリョク</t>
    </rPh>
    <rPh sb="10" eb="13">
      <t>カンリショク</t>
    </rPh>
    <rPh sb="19" eb="21">
      <t>キジュン</t>
    </rPh>
    <rPh sb="22" eb="23">
      <t>タッ</t>
    </rPh>
    <phoneticPr fontId="3"/>
  </si>
  <si>
    <t>管理職は長時間労働になることが多い</t>
    <rPh sb="0" eb="3">
      <t>カンリショク</t>
    </rPh>
    <rPh sb="4" eb="9">
      <t>チョウジカンロウドウ</t>
    </rPh>
    <rPh sb="15" eb="16">
      <t>オオ</t>
    </rPh>
    <phoneticPr fontId="3"/>
  </si>
  <si>
    <t>転居を伴う転勤がある</t>
    <rPh sb="0" eb="2">
      <t>テンキョ</t>
    </rPh>
    <rPh sb="3" eb="4">
      <t>トモナ</t>
    </rPh>
    <rPh sb="5" eb="7">
      <t>テンキン</t>
    </rPh>
    <phoneticPr fontId="3"/>
  </si>
  <si>
    <t>女性が管理職になると
周囲の社員がやりにくい</t>
    <rPh sb="0" eb="2">
      <t>ジョセイ</t>
    </rPh>
    <rPh sb="3" eb="6">
      <t>カンリショク</t>
    </rPh>
    <rPh sb="11" eb="13">
      <t>シュウイ</t>
    </rPh>
    <rPh sb="14" eb="16">
      <t>シャイン</t>
    </rPh>
    <phoneticPr fontId="3"/>
  </si>
  <si>
    <t>女性管理職の前例が
ない</t>
    <rPh sb="0" eb="5">
      <t>ジョセイカンリショク</t>
    </rPh>
    <rPh sb="6" eb="8">
      <t>ゼンレイ</t>
    </rPh>
    <phoneticPr fontId="3"/>
  </si>
  <si>
    <t>※その他…女性の採用が少ない　等</t>
    <rPh sb="3" eb="4">
      <t>タ</t>
    </rPh>
    <rPh sb="5" eb="7">
      <t>ジョセイ</t>
    </rPh>
    <rPh sb="8" eb="10">
      <t>サイヨウ</t>
    </rPh>
    <rPh sb="11" eb="12">
      <t>スク</t>
    </rPh>
    <rPh sb="15" eb="16">
      <t>トウ</t>
    </rPh>
    <phoneticPr fontId="3"/>
  </si>
  <si>
    <t>表５－７　平均勤続年数の状況</t>
    <rPh sb="0" eb="1">
      <t>ヒョウ</t>
    </rPh>
    <rPh sb="5" eb="7">
      <t>ヘイキン</t>
    </rPh>
    <rPh sb="7" eb="9">
      <t>キンゾク</t>
    </rPh>
    <rPh sb="9" eb="11">
      <t>ネンスウ</t>
    </rPh>
    <rPh sb="12" eb="14">
      <t>ジョウキョウ</t>
    </rPh>
    <phoneticPr fontId="3"/>
  </si>
  <si>
    <t>（正規従業員）</t>
    <rPh sb="1" eb="3">
      <t>セイキ</t>
    </rPh>
    <rPh sb="3" eb="6">
      <t>ジュウギョウイン</t>
    </rPh>
    <phoneticPr fontId="3"/>
  </si>
  <si>
    <t>（単位：社、年）</t>
    <rPh sb="1" eb="3">
      <t>ﾀﾝｲ</t>
    </rPh>
    <rPh sb="4" eb="5">
      <t>ｼｬ</t>
    </rPh>
    <rPh sb="6" eb="7">
      <t>ﾈﾝ</t>
    </rPh>
    <phoneticPr fontId="3" type="halfwidthKatakana"/>
  </si>
  <si>
    <t>男性従業員</t>
    <rPh sb="0" eb="2">
      <t>ダンセイ</t>
    </rPh>
    <rPh sb="2" eb="5">
      <t>ジュウギョウイン</t>
    </rPh>
    <phoneticPr fontId="3"/>
  </si>
  <si>
    <t>女性従業員</t>
    <rPh sb="0" eb="2">
      <t>ジョセイ</t>
    </rPh>
    <rPh sb="2" eb="5">
      <t>ジュウギョウイン</t>
    </rPh>
    <phoneticPr fontId="3"/>
  </si>
  <si>
    <t>産業</t>
    <rPh sb="0" eb="2">
      <t>サンギョウ</t>
    </rPh>
    <phoneticPr fontId="3"/>
  </si>
  <si>
    <t>運輸・通信業、
電気・ガス・水道業</t>
    <rPh sb="0" eb="2">
      <t>ウンユ</t>
    </rPh>
    <rPh sb="3" eb="5">
      <t>ツウシン</t>
    </rPh>
    <rPh sb="5" eb="6">
      <t>ギョウ</t>
    </rPh>
    <phoneticPr fontId="3"/>
  </si>
  <si>
    <t>9人以下</t>
    <rPh sb="1" eb="2">
      <t>ニン</t>
    </rPh>
    <rPh sb="2" eb="4">
      <t>イカ</t>
    </rPh>
    <phoneticPr fontId="3"/>
  </si>
  <si>
    <t>10～29人</t>
    <rPh sb="5" eb="6">
      <t>ニン</t>
    </rPh>
    <phoneticPr fontId="3"/>
  </si>
  <si>
    <t>30～49人</t>
    <rPh sb="5" eb="6">
      <t>ニン</t>
    </rPh>
    <phoneticPr fontId="3"/>
  </si>
  <si>
    <t>50～99人</t>
    <rPh sb="5" eb="6">
      <t>ニン</t>
    </rPh>
    <phoneticPr fontId="3"/>
  </si>
  <si>
    <t>100～299人</t>
    <rPh sb="7" eb="8">
      <t>ニン</t>
    </rPh>
    <phoneticPr fontId="3"/>
  </si>
  <si>
    <t>300人以上</t>
    <rPh sb="3" eb="4">
      <t>ニン</t>
    </rPh>
    <rPh sb="4" eb="6">
      <t>イジョウ</t>
    </rPh>
    <phoneticPr fontId="3"/>
  </si>
  <si>
    <t>（再掲）
　　　10～299人</t>
    <rPh sb="1" eb="3">
      <t>サイケイ</t>
    </rPh>
    <rPh sb="14" eb="15">
      <t>ニン</t>
    </rPh>
    <phoneticPr fontId="3"/>
  </si>
  <si>
    <t>（再掲）
　　　30人以上</t>
    <rPh sb="1" eb="3">
      <t>サイケイ</t>
    </rPh>
    <rPh sb="10" eb="11">
      <t>ニン</t>
    </rPh>
    <rPh sb="11" eb="13">
      <t>イジョウ</t>
    </rPh>
    <phoneticPr fontId="3"/>
  </si>
  <si>
    <t>表６　就業規則の作成の有無</t>
    <rPh sb="3" eb="5">
      <t>シュウギョウ</t>
    </rPh>
    <rPh sb="5" eb="7">
      <t>キソク</t>
    </rPh>
    <rPh sb="8" eb="10">
      <t>サクセイ</t>
    </rPh>
    <rPh sb="11" eb="13">
      <t>ウム</t>
    </rPh>
    <phoneticPr fontId="3"/>
  </si>
  <si>
    <t>就業規則を作成
している</t>
    <rPh sb="0" eb="2">
      <t>シュウギョウ</t>
    </rPh>
    <rPh sb="2" eb="4">
      <t>キソク</t>
    </rPh>
    <rPh sb="5" eb="7">
      <t>サクセイ</t>
    </rPh>
    <phoneticPr fontId="3"/>
  </si>
  <si>
    <t>就業規則を作成
していない</t>
    <rPh sb="0" eb="2">
      <t>シュウギョウ</t>
    </rPh>
    <rPh sb="2" eb="4">
      <t>キソク</t>
    </rPh>
    <rPh sb="5" eb="7">
      <t>サクセイ</t>
    </rPh>
    <phoneticPr fontId="3"/>
  </si>
  <si>
    <t>回答合計</t>
    <rPh sb="0" eb="2">
      <t>カイトウ</t>
    </rPh>
    <rPh sb="2" eb="4">
      <t>ゴウケイ</t>
    </rPh>
    <phoneticPr fontId="3"/>
  </si>
  <si>
    <t>左記チェック（ゼロならOK）</t>
    <rPh sb="0" eb="2">
      <t>サキ</t>
    </rPh>
    <phoneticPr fontId="3"/>
  </si>
  <si>
    <t>　/事業所総数</t>
    <rPh sb="2" eb="5">
      <t>ジギョウショ</t>
    </rPh>
    <rPh sb="5" eb="7">
      <t>ソウスウ</t>
    </rPh>
    <phoneticPr fontId="3"/>
  </si>
  <si>
    <t>表７　週休制の状況</t>
    <rPh sb="0" eb="1">
      <t>ヒョウ</t>
    </rPh>
    <rPh sb="3" eb="5">
      <t>シュウキュウ</t>
    </rPh>
    <rPh sb="5" eb="6">
      <t>セイ</t>
    </rPh>
    <rPh sb="7" eb="9">
      <t>ジョウキョウ</t>
    </rPh>
    <phoneticPr fontId="3"/>
  </si>
  <si>
    <t>２段目：回答事業所数に対する週休制の形態の割合</t>
    <rPh sb="1" eb="3">
      <t>ﾀﾞﾝﾒ</t>
    </rPh>
    <rPh sb="4" eb="6">
      <t>ｶｲﾄｳ</t>
    </rPh>
    <rPh sb="6" eb="9">
      <t>ｼﾞｷﾞｮｳｼｮ</t>
    </rPh>
    <rPh sb="9" eb="10">
      <t>ｽｳ</t>
    </rPh>
    <rPh sb="11" eb="12">
      <t>ﾀｲ</t>
    </rPh>
    <rPh sb="14" eb="17">
      <t>ｼｭｳｷｭｳｾｲ</t>
    </rPh>
    <rPh sb="18" eb="20">
      <t>ｹｲﾀｲ</t>
    </rPh>
    <rPh sb="21" eb="23">
      <t>ﾜﾘｱｲ</t>
    </rPh>
    <phoneticPr fontId="3" type="halfwidthKatakana"/>
  </si>
  <si>
    <t>週休
１日制</t>
    <rPh sb="0" eb="2">
      <t>シュウキュウ</t>
    </rPh>
    <rPh sb="4" eb="5">
      <t>ニチ</t>
    </rPh>
    <rPh sb="5" eb="6">
      <t>セイ</t>
    </rPh>
    <phoneticPr fontId="3"/>
  </si>
  <si>
    <t>週休
１日半制</t>
    <rPh sb="0" eb="2">
      <t>シュウキュウ</t>
    </rPh>
    <rPh sb="4" eb="5">
      <t>ニチ</t>
    </rPh>
    <rPh sb="5" eb="6">
      <t>ハン</t>
    </rPh>
    <rPh sb="6" eb="7">
      <t>セイ</t>
    </rPh>
    <phoneticPr fontId="3"/>
  </si>
  <si>
    <t>何らかの
週休
２日制</t>
    <rPh sb="0" eb="1">
      <t>ナン</t>
    </rPh>
    <rPh sb="5" eb="7">
      <t>シュウキュウ</t>
    </rPh>
    <rPh sb="9" eb="10">
      <t>ニチ</t>
    </rPh>
    <rPh sb="10" eb="11">
      <t>セイ</t>
    </rPh>
    <phoneticPr fontId="3"/>
  </si>
  <si>
    <t>その他
（週休３日制、３勤３休など）</t>
    <rPh sb="2" eb="3">
      <t>タ</t>
    </rPh>
    <rPh sb="5" eb="7">
      <t>シュウキュウ</t>
    </rPh>
    <rPh sb="8" eb="9">
      <t>ニチ</t>
    </rPh>
    <rPh sb="9" eb="10">
      <t>セイ</t>
    </rPh>
    <rPh sb="12" eb="13">
      <t>キン</t>
    </rPh>
    <rPh sb="14" eb="15">
      <t>キュウ</t>
    </rPh>
    <phoneticPr fontId="3"/>
  </si>
  <si>
    <t>変形
休日制
（４週４休）</t>
    <rPh sb="0" eb="1">
      <t>ヘン</t>
    </rPh>
    <rPh sb="1" eb="2">
      <t>ケイ</t>
    </rPh>
    <rPh sb="3" eb="5">
      <t>キュウジツ</t>
    </rPh>
    <rPh sb="5" eb="6">
      <t>セイ</t>
    </rPh>
    <rPh sb="9" eb="10">
      <t>シュウ</t>
    </rPh>
    <rPh sb="11" eb="12">
      <t>キュウ</t>
    </rPh>
    <phoneticPr fontId="3"/>
  </si>
  <si>
    <t>完全
週休
２日制</t>
    <rPh sb="0" eb="2">
      <t>カンゼン</t>
    </rPh>
    <rPh sb="3" eb="5">
      <t>シュウキュウ</t>
    </rPh>
    <rPh sb="7" eb="8">
      <t>ニチ</t>
    </rPh>
    <rPh sb="8" eb="9">
      <t>セイ</t>
    </rPh>
    <phoneticPr fontId="3"/>
  </si>
  <si>
    <t>その他の週休
２日制</t>
    <rPh sb="2" eb="3">
      <t>タ</t>
    </rPh>
    <rPh sb="4" eb="6">
      <t>シュウキュウ</t>
    </rPh>
    <rPh sb="8" eb="9">
      <t>ニチ</t>
    </rPh>
    <rPh sb="9" eb="10">
      <t>セイ</t>
    </rPh>
    <phoneticPr fontId="3"/>
  </si>
  <si>
    <t>表８　所定外労働（残業）の状況</t>
    <rPh sb="0" eb="1">
      <t>ヒョウ</t>
    </rPh>
    <rPh sb="3" eb="5">
      <t>ショテイ</t>
    </rPh>
    <rPh sb="5" eb="6">
      <t>ガイ</t>
    </rPh>
    <rPh sb="6" eb="8">
      <t>ロウドウ</t>
    </rPh>
    <rPh sb="9" eb="11">
      <t>ザンギョウ</t>
    </rPh>
    <rPh sb="13" eb="15">
      <t>ジョウキョウ</t>
    </rPh>
    <phoneticPr fontId="3"/>
  </si>
  <si>
    <t>（単位：社、時間）</t>
    <rPh sb="1" eb="3">
      <t>ﾀﾝｲ</t>
    </rPh>
    <rPh sb="4" eb="5">
      <t>ｼｬ</t>
    </rPh>
    <rPh sb="6" eb="8">
      <t>ｼﾞｶﾝ</t>
    </rPh>
    <phoneticPr fontId="3" type="halfwidthKatakana"/>
  </si>
  <si>
    <t>1人当たり所定外労働の状況（年計）</t>
    <rPh sb="0" eb="2">
      <t>ヒトリ</t>
    </rPh>
    <rPh sb="2" eb="3">
      <t>ア</t>
    </rPh>
    <rPh sb="5" eb="7">
      <t>ショテイ</t>
    </rPh>
    <rPh sb="7" eb="8">
      <t>ガイ</t>
    </rPh>
    <rPh sb="8" eb="10">
      <t>ロウドウ</t>
    </rPh>
    <rPh sb="11" eb="13">
      <t>ジョウキョウ</t>
    </rPh>
    <rPh sb="14" eb="15">
      <t>ネン</t>
    </rPh>
    <rPh sb="15" eb="16">
      <t>ケイ</t>
    </rPh>
    <phoneticPr fontId="3"/>
  </si>
  <si>
    <t>所定外労働時間数</t>
    <rPh sb="0" eb="2">
      <t>ショテイ</t>
    </rPh>
    <rPh sb="2" eb="3">
      <t>ガイ</t>
    </rPh>
    <rPh sb="3" eb="5">
      <t>ロウドウ</t>
    </rPh>
    <rPh sb="5" eb="7">
      <t>ジカン</t>
    </rPh>
    <rPh sb="7" eb="8">
      <t>スウ</t>
    </rPh>
    <phoneticPr fontId="3"/>
  </si>
  <si>
    <t>表９　恒常的な所定外労働（残業）削減のための取組　（複数回答）</t>
    <rPh sb="0" eb="1">
      <t>ヒョウ</t>
    </rPh>
    <rPh sb="3" eb="5">
      <t>コウジョウ</t>
    </rPh>
    <rPh sb="5" eb="6">
      <t>テキ</t>
    </rPh>
    <rPh sb="7" eb="9">
      <t>ショテイ</t>
    </rPh>
    <rPh sb="9" eb="10">
      <t>ガイ</t>
    </rPh>
    <rPh sb="10" eb="12">
      <t>ロウドウ</t>
    </rPh>
    <rPh sb="13" eb="15">
      <t>ザンギョウ</t>
    </rPh>
    <rPh sb="16" eb="18">
      <t>サクゲン</t>
    </rPh>
    <rPh sb="22" eb="23">
      <t>ト</t>
    </rPh>
    <rPh sb="23" eb="24">
      <t>ク</t>
    </rPh>
    <rPh sb="26" eb="28">
      <t>フクスウ</t>
    </rPh>
    <rPh sb="28" eb="30">
      <t>カイトウ</t>
    </rPh>
    <phoneticPr fontId="3"/>
  </si>
  <si>
    <t>３段目：取組をしている事業所での取組内容の割合（複数回答）</t>
    <rPh sb="1" eb="3">
      <t>ﾀﾞﾝﾒ</t>
    </rPh>
    <rPh sb="4" eb="5">
      <t>ﾄ</t>
    </rPh>
    <rPh sb="5" eb="6">
      <t>ｸ</t>
    </rPh>
    <rPh sb="11" eb="14">
      <t>ｼﾞｷﾞｮｳｼｮ</t>
    </rPh>
    <rPh sb="16" eb="18">
      <t>ﾄﾘｸﾐ</t>
    </rPh>
    <rPh sb="18" eb="20">
      <t>ﾅｲﾖｳ</t>
    </rPh>
    <rPh sb="21" eb="23">
      <t>ﾜﾘｱｲ</t>
    </rPh>
    <rPh sb="24" eb="26">
      <t>ﾌｸｽｳ</t>
    </rPh>
    <rPh sb="26" eb="28">
      <t>ｶｲﾄｳ</t>
    </rPh>
    <phoneticPr fontId="3" type="halfwidthKatakana"/>
  </si>
  <si>
    <t>（単位：社、％）</t>
    <rPh sb="1" eb="3">
      <t>タンイ</t>
    </rPh>
    <rPh sb="4" eb="5">
      <t>シャ</t>
    </rPh>
    <phoneticPr fontId="3"/>
  </si>
  <si>
    <t>取組を
している</t>
    <rPh sb="0" eb="1">
      <t>ト</t>
    </rPh>
    <rPh sb="1" eb="2">
      <t>ク</t>
    </rPh>
    <phoneticPr fontId="3"/>
  </si>
  <si>
    <t>特になし</t>
    <rPh sb="0" eb="1">
      <t>トク</t>
    </rPh>
    <phoneticPr fontId="3"/>
  </si>
  <si>
    <t>業務量や
内容に
見合った
人員配置を工夫</t>
    <rPh sb="0" eb="2">
      <t>ギョウム</t>
    </rPh>
    <rPh sb="2" eb="3">
      <t>リョウ</t>
    </rPh>
    <rPh sb="5" eb="7">
      <t>ナイヨウ</t>
    </rPh>
    <rPh sb="9" eb="11">
      <t>ミア</t>
    </rPh>
    <rPh sb="14" eb="15">
      <t>ジンジ</t>
    </rPh>
    <rPh sb="15" eb="16">
      <t>イン</t>
    </rPh>
    <rPh sb="16" eb="18">
      <t>ハイチ</t>
    </rPh>
    <rPh sb="19" eb="21">
      <t>クフウ</t>
    </rPh>
    <phoneticPr fontId="3"/>
  </si>
  <si>
    <t>業務の効率を上げるための人材育成を実施</t>
    <rPh sb="0" eb="2">
      <t>ギョウム</t>
    </rPh>
    <rPh sb="3" eb="5">
      <t>コウリツ</t>
    </rPh>
    <rPh sb="6" eb="7">
      <t>ア</t>
    </rPh>
    <rPh sb="12" eb="14">
      <t>ジンザイ</t>
    </rPh>
    <rPh sb="14" eb="16">
      <t>イクセイ</t>
    </rPh>
    <rPh sb="17" eb="19">
      <t>ジッシ</t>
    </rPh>
    <phoneticPr fontId="3"/>
  </si>
  <si>
    <t>業務内容の共有化</t>
    <rPh sb="0" eb="2">
      <t>ギョウム</t>
    </rPh>
    <rPh sb="2" eb="4">
      <t>ナイヨウ</t>
    </rPh>
    <rPh sb="5" eb="8">
      <t>キョウユウカ</t>
    </rPh>
    <phoneticPr fontId="3"/>
  </si>
  <si>
    <t>残業の事前申請の徹底</t>
    <rPh sb="0" eb="2">
      <t>ザンギョウ</t>
    </rPh>
    <rPh sb="3" eb="5">
      <t>ジゼン</t>
    </rPh>
    <rPh sb="5" eb="7">
      <t>シンセイ</t>
    </rPh>
    <rPh sb="8" eb="10">
      <t>テッテイ</t>
    </rPh>
    <phoneticPr fontId="3"/>
  </si>
  <si>
    <t>変形労働時間制の導入</t>
    <rPh sb="0" eb="2">
      <t>ヘンケイ</t>
    </rPh>
    <rPh sb="2" eb="4">
      <t>ロウドウ</t>
    </rPh>
    <rPh sb="4" eb="6">
      <t>ジカン</t>
    </rPh>
    <rPh sb="6" eb="7">
      <t>セイ</t>
    </rPh>
    <rPh sb="8" eb="10">
      <t>ドウニュウ</t>
    </rPh>
    <phoneticPr fontId="3"/>
  </si>
  <si>
    <t>フレックスタイム制の導入</t>
    <rPh sb="8" eb="9">
      <t>セイ</t>
    </rPh>
    <rPh sb="10" eb="12">
      <t>ドウニュウ</t>
    </rPh>
    <phoneticPr fontId="3"/>
  </si>
  <si>
    <t>裁量労働制の導入</t>
    <rPh sb="0" eb="2">
      <t>サイリョウ</t>
    </rPh>
    <rPh sb="2" eb="4">
      <t>ロウドウ</t>
    </rPh>
    <rPh sb="4" eb="5">
      <t>セイ</t>
    </rPh>
    <rPh sb="6" eb="8">
      <t>ドウニュウ</t>
    </rPh>
    <phoneticPr fontId="3"/>
  </si>
  <si>
    <t>管理者に対する研修・教育</t>
    <rPh sb="0" eb="2">
      <t>カンリ</t>
    </rPh>
    <rPh sb="2" eb="3">
      <t>シャ</t>
    </rPh>
    <rPh sb="4" eb="5">
      <t>タイ</t>
    </rPh>
    <rPh sb="7" eb="9">
      <t>ケンシュウ</t>
    </rPh>
    <rPh sb="10" eb="12">
      <t>キョウイク</t>
    </rPh>
    <phoneticPr fontId="3"/>
  </si>
  <si>
    <t>残業削減のための数値目標設定</t>
    <rPh sb="0" eb="2">
      <t>ザンギョウ</t>
    </rPh>
    <rPh sb="2" eb="4">
      <t>サクゲン</t>
    </rPh>
    <rPh sb="8" eb="10">
      <t>スウチ</t>
    </rPh>
    <rPh sb="10" eb="12">
      <t>モクヒョウ</t>
    </rPh>
    <rPh sb="12" eb="14">
      <t>セッテイ</t>
    </rPh>
    <phoneticPr fontId="3"/>
  </si>
  <si>
    <t>ノー残業デー等の
実施</t>
    <rPh sb="2" eb="4">
      <t>ザンギョウ</t>
    </rPh>
    <rPh sb="6" eb="7">
      <t>トウ</t>
    </rPh>
    <rPh sb="9" eb="11">
      <t>ジッシ</t>
    </rPh>
    <phoneticPr fontId="3"/>
  </si>
  <si>
    <t>残業を削減した管理者を評価する制度の導入</t>
    <rPh sb="0" eb="2">
      <t>ザンギョウ</t>
    </rPh>
    <rPh sb="3" eb="5">
      <t>サクゲン</t>
    </rPh>
    <rPh sb="7" eb="10">
      <t>カンリシャ</t>
    </rPh>
    <rPh sb="11" eb="13">
      <t>ヒョウカ</t>
    </rPh>
    <rPh sb="15" eb="17">
      <t>セイド</t>
    </rPh>
    <rPh sb="18" eb="20">
      <t>ドウニュウ</t>
    </rPh>
    <phoneticPr fontId="3"/>
  </si>
  <si>
    <t>その他※</t>
    <rPh sb="2" eb="3">
      <t>ホカ</t>
    </rPh>
    <phoneticPr fontId="3"/>
  </si>
  <si>
    <t>※その他･･･定時帰社の呼びかけ、ＩＴ化等の設備投資　等</t>
    <rPh sb="3" eb="4">
      <t>ホカ</t>
    </rPh>
    <rPh sb="7" eb="9">
      <t>テイジ</t>
    </rPh>
    <rPh sb="9" eb="11">
      <t>キシャ</t>
    </rPh>
    <rPh sb="12" eb="13">
      <t>ヨ</t>
    </rPh>
    <rPh sb="19" eb="20">
      <t>カ</t>
    </rPh>
    <rPh sb="20" eb="21">
      <t>トウ</t>
    </rPh>
    <rPh sb="22" eb="24">
      <t>セツビ</t>
    </rPh>
    <rPh sb="24" eb="26">
      <t>トウシ</t>
    </rPh>
    <rPh sb="27" eb="28">
      <t>トウ</t>
    </rPh>
    <phoneticPr fontId="3"/>
  </si>
  <si>
    <t>　/取り組みをしている事業所数</t>
    <rPh sb="2" eb="3">
      <t>ト</t>
    </rPh>
    <rPh sb="4" eb="5">
      <t>ク</t>
    </rPh>
    <rPh sb="11" eb="14">
      <t>ジギョウショ</t>
    </rPh>
    <rPh sb="14" eb="15">
      <t>スウ</t>
    </rPh>
    <phoneticPr fontId="3"/>
  </si>
  <si>
    <t>表１０　年次有給休暇の状況</t>
    <rPh sb="0" eb="1">
      <t>ヒョウ</t>
    </rPh>
    <rPh sb="4" eb="6">
      <t>ネンジ</t>
    </rPh>
    <rPh sb="6" eb="8">
      <t>ユウキュウ</t>
    </rPh>
    <rPh sb="8" eb="10">
      <t>キュウカ</t>
    </rPh>
    <rPh sb="11" eb="13">
      <t>ジョウキョウ</t>
    </rPh>
    <phoneticPr fontId="3"/>
  </si>
  <si>
    <t>（単位：社、日、％）</t>
    <rPh sb="1" eb="3">
      <t>ﾀﾝｲ</t>
    </rPh>
    <rPh sb="4" eb="5">
      <t>ｼｬ</t>
    </rPh>
    <rPh sb="6" eb="7">
      <t>ﾆﾁ</t>
    </rPh>
    <phoneticPr fontId="3" type="halfwidthKatakana"/>
  </si>
  <si>
    <t>年次有給休暇の状況（１人当たり）</t>
    <rPh sb="0" eb="2">
      <t>ネンジ</t>
    </rPh>
    <rPh sb="2" eb="4">
      <t>ユウキュウ</t>
    </rPh>
    <rPh sb="4" eb="6">
      <t>キュウカ</t>
    </rPh>
    <rPh sb="7" eb="9">
      <t>ジョウキョウ</t>
    </rPh>
    <rPh sb="11" eb="12">
      <t>ニン</t>
    </rPh>
    <rPh sb="12" eb="13">
      <t>ア</t>
    </rPh>
    <phoneticPr fontId="3"/>
  </si>
  <si>
    <t>平均
付与日数</t>
    <rPh sb="0" eb="2">
      <t>ヘイキン</t>
    </rPh>
    <rPh sb="3" eb="5">
      <t>フヨ</t>
    </rPh>
    <rPh sb="5" eb="7">
      <t>ニッスウ</t>
    </rPh>
    <phoneticPr fontId="3"/>
  </si>
  <si>
    <t>平均
取得日数</t>
    <rPh sb="0" eb="2">
      <t>ヘイキン</t>
    </rPh>
    <rPh sb="3" eb="5">
      <t>シュトク</t>
    </rPh>
    <rPh sb="5" eb="7">
      <t>ニッスウ</t>
    </rPh>
    <phoneticPr fontId="3"/>
  </si>
  <si>
    <t>取得率</t>
    <rPh sb="0" eb="2">
      <t>シュトク</t>
    </rPh>
    <rPh sb="2" eb="3">
      <t>リツ</t>
    </rPh>
    <phoneticPr fontId="3"/>
  </si>
  <si>
    <t>表１１　年次有給休暇取得促進のための取組　（複数回答）</t>
    <rPh sb="0" eb="1">
      <t>ヒョウ</t>
    </rPh>
    <rPh sb="4" eb="6">
      <t>ネンジ</t>
    </rPh>
    <rPh sb="6" eb="8">
      <t>ユウキュウ</t>
    </rPh>
    <rPh sb="8" eb="10">
      <t>キュウカ</t>
    </rPh>
    <rPh sb="10" eb="12">
      <t>シュトク</t>
    </rPh>
    <rPh sb="12" eb="14">
      <t>ソクシン</t>
    </rPh>
    <rPh sb="18" eb="20">
      <t>トリクミ</t>
    </rPh>
    <rPh sb="22" eb="24">
      <t>フクスウ</t>
    </rPh>
    <rPh sb="24" eb="26">
      <t>カイトウ</t>
    </rPh>
    <phoneticPr fontId="3"/>
  </si>
  <si>
    <t>年または
月初めに
休暇取得
計画書を
作成</t>
    <rPh sb="0" eb="1">
      <t>ネン</t>
    </rPh>
    <rPh sb="5" eb="6">
      <t>ツキ</t>
    </rPh>
    <rPh sb="6" eb="7">
      <t>ハジ</t>
    </rPh>
    <rPh sb="10" eb="12">
      <t>キュウカ</t>
    </rPh>
    <rPh sb="12" eb="14">
      <t>シュトク</t>
    </rPh>
    <rPh sb="15" eb="17">
      <t>ケイカク</t>
    </rPh>
    <rPh sb="17" eb="18">
      <t>ショ</t>
    </rPh>
    <rPh sb="20" eb="22">
      <t>サクセイ</t>
    </rPh>
    <phoneticPr fontId="3"/>
  </si>
  <si>
    <t>計画的
付与制度
の導入</t>
    <rPh sb="0" eb="3">
      <t>ケイカクテキ</t>
    </rPh>
    <rPh sb="4" eb="6">
      <t>フヨ</t>
    </rPh>
    <rPh sb="6" eb="8">
      <t>セイド</t>
    </rPh>
    <rPh sb="10" eb="12">
      <t>ドウニュウ</t>
    </rPh>
    <phoneticPr fontId="3"/>
  </si>
  <si>
    <t>「年休取得促進月間」等の実施</t>
    <rPh sb="1" eb="3">
      <t>ネンキュウ</t>
    </rPh>
    <rPh sb="3" eb="5">
      <t>シュトク</t>
    </rPh>
    <rPh sb="5" eb="7">
      <t>ソクシン</t>
    </rPh>
    <rPh sb="7" eb="9">
      <t>ゲッカン</t>
    </rPh>
    <rPh sb="10" eb="11">
      <t>トウ</t>
    </rPh>
    <rPh sb="12" eb="14">
      <t>ジッシ</t>
    </rPh>
    <phoneticPr fontId="3"/>
  </si>
  <si>
    <t>時間・半日
単位等の
分割付与
の導入</t>
    <rPh sb="0" eb="2">
      <t>ジカン</t>
    </rPh>
    <rPh sb="3" eb="5">
      <t>ハンニチ</t>
    </rPh>
    <rPh sb="6" eb="9">
      <t>タンイトウ</t>
    </rPh>
    <rPh sb="11" eb="13">
      <t>ブンカツ</t>
    </rPh>
    <rPh sb="13" eb="15">
      <t>フヨ</t>
    </rPh>
    <rPh sb="17" eb="19">
      <t>ドウニュウ</t>
    </rPh>
    <phoneticPr fontId="3"/>
  </si>
  <si>
    <t>所属
管理者、
監督者等の
率先取得</t>
    <rPh sb="0" eb="2">
      <t>ショゾク</t>
    </rPh>
    <rPh sb="3" eb="6">
      <t>カンリシャ</t>
    </rPh>
    <rPh sb="8" eb="11">
      <t>カントクシャ</t>
    </rPh>
    <rPh sb="11" eb="12">
      <t>トウ</t>
    </rPh>
    <rPh sb="14" eb="16">
      <t>ソッセン</t>
    </rPh>
    <rPh sb="16" eb="18">
      <t>シュトク</t>
    </rPh>
    <phoneticPr fontId="3"/>
  </si>
  <si>
    <t>年休取得を促進した管理者を評価する仕組みの導入</t>
    <rPh sb="0" eb="2">
      <t>ネンキュウ</t>
    </rPh>
    <rPh sb="2" eb="4">
      <t>シュトク</t>
    </rPh>
    <rPh sb="5" eb="7">
      <t>ソクシン</t>
    </rPh>
    <rPh sb="9" eb="12">
      <t>カンリシャ</t>
    </rPh>
    <rPh sb="13" eb="15">
      <t>ヒョウカ</t>
    </rPh>
    <rPh sb="17" eb="19">
      <t>シク</t>
    </rPh>
    <rPh sb="21" eb="23">
      <t>ドウニュウ</t>
    </rPh>
    <phoneticPr fontId="3"/>
  </si>
  <si>
    <t>研修や
掲示、
通知など
による
普及啓発</t>
    <rPh sb="0" eb="2">
      <t>ケンシュウ</t>
    </rPh>
    <rPh sb="4" eb="6">
      <t>ケイジ</t>
    </rPh>
    <rPh sb="8" eb="10">
      <t>ツウチ</t>
    </rPh>
    <rPh sb="17" eb="19">
      <t>フキュウ</t>
    </rPh>
    <rPh sb="19" eb="21">
      <t>ケイハツ</t>
    </rPh>
    <phoneticPr fontId="3"/>
  </si>
  <si>
    <t>業務内容の共有化等業務を相互補完できる体制づくり</t>
    <rPh sb="0" eb="2">
      <t>ギョウム</t>
    </rPh>
    <rPh sb="2" eb="4">
      <t>ナイヨウ</t>
    </rPh>
    <rPh sb="5" eb="8">
      <t>キョウユウカ</t>
    </rPh>
    <rPh sb="8" eb="9">
      <t>トウ</t>
    </rPh>
    <rPh sb="9" eb="11">
      <t>ギョウム</t>
    </rPh>
    <rPh sb="12" eb="14">
      <t>ソウゴ</t>
    </rPh>
    <rPh sb="14" eb="16">
      <t>ホカン</t>
    </rPh>
    <rPh sb="19" eb="21">
      <t>タイセイ</t>
    </rPh>
    <phoneticPr fontId="3"/>
  </si>
  <si>
    <t>※その他･･･年休取得促進日の設定、連休に合わせた取得促進　等</t>
    <rPh sb="3" eb="4">
      <t>ホカ</t>
    </rPh>
    <rPh sb="7" eb="9">
      <t>ネンキュウ</t>
    </rPh>
    <rPh sb="9" eb="11">
      <t>シュトク</t>
    </rPh>
    <rPh sb="11" eb="13">
      <t>ソクシン</t>
    </rPh>
    <rPh sb="13" eb="14">
      <t>ビ</t>
    </rPh>
    <rPh sb="15" eb="17">
      <t>セッテイ</t>
    </rPh>
    <rPh sb="18" eb="20">
      <t>レンキュウ</t>
    </rPh>
    <rPh sb="21" eb="22">
      <t>ア</t>
    </rPh>
    <rPh sb="25" eb="27">
      <t>シュトク</t>
    </rPh>
    <rPh sb="27" eb="29">
      <t>ソクシン</t>
    </rPh>
    <rPh sb="30" eb="31">
      <t>トウ</t>
    </rPh>
    <phoneticPr fontId="3"/>
  </si>
  <si>
    <t>表１２－１　無期転換ルールに該当する非正規従業員の人数</t>
    <rPh sb="0" eb="1">
      <t>ヒョウ</t>
    </rPh>
    <rPh sb="6" eb="8">
      <t>ムキ</t>
    </rPh>
    <rPh sb="8" eb="10">
      <t>テンカン</t>
    </rPh>
    <rPh sb="14" eb="16">
      <t>ガイトウ</t>
    </rPh>
    <rPh sb="18" eb="19">
      <t>ヒ</t>
    </rPh>
    <rPh sb="19" eb="21">
      <t>セイキ</t>
    </rPh>
    <rPh sb="21" eb="24">
      <t>ジュウギョウイン</t>
    </rPh>
    <rPh sb="25" eb="27">
      <t>ニンズウ</t>
    </rPh>
    <phoneticPr fontId="3"/>
  </si>
  <si>
    <t>（単位：社、人）</t>
    <rPh sb="1" eb="3">
      <t>ﾀﾝｲ</t>
    </rPh>
    <rPh sb="4" eb="5">
      <t>ｼｬ</t>
    </rPh>
    <rPh sb="6" eb="7">
      <t>ﾆﾝ</t>
    </rPh>
    <phoneticPr fontId="3" type="halfwidthKatakana"/>
  </si>
  <si>
    <t>表１２－２　非正規従業員の正規従業員への転換実績（パートタイム労働者）</t>
    <rPh sb="0" eb="1">
      <t>ヒョウ</t>
    </rPh>
    <rPh sb="6" eb="7">
      <t>ヒ</t>
    </rPh>
    <rPh sb="7" eb="9">
      <t>セイキ</t>
    </rPh>
    <rPh sb="9" eb="12">
      <t>ジュウギョウイン</t>
    </rPh>
    <rPh sb="13" eb="15">
      <t>セイキ</t>
    </rPh>
    <rPh sb="15" eb="18">
      <t>ジュウギョウイン</t>
    </rPh>
    <rPh sb="20" eb="22">
      <t>テンカン</t>
    </rPh>
    <rPh sb="22" eb="24">
      <t>ジッセキ</t>
    </rPh>
    <rPh sb="31" eb="34">
      <t>ロウドウシャ</t>
    </rPh>
    <phoneticPr fontId="3"/>
  </si>
  <si>
    <t>１段目：事業所数または過去３年以内に正規従業員に転換した労働者数</t>
    <rPh sb="1" eb="3">
      <t>ﾀﾞﾝﾒ</t>
    </rPh>
    <rPh sb="4" eb="7">
      <t>ｼﾞｷﾞｮｳｼｮ</t>
    </rPh>
    <rPh sb="7" eb="8">
      <t>ｽｳ</t>
    </rPh>
    <rPh sb="11" eb="13">
      <t>ｶｺ</t>
    </rPh>
    <rPh sb="14" eb="15">
      <t>ﾈﾝ</t>
    </rPh>
    <rPh sb="15" eb="17">
      <t>ｲﾅｲ</t>
    </rPh>
    <rPh sb="18" eb="20">
      <t>ｾｲｷ</t>
    </rPh>
    <rPh sb="20" eb="23">
      <t>ｼﾞｭｳｷﾞｮｳｲﾝ</t>
    </rPh>
    <rPh sb="24" eb="26">
      <t>ﾃﾝｶﾝ</t>
    </rPh>
    <rPh sb="28" eb="31">
      <t>ﾛｳﾄﾞｳｼｬ</t>
    </rPh>
    <rPh sb="31" eb="32">
      <t>ｽｳ</t>
    </rPh>
    <phoneticPr fontId="3" type="halfwidthKatakana"/>
  </si>
  <si>
    <t>無期転換ルールに該当する非正規従業員数（過去３か年合計）</t>
    <rPh sb="0" eb="4">
      <t>ムキテンカン</t>
    </rPh>
    <rPh sb="8" eb="10">
      <t>ガイトウ</t>
    </rPh>
    <rPh sb="12" eb="15">
      <t>ヒセイキ</t>
    </rPh>
    <rPh sb="15" eb="19">
      <t>ジュウギョウインスウ</t>
    </rPh>
    <rPh sb="20" eb="22">
      <t>カコ</t>
    </rPh>
    <rPh sb="24" eb="25">
      <t>ネン</t>
    </rPh>
    <rPh sb="25" eb="27">
      <t>ゴウケイ</t>
    </rPh>
    <phoneticPr fontId="3"/>
  </si>
  <si>
    <t>パートタイム労働者</t>
    <rPh sb="6" eb="9">
      <t>ロウドウシャ</t>
    </rPh>
    <phoneticPr fontId="3"/>
  </si>
  <si>
    <t>派遣労働者</t>
    <rPh sb="0" eb="2">
      <t>ハケン</t>
    </rPh>
    <rPh sb="2" eb="5">
      <t>ロウドウシャ</t>
    </rPh>
    <phoneticPr fontId="3"/>
  </si>
  <si>
    <t>転換制度なし</t>
    <rPh sb="0" eb="2">
      <t>テンカン</t>
    </rPh>
    <rPh sb="2" eb="4">
      <t>セイド</t>
    </rPh>
    <phoneticPr fontId="3"/>
  </si>
  <si>
    <t>男性</t>
    <rPh sb="0" eb="2">
      <t>ダンセイ</t>
    </rPh>
    <phoneticPr fontId="3"/>
  </si>
  <si>
    <t>女性</t>
    <rPh sb="0" eb="2">
      <t>ジョセイ</t>
    </rPh>
    <phoneticPr fontId="3"/>
  </si>
  <si>
    <t>転換制度
あり</t>
    <rPh sb="0" eb="2">
      <t>テンカン</t>
    </rPh>
    <rPh sb="2" eb="4">
      <t>セイド</t>
    </rPh>
    <phoneticPr fontId="3"/>
  </si>
  <si>
    <t>転換した人数（過去3年以内）</t>
    <rPh sb="0" eb="2">
      <t>テンカン</t>
    </rPh>
    <rPh sb="4" eb="6">
      <t>ニンズウ</t>
    </rPh>
    <rPh sb="7" eb="9">
      <t>カコ</t>
    </rPh>
    <rPh sb="10" eb="11">
      <t>ネン</t>
    </rPh>
    <rPh sb="11" eb="13">
      <t>イナイ</t>
    </rPh>
    <phoneticPr fontId="3"/>
  </si>
  <si>
    <t>回答合計
パート</t>
    <rPh sb="0" eb="2">
      <t>カイトウ</t>
    </rPh>
    <rPh sb="2" eb="4">
      <t>ゴウケイ</t>
    </rPh>
    <phoneticPr fontId="3"/>
  </si>
  <si>
    <t>企業規模別事業所数計</t>
  </si>
  <si>
    <t>　/総事業所数</t>
  </si>
  <si>
    <t>－</t>
  </si>
  <si>
    <t>再掲</t>
  </si>
  <si>
    <t>表１２－３　非正規従業員の正規従業員への転換実績（派遣）</t>
    <rPh sb="0" eb="1">
      <t>ヒョウ</t>
    </rPh>
    <rPh sb="6" eb="7">
      <t>ヒ</t>
    </rPh>
    <rPh sb="7" eb="9">
      <t>セイキ</t>
    </rPh>
    <rPh sb="9" eb="12">
      <t>ジュウギョウイン</t>
    </rPh>
    <rPh sb="13" eb="15">
      <t>セイキ</t>
    </rPh>
    <rPh sb="15" eb="18">
      <t>ジュウギョウイン</t>
    </rPh>
    <rPh sb="20" eb="22">
      <t>テンカン</t>
    </rPh>
    <rPh sb="22" eb="24">
      <t>ジッセキ</t>
    </rPh>
    <rPh sb="25" eb="27">
      <t>ハケン</t>
    </rPh>
    <phoneticPr fontId="3"/>
  </si>
  <si>
    <t>その他</t>
    <rPh sb="2" eb="3">
      <t>タ</t>
    </rPh>
    <phoneticPr fontId="3"/>
  </si>
  <si>
    <t>回答合計派遣</t>
    <rPh sb="0" eb="2">
      <t>カイトウ</t>
    </rPh>
    <rPh sb="2" eb="4">
      <t>ゴウケイ</t>
    </rPh>
    <rPh sb="4" eb="6">
      <t>ハケン</t>
    </rPh>
    <phoneticPr fontId="3"/>
  </si>
  <si>
    <t>表１２－４　非正規従業員の正規従業員への転換実績（その他）</t>
    <rPh sb="0" eb="1">
      <t>ヒョウ</t>
    </rPh>
    <rPh sb="6" eb="7">
      <t>ヒ</t>
    </rPh>
    <rPh sb="7" eb="9">
      <t>セイキ</t>
    </rPh>
    <rPh sb="9" eb="12">
      <t>ジュウギョウイン</t>
    </rPh>
    <rPh sb="13" eb="15">
      <t>セイキ</t>
    </rPh>
    <rPh sb="15" eb="18">
      <t>ジュウギョウイン</t>
    </rPh>
    <rPh sb="20" eb="22">
      <t>テンカン</t>
    </rPh>
    <rPh sb="22" eb="24">
      <t>ジッセキ</t>
    </rPh>
    <rPh sb="27" eb="28">
      <t>タ</t>
    </rPh>
    <phoneticPr fontId="3"/>
  </si>
  <si>
    <t>回答合計
その他</t>
    <rPh sb="0" eb="2">
      <t>カイトウ</t>
    </rPh>
    <rPh sb="2" eb="4">
      <t>ゴウケイ</t>
    </rPh>
    <rPh sb="7" eb="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</si>
</sst>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00_ ;[Red]\-0.00\ "/>
    <numFmt numFmtId="179" formatCode="0_);[Red]\(0\)"/>
    <numFmt numFmtId="180" formatCode="0.00_);[Red]\(0.00\)"/>
    <numFmt numFmtId="181" formatCode="#,##0_);[Red]\(#,##0\)"/>
    <numFmt numFmtId="182" formatCode="#,##0.00_ ;[Red]\-#,##0.00\ "/>
    <numFmt numFmtId="183" formatCode="#,##0_ "/>
    <numFmt numFmtId="184" formatCode="0_ "/>
    <numFmt numFmtId="185" formatCode="#,##0.00_ "/>
    <numFmt numFmtId="186" formatCode="0.0_ "/>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9"/>
      <name val="ＭＳ Ｐ明朝"/>
      <family val="1"/>
      <charset val="128"/>
    </font>
    <font>
      <b/>
      <sz val="11"/>
      <name val="ＭＳ Ｐゴシック"/>
      <family val="3"/>
      <charset val="128"/>
    </font>
    <font>
      <sz val="9.5"/>
      <name val="ＭＳ Ｐ明朝"/>
      <family val="1"/>
      <charset val="128"/>
    </font>
    <font>
      <b/>
      <sz val="12"/>
      <name val="ＭＳ Ｐ明朝"/>
      <family val="1"/>
      <charset val="128"/>
    </font>
  </fonts>
  <fills count="10">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64"/>
      </patternFill>
    </fill>
  </fills>
  <borders count="19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right style="medium">
        <color indexed="64"/>
      </right>
      <top/>
      <bottom/>
      <diagonal/>
    </border>
    <border>
      <left/>
      <right style="thin">
        <color indexed="64"/>
      </right>
      <top style="thin">
        <color indexed="64"/>
      </top>
      <bottom/>
      <diagonal/>
    </border>
    <border>
      <left/>
      <right style="thick">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medium">
        <color indexed="64"/>
      </right>
      <top/>
      <bottom/>
      <diagonal/>
    </border>
    <border>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style="thick">
        <color indexed="64"/>
      </left>
      <right style="thin">
        <color indexed="64"/>
      </right>
      <top style="double">
        <color indexed="64"/>
      </top>
      <bottom style="dotted">
        <color indexed="64"/>
      </bottom>
      <diagonal/>
    </border>
    <border>
      <left style="thin">
        <color indexed="64"/>
      </left>
      <right style="thick">
        <color indexed="64"/>
      </right>
      <top style="double">
        <color indexed="64"/>
      </top>
      <bottom style="dotted">
        <color indexed="64"/>
      </bottom>
      <diagonal/>
    </border>
    <border>
      <left style="thick">
        <color indexed="64"/>
      </left>
      <right/>
      <top style="double">
        <color indexed="64"/>
      </top>
      <bottom style="dotted">
        <color indexed="64"/>
      </bottom>
      <diagonal/>
    </border>
    <border>
      <left/>
      <right/>
      <top style="double">
        <color indexed="64"/>
      </top>
      <bottom style="dotted">
        <color indexed="64"/>
      </bottom>
      <diagonal/>
    </border>
    <border>
      <left style="thick">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ck">
        <color indexed="64"/>
      </right>
      <top/>
      <bottom style="dotted">
        <color indexed="64"/>
      </bottom>
      <diagonal/>
    </border>
    <border>
      <left style="thick">
        <color indexed="64"/>
      </left>
      <right/>
      <top/>
      <bottom style="dotted">
        <color indexed="64"/>
      </bottom>
      <diagonal/>
    </border>
    <border>
      <left style="thin">
        <color indexed="64"/>
      </left>
      <right/>
      <top style="dotted">
        <color indexed="64"/>
      </top>
      <bottom style="double">
        <color indexed="64"/>
      </bottom>
      <diagonal/>
    </border>
    <border>
      <left style="thick">
        <color indexed="64"/>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ck">
        <color indexed="64"/>
      </left>
      <right/>
      <top style="dotted">
        <color indexed="64"/>
      </top>
      <bottom style="double">
        <color indexed="64"/>
      </bottom>
      <diagonal/>
    </border>
    <border>
      <left/>
      <right/>
      <top style="dotted">
        <color indexed="64"/>
      </top>
      <bottom style="double">
        <color indexed="64"/>
      </bottom>
      <diagonal/>
    </border>
    <border>
      <left style="thick">
        <color indexed="64"/>
      </left>
      <right style="thin">
        <color indexed="64"/>
      </right>
      <top/>
      <bottom style="dotted">
        <color indexed="64"/>
      </bottom>
      <diagonal/>
    </border>
    <border>
      <left style="thin">
        <color indexed="64"/>
      </left>
      <right/>
      <top style="dotted">
        <color indexed="64"/>
      </top>
      <bottom style="medium">
        <color indexed="64"/>
      </bottom>
      <diagonal/>
    </border>
    <border>
      <left style="thick">
        <color indexed="64"/>
      </left>
      <right style="thin">
        <color indexed="64"/>
      </right>
      <top style="dotted">
        <color indexed="64"/>
      </top>
      <bottom style="medium">
        <color indexed="64"/>
      </bottom>
      <diagonal/>
    </border>
    <border>
      <left style="thin">
        <color indexed="64"/>
      </left>
      <right style="thick">
        <color indexed="64"/>
      </right>
      <top style="dotted">
        <color indexed="64"/>
      </top>
      <bottom style="medium">
        <color indexed="64"/>
      </bottom>
      <diagonal/>
    </border>
    <border>
      <left style="thick">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diagonal/>
    </border>
    <border>
      <left style="medium">
        <color indexed="64"/>
      </left>
      <right/>
      <top style="dotted">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tted">
        <color indexed="64"/>
      </top>
      <bottom style="double">
        <color indexed="64"/>
      </bottom>
      <diagonal/>
    </border>
    <border>
      <left style="medium">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double">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uble">
        <color indexed="64"/>
      </top>
      <bottom style="dotted">
        <color indexed="64"/>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885">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4" fillId="0" borderId="2" xfId="3" applyBorder="1"/>
    <xf numFmtId="0" fontId="4" fillId="0" borderId="3" xfId="3" applyBorder="1"/>
    <xf numFmtId="0" fontId="4" fillId="0" borderId="4" xfId="3" applyBorder="1"/>
    <xf numFmtId="0" fontId="0" fillId="0" borderId="3" xfId="0" applyBorder="1"/>
    <xf numFmtId="0" fontId="5"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9" xfId="0" applyFont="1" applyFill="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0" fillId="2" borderId="11" xfId="0" applyFill="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6" fillId="2" borderId="11" xfId="0" applyFont="1" applyFill="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2" xfId="0" applyFill="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0" fillId="2" borderId="19" xfId="0" applyFill="1" applyBorder="1" applyAlignment="1">
      <alignment horizontal="center" vertical="center" textRotation="255" wrapText="1"/>
    </xf>
    <xf numFmtId="0" fontId="6" fillId="0" borderId="20" xfId="0" applyFont="1" applyBorder="1" applyAlignment="1">
      <alignment horizontal="center" vertical="center" textRotation="255" wrapText="1"/>
    </xf>
    <xf numFmtId="0" fontId="0" fillId="3" borderId="17" xfId="0" applyFill="1" applyBorder="1" applyAlignment="1">
      <alignment horizontal="center" vertical="center" textRotation="255" wrapText="1"/>
    </xf>
    <xf numFmtId="0" fontId="8" fillId="0" borderId="3" xfId="0" applyFont="1" applyBorder="1" applyAlignment="1">
      <alignment horizontal="center" vertical="center" textRotation="255" wrapText="1" shrinkToFit="1"/>
    </xf>
    <xf numFmtId="0" fontId="0" fillId="0" borderId="20" xfId="0" applyBorder="1" applyAlignment="1">
      <alignment horizontal="center" vertical="center" textRotation="255" wrapText="1"/>
    </xf>
    <xf numFmtId="0" fontId="0" fillId="0" borderId="21" xfId="0"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0" fillId="0" borderId="22" xfId="0" applyBorder="1" applyAlignment="1">
      <alignment horizontal="center" vertical="center" textRotation="255"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38" fontId="6" fillId="0" borderId="23" xfId="1" applyFont="1" applyFill="1" applyBorder="1" applyAlignment="1">
      <alignment horizontal="right"/>
    </xf>
    <xf numFmtId="38" fontId="6" fillId="0" borderId="24" xfId="1" applyFont="1" applyFill="1" applyBorder="1" applyAlignment="1">
      <alignment horizontal="right"/>
    </xf>
    <xf numFmtId="38" fontId="6" fillId="0" borderId="25" xfId="1" applyFont="1" applyFill="1" applyBorder="1" applyAlignment="1">
      <alignment horizontal="right"/>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right"/>
    </xf>
    <xf numFmtId="176" fontId="6" fillId="0" borderId="27" xfId="0" applyNumberFormat="1" applyFont="1" applyBorder="1"/>
    <xf numFmtId="176" fontId="6" fillId="0" borderId="26" xfId="0" applyNumberFormat="1" applyFont="1" applyBorder="1"/>
    <xf numFmtId="176" fontId="6" fillId="0" borderId="28" xfId="0" applyNumberFormat="1" applyFont="1" applyBorder="1"/>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right"/>
    </xf>
    <xf numFmtId="176" fontId="6" fillId="0" borderId="32" xfId="0" applyNumberFormat="1" applyFont="1" applyBorder="1"/>
    <xf numFmtId="176" fontId="6" fillId="0" borderId="31" xfId="0" applyNumberFormat="1" applyFont="1" applyBorder="1" applyAlignment="1">
      <alignment horizontal="right"/>
    </xf>
    <xf numFmtId="176" fontId="6" fillId="0" borderId="32" xfId="2" applyNumberFormat="1" applyFont="1" applyFill="1" applyBorder="1" applyAlignment="1">
      <alignment horizontal="right"/>
    </xf>
    <xf numFmtId="176" fontId="6" fillId="0" borderId="31" xfId="2" applyNumberFormat="1" applyFont="1" applyFill="1" applyBorder="1" applyAlignment="1">
      <alignment horizontal="right"/>
    </xf>
    <xf numFmtId="176" fontId="6" fillId="0" borderId="33" xfId="2" applyNumberFormat="1" applyFont="1" applyFill="1" applyBorder="1" applyAlignment="1">
      <alignment horizontal="right"/>
    </xf>
    <xf numFmtId="176" fontId="6" fillId="0" borderId="0" xfId="0" applyNumberFormat="1" applyFont="1"/>
    <xf numFmtId="0" fontId="6" fillId="0" borderId="34" xfId="0" applyFont="1" applyBorder="1" applyAlignment="1">
      <alignment horizontal="center" vertical="center" textRotation="255"/>
    </xf>
    <xf numFmtId="0" fontId="6" fillId="0" borderId="35" xfId="0" applyFont="1" applyBorder="1" applyAlignment="1">
      <alignment horizontal="center" vertical="center"/>
    </xf>
    <xf numFmtId="0" fontId="6" fillId="0" borderId="36" xfId="0" applyFont="1" applyBorder="1" applyAlignment="1">
      <alignment horizontal="right"/>
    </xf>
    <xf numFmtId="38" fontId="6" fillId="0" borderId="37" xfId="1" applyFont="1" applyFill="1" applyBorder="1" applyAlignment="1">
      <alignment horizontal="right"/>
    </xf>
    <xf numFmtId="38" fontId="6" fillId="0" borderId="38" xfId="1" applyFont="1" applyFill="1" applyBorder="1" applyAlignment="1">
      <alignment horizontal="right"/>
    </xf>
    <xf numFmtId="38" fontId="6" fillId="0" borderId="39" xfId="1" applyFont="1" applyFill="1" applyBorder="1" applyAlignment="1">
      <alignment horizontal="right"/>
    </xf>
    <xf numFmtId="0" fontId="6" fillId="0" borderId="14" xfId="0" applyFont="1" applyBorder="1" applyAlignment="1">
      <alignment horizontal="center" vertical="center" textRotation="255"/>
    </xf>
    <xf numFmtId="0" fontId="6" fillId="0" borderId="17" xfId="0" applyFont="1" applyBorder="1" applyAlignment="1">
      <alignment horizontal="center" vertical="center"/>
    </xf>
    <xf numFmtId="176" fontId="6" fillId="0" borderId="40" xfId="0" applyNumberFormat="1" applyFont="1" applyBorder="1" applyAlignment="1">
      <alignment horizontal="right"/>
    </xf>
    <xf numFmtId="176" fontId="6" fillId="0" borderId="41" xfId="2" applyNumberFormat="1" applyFont="1" applyFill="1" applyBorder="1" applyAlignment="1">
      <alignment horizontal="right"/>
    </xf>
    <xf numFmtId="176" fontId="6" fillId="0" borderId="42" xfId="2" applyNumberFormat="1" applyFont="1" applyFill="1" applyBorder="1" applyAlignment="1">
      <alignment horizontal="right"/>
    </xf>
    <xf numFmtId="176" fontId="6" fillId="0" borderId="43" xfId="0" applyNumberFormat="1" applyFont="1" applyBorder="1" applyAlignment="1">
      <alignment horizontal="right"/>
    </xf>
    <xf numFmtId="176" fontId="6" fillId="0" borderId="43" xfId="2" applyNumberFormat="1" applyFont="1" applyFill="1" applyBorder="1" applyAlignment="1">
      <alignment horizontal="right"/>
    </xf>
    <xf numFmtId="176" fontId="6" fillId="0" borderId="44" xfId="2" applyNumberFormat="1" applyFont="1" applyFill="1" applyBorder="1" applyAlignment="1">
      <alignment horizontal="right"/>
    </xf>
    <xf numFmtId="0" fontId="6" fillId="0" borderId="45" xfId="0" applyFont="1" applyBorder="1" applyAlignment="1">
      <alignment horizontal="right"/>
    </xf>
    <xf numFmtId="0" fontId="0" fillId="0" borderId="43" xfId="0" applyBorder="1" applyAlignment="1">
      <alignment horizontal="right"/>
    </xf>
    <xf numFmtId="0" fontId="6" fillId="0" borderId="5" xfId="0" applyFont="1" applyBorder="1" applyAlignment="1">
      <alignment horizontal="center" vertical="center" wrapText="1"/>
    </xf>
    <xf numFmtId="0" fontId="6" fillId="0" borderId="46" xfId="0" applyFont="1" applyBorder="1" applyAlignment="1">
      <alignment horizontal="right"/>
    </xf>
    <xf numFmtId="38" fontId="6" fillId="0" borderId="47" xfId="1" applyFont="1" applyFill="1" applyBorder="1" applyAlignment="1">
      <alignment horizontal="right"/>
    </xf>
    <xf numFmtId="38" fontId="6" fillId="0" borderId="48" xfId="1" applyFont="1" applyFill="1" applyBorder="1" applyAlignment="1">
      <alignment horizontal="right"/>
    </xf>
    <xf numFmtId="38" fontId="6" fillId="0" borderId="49" xfId="1" applyFont="1" applyFill="1" applyBorder="1" applyAlignment="1">
      <alignment horizontal="right"/>
    </xf>
    <xf numFmtId="0" fontId="6" fillId="0" borderId="10" xfId="0" applyFont="1" applyBorder="1" applyAlignment="1">
      <alignment horizontal="center" vertical="center" wrapText="1"/>
    </xf>
    <xf numFmtId="0" fontId="0" fillId="0" borderId="17" xfId="0" applyBorder="1"/>
    <xf numFmtId="0" fontId="6" fillId="0" borderId="32" xfId="0" applyFont="1" applyBorder="1" applyAlignment="1">
      <alignment horizontal="center" vertical="center" textRotation="255"/>
    </xf>
    <xf numFmtId="0" fontId="0" fillId="0" borderId="50" xfId="0" applyBorder="1" applyAlignment="1">
      <alignment horizontal="right"/>
    </xf>
    <xf numFmtId="176" fontId="6" fillId="0" borderId="51" xfId="0" applyNumberFormat="1" applyFont="1" applyBorder="1"/>
    <xf numFmtId="176" fontId="6" fillId="0" borderId="50" xfId="0" applyNumberFormat="1" applyFont="1" applyBorder="1" applyAlignment="1">
      <alignment horizontal="right"/>
    </xf>
    <xf numFmtId="176" fontId="6" fillId="0" borderId="51" xfId="2" applyNumberFormat="1" applyFont="1" applyFill="1" applyBorder="1" applyAlignment="1">
      <alignment horizontal="right"/>
    </xf>
    <xf numFmtId="176" fontId="6" fillId="0" borderId="50" xfId="2" applyNumberFormat="1" applyFont="1" applyFill="1" applyBorder="1" applyAlignment="1">
      <alignment horizontal="right"/>
    </xf>
    <xf numFmtId="176" fontId="6" fillId="0" borderId="52" xfId="2" applyNumberFormat="1" applyFont="1" applyFill="1" applyBorder="1" applyAlignment="1">
      <alignment horizontal="right"/>
    </xf>
    <xf numFmtId="0" fontId="6" fillId="0" borderId="53" xfId="0" applyFont="1" applyBorder="1" applyAlignment="1">
      <alignment horizontal="center" vertical="center"/>
    </xf>
    <xf numFmtId="0" fontId="6" fillId="0" borderId="20"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vertical="center" wrapText="1"/>
    </xf>
    <xf numFmtId="0" fontId="6" fillId="0" borderId="20" xfId="0" applyFont="1" applyBorder="1" applyAlignment="1">
      <alignment horizontal="center" vertical="center" textRotation="255"/>
    </xf>
    <xf numFmtId="0" fontId="0" fillId="0" borderId="55" xfId="0" applyBorder="1" applyAlignment="1">
      <alignment horizontal="right"/>
    </xf>
    <xf numFmtId="176" fontId="6" fillId="0" borderId="56" xfId="0" applyNumberFormat="1" applyFont="1" applyBorder="1"/>
    <xf numFmtId="176" fontId="6" fillId="0" borderId="55" xfId="0" applyNumberFormat="1" applyFont="1" applyBorder="1" applyAlignment="1">
      <alignment horizontal="right"/>
    </xf>
    <xf numFmtId="176" fontId="6" fillId="0" borderId="56" xfId="2" applyNumberFormat="1" applyFont="1" applyFill="1" applyBorder="1" applyAlignment="1">
      <alignment horizontal="right"/>
    </xf>
    <xf numFmtId="176" fontId="6" fillId="0" borderId="55" xfId="2" applyNumberFormat="1" applyFont="1" applyFill="1" applyBorder="1" applyAlignment="1">
      <alignment horizontal="right"/>
    </xf>
    <xf numFmtId="176" fontId="6" fillId="0" borderId="57" xfId="2" applyNumberFormat="1" applyFont="1" applyFill="1" applyBorder="1" applyAlignment="1">
      <alignment horizontal="right"/>
    </xf>
    <xf numFmtId="38" fontId="6" fillId="0" borderId="0" xfId="0" applyNumberFormat="1" applyFont="1"/>
    <xf numFmtId="176" fontId="6" fillId="0" borderId="0" xfId="2" applyNumberFormat="1" applyFont="1"/>
    <xf numFmtId="176" fontId="6" fillId="0" borderId="0" xfId="2" applyNumberFormat="1" applyFont="1" applyAlignment="1">
      <alignment horizontal="right"/>
    </xf>
    <xf numFmtId="38" fontId="6" fillId="0" borderId="0" xfId="0" applyNumberFormat="1" applyFont="1" applyAlignment="1">
      <alignment horizontal="right"/>
    </xf>
    <xf numFmtId="177" fontId="9" fillId="0" borderId="0" xfId="0" applyNumberFormat="1" applyFont="1"/>
    <xf numFmtId="177" fontId="9" fillId="0" borderId="0" xfId="0" applyNumberFormat="1" applyFont="1" applyAlignment="1">
      <alignment horizontal="right"/>
    </xf>
    <xf numFmtId="177" fontId="9" fillId="0" borderId="0" xfId="2" applyNumberFormat="1" applyFont="1"/>
    <xf numFmtId="0" fontId="6" fillId="0" borderId="0" xfId="0" applyFont="1" applyAlignment="1">
      <alignment wrapText="1"/>
    </xf>
    <xf numFmtId="0" fontId="6" fillId="0" borderId="0" xfId="0" applyFont="1" applyAlignment="1">
      <alignment horizontal="right"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8" xfId="0" applyFont="1" applyBorder="1" applyAlignment="1">
      <alignment horizontal="center" vertical="center" wrapText="1"/>
    </xf>
    <xf numFmtId="0" fontId="6" fillId="2" borderId="59" xfId="0" applyFont="1" applyFill="1" applyBorder="1" applyAlignment="1">
      <alignment horizontal="center" vertical="top" textRotation="255"/>
    </xf>
    <xf numFmtId="0" fontId="6" fillId="2" borderId="8" xfId="0" applyFont="1" applyFill="1" applyBorder="1" applyAlignment="1">
      <alignment horizontal="right"/>
    </xf>
    <xf numFmtId="0" fontId="6" fillId="2" borderId="8" xfId="0" applyFont="1" applyFill="1" applyBorder="1" applyAlignment="1">
      <alignment wrapText="1"/>
    </xf>
    <xf numFmtId="0" fontId="6" fillId="2" borderId="8" xfId="0" applyFont="1" applyFill="1" applyBorder="1" applyAlignment="1">
      <alignment horizontal="right" wrapText="1"/>
    </xf>
    <xf numFmtId="0" fontId="6" fillId="2" borderId="8" xfId="0" applyFont="1" applyFill="1" applyBorder="1"/>
    <xf numFmtId="0" fontId="6" fillId="2" borderId="60" xfId="0" applyFont="1" applyFill="1" applyBorder="1" applyAlignment="1">
      <alignment wrapText="1"/>
    </xf>
    <xf numFmtId="0" fontId="6" fillId="2" borderId="9" xfId="0" applyFont="1" applyFill="1" applyBorder="1"/>
    <xf numFmtId="0" fontId="6" fillId="0" borderId="10" xfId="0" applyFont="1" applyBorder="1" applyAlignment="1">
      <alignment horizontal="center"/>
    </xf>
    <xf numFmtId="0" fontId="6" fillId="0" borderId="0" xfId="0" applyFont="1" applyAlignment="1">
      <alignment horizontal="center"/>
    </xf>
    <xf numFmtId="0" fontId="6" fillId="0" borderId="46" xfId="0" applyFont="1" applyBorder="1" applyAlignment="1">
      <alignment horizontal="center" vertical="center" wrapText="1"/>
    </xf>
    <xf numFmtId="0" fontId="6" fillId="2" borderId="10" xfId="0" applyFont="1" applyFill="1" applyBorder="1" applyAlignment="1">
      <alignment horizontal="center" vertical="top" textRotation="255"/>
    </xf>
    <xf numFmtId="0" fontId="6" fillId="2" borderId="0" xfId="0" applyFont="1" applyFill="1" applyAlignment="1">
      <alignment horizontal="center" vertical="center" textRotation="255"/>
    </xf>
    <xf numFmtId="0" fontId="6" fillId="0" borderId="61" xfId="0" applyFont="1" applyBorder="1" applyAlignment="1">
      <alignment horizontal="center" vertical="top" textRotation="255" wrapText="1"/>
    </xf>
    <xf numFmtId="0" fontId="6" fillId="0" borderId="62" xfId="0" applyFont="1" applyBorder="1" applyAlignment="1">
      <alignment wrapText="1"/>
    </xf>
    <xf numFmtId="0" fontId="6" fillId="0" borderId="63" xfId="0" applyFont="1" applyBorder="1" applyAlignment="1">
      <alignment wrapText="1"/>
    </xf>
    <xf numFmtId="0" fontId="6" fillId="0" borderId="64" xfId="0" applyFont="1" applyBorder="1" applyAlignment="1">
      <alignment wrapText="1"/>
    </xf>
    <xf numFmtId="0" fontId="6" fillId="0" borderId="62" xfId="0" applyFont="1" applyBorder="1" applyAlignment="1">
      <alignment horizontal="right" wrapText="1"/>
    </xf>
    <xf numFmtId="0" fontId="6" fillId="0" borderId="64" xfId="0" applyFont="1" applyBorder="1"/>
    <xf numFmtId="0" fontId="6" fillId="0" borderId="65" xfId="0" applyFont="1" applyBorder="1"/>
    <xf numFmtId="0" fontId="6" fillId="0" borderId="66" xfId="0" applyFont="1" applyBorder="1" applyAlignment="1">
      <alignment horizontal="center" vertical="top" textRotation="255" wrapText="1"/>
    </xf>
    <xf numFmtId="0" fontId="6" fillId="0" borderId="67" xfId="0" applyFont="1" applyBorder="1" applyAlignment="1">
      <alignment wrapText="1"/>
    </xf>
    <xf numFmtId="0" fontId="6" fillId="3" borderId="7" xfId="0" applyFont="1" applyFill="1" applyBorder="1" applyAlignment="1">
      <alignment horizontal="center" vertical="top" textRotation="255" wrapText="1"/>
    </xf>
    <xf numFmtId="0" fontId="6" fillId="3" borderId="8" xfId="0" applyFont="1" applyFill="1" applyBorder="1" applyAlignment="1">
      <alignment wrapText="1"/>
    </xf>
    <xf numFmtId="0" fontId="6" fillId="3" borderId="8" xfId="0" applyFont="1" applyFill="1" applyBorder="1" applyAlignment="1">
      <alignment horizontal="center" vertical="top" textRotation="255" wrapText="1"/>
    </xf>
    <xf numFmtId="0" fontId="6" fillId="3" borderId="9" xfId="0" applyFont="1" applyFill="1" applyBorder="1" applyAlignment="1">
      <alignment wrapText="1"/>
    </xf>
    <xf numFmtId="0" fontId="6" fillId="3" borderId="8" xfId="0" applyFont="1" applyFill="1" applyBorder="1"/>
    <xf numFmtId="0" fontId="6" fillId="3" borderId="9" xfId="0" applyFont="1" applyFill="1" applyBorder="1"/>
    <xf numFmtId="0" fontId="6" fillId="0" borderId="67" xfId="0" applyFont="1" applyBorder="1" applyAlignment="1">
      <alignment horizontal="center" vertical="center" textRotation="255" wrapText="1"/>
    </xf>
    <xf numFmtId="0" fontId="6" fillId="0" borderId="68" xfId="0" applyFont="1" applyBorder="1" applyAlignment="1">
      <alignment horizontal="center" vertical="center" textRotation="255" wrapText="1"/>
    </xf>
    <xf numFmtId="0" fontId="6" fillId="3" borderId="11" xfId="0" applyFont="1" applyFill="1" applyBorder="1" applyAlignment="1">
      <alignment horizontal="center" vertical="top" textRotation="255" wrapText="1"/>
    </xf>
    <xf numFmtId="0" fontId="6" fillId="3" borderId="0" xfId="0" applyFont="1" applyFill="1" applyAlignment="1">
      <alignment horizontal="center" vertical="center" textRotation="255" wrapText="1"/>
    </xf>
    <xf numFmtId="0" fontId="6" fillId="0" borderId="5" xfId="0" applyFont="1" applyBorder="1" applyAlignment="1">
      <alignment horizontal="center" vertical="top" textRotation="255" wrapText="1"/>
    </xf>
    <xf numFmtId="0" fontId="6" fillId="0" borderId="6"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3" borderId="0" xfId="0" applyFont="1" applyFill="1" applyAlignment="1">
      <alignment horizontal="center" vertical="center" textRotation="255"/>
    </xf>
    <xf numFmtId="0" fontId="6" fillId="3" borderId="68" xfId="0" applyFont="1" applyFill="1" applyBorder="1" applyAlignment="1">
      <alignment horizontal="center" vertical="center" textRotation="255"/>
    </xf>
    <xf numFmtId="0" fontId="6" fillId="3" borderId="0" xfId="0" applyFont="1" applyFill="1" applyAlignment="1">
      <alignment horizontal="center" vertical="top" textRotation="255" wrapText="1"/>
    </xf>
    <xf numFmtId="0" fontId="6" fillId="0" borderId="0" xfId="0" applyFont="1" applyAlignment="1">
      <alignment horizontal="center" vertical="center" textRotation="255"/>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textRotation="255"/>
    </xf>
    <xf numFmtId="0" fontId="6" fillId="0" borderId="66" xfId="0" applyFont="1" applyBorder="1" applyAlignment="1">
      <alignment horizontal="center" vertical="center" wrapText="1"/>
    </xf>
    <xf numFmtId="0" fontId="6" fillId="0" borderId="18" xfId="0" applyFont="1" applyBorder="1" applyAlignment="1">
      <alignment horizontal="center" vertical="center" textRotation="255" wrapText="1"/>
    </xf>
    <xf numFmtId="0" fontId="6" fillId="0" borderId="7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8" fillId="3" borderId="11" xfId="0" applyFont="1" applyFill="1" applyBorder="1" applyAlignment="1">
      <alignment horizontal="center" vertical="center" wrapText="1"/>
    </xf>
    <xf numFmtId="0" fontId="6" fillId="3" borderId="18" xfId="0" applyFont="1" applyFill="1" applyBorder="1" applyAlignment="1">
      <alignment horizontal="center" vertical="center" textRotation="255" wrapText="1"/>
    </xf>
    <xf numFmtId="0" fontId="6" fillId="0" borderId="71" xfId="0" applyFont="1" applyBorder="1" applyAlignment="1">
      <alignment horizontal="center" vertical="center" textRotation="255" wrapText="1"/>
    </xf>
    <xf numFmtId="0" fontId="6" fillId="3" borderId="11" xfId="0" applyFont="1" applyFill="1" applyBorder="1" applyAlignment="1">
      <alignment horizontal="center" vertical="center" wrapText="1"/>
    </xf>
    <xf numFmtId="0" fontId="6" fillId="3" borderId="18"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6" fillId="3" borderId="0" xfId="0" applyFont="1" applyFill="1" applyAlignment="1">
      <alignment horizontal="center"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0" borderId="72" xfId="0" applyFont="1" applyBorder="1" applyAlignment="1">
      <alignment horizontal="center" vertical="center" wrapText="1"/>
    </xf>
    <xf numFmtId="0" fontId="6" fillId="0" borderId="73" xfId="0" applyFont="1" applyBorder="1" applyAlignment="1">
      <alignment horizontal="center" vertical="center" textRotation="255" wrapText="1"/>
    </xf>
    <xf numFmtId="0" fontId="8" fillId="3" borderId="46" xfId="0" applyFont="1" applyFill="1" applyBorder="1" applyAlignment="1">
      <alignment horizontal="center" vertical="center" wrapText="1"/>
    </xf>
    <xf numFmtId="0" fontId="6" fillId="3" borderId="14" xfId="0" applyFont="1" applyFill="1" applyBorder="1" applyAlignment="1">
      <alignment horizontal="center" vertical="center" textRotation="255" wrapText="1"/>
    </xf>
    <xf numFmtId="0" fontId="6" fillId="3" borderId="10" xfId="0" applyFont="1" applyFill="1" applyBorder="1" applyAlignment="1">
      <alignment horizontal="center" vertical="center" textRotation="255" wrapText="1"/>
    </xf>
    <xf numFmtId="0" fontId="6" fillId="0" borderId="14"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3" borderId="46" xfId="0" applyFont="1" applyFill="1" applyBorder="1" applyAlignment="1">
      <alignment horizontal="center" vertical="center" wrapText="1"/>
    </xf>
    <xf numFmtId="0" fontId="6" fillId="3" borderId="14" xfId="0" applyFont="1" applyFill="1" applyBorder="1" applyAlignment="1">
      <alignment horizontal="center" vertical="center" textRotation="255"/>
    </xf>
    <xf numFmtId="0" fontId="6" fillId="3" borderId="74" xfId="0" applyFont="1" applyFill="1" applyBorder="1" applyAlignment="1">
      <alignment horizontal="center" vertical="center" textRotation="255"/>
    </xf>
    <xf numFmtId="0" fontId="6" fillId="3" borderId="75" xfId="0" applyFont="1" applyFill="1" applyBorder="1" applyAlignment="1">
      <alignment horizontal="center" vertical="center"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40" xfId="0" applyFont="1" applyBorder="1" applyAlignment="1">
      <alignment horizontal="center" vertical="center" wrapText="1"/>
    </xf>
    <xf numFmtId="0" fontId="6" fillId="2" borderId="20" xfId="0" applyFont="1" applyFill="1" applyBorder="1" applyAlignment="1">
      <alignment horizontal="center" vertical="center"/>
    </xf>
    <xf numFmtId="0" fontId="6" fillId="2" borderId="20"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0" borderId="76" xfId="0" applyFont="1" applyBorder="1" applyAlignment="1">
      <alignment horizontal="center" vertical="center" wrapText="1"/>
    </xf>
    <xf numFmtId="0" fontId="6" fillId="0" borderId="77" xfId="0" applyFont="1" applyBorder="1" applyAlignment="1">
      <alignment horizontal="center" vertical="center" textRotation="255" wrapText="1"/>
    </xf>
    <xf numFmtId="0" fontId="8" fillId="3" borderId="40" xfId="0" applyFont="1" applyFill="1" applyBorder="1" applyAlignment="1">
      <alignment horizontal="center" vertical="center" wrapText="1"/>
    </xf>
    <xf numFmtId="0" fontId="6" fillId="3" borderId="20" xfId="0" applyFont="1" applyFill="1" applyBorder="1" applyAlignment="1">
      <alignment horizontal="center" vertical="center" textRotation="255" wrapText="1"/>
    </xf>
    <xf numFmtId="0" fontId="6" fillId="3" borderId="17" xfId="0" applyFont="1" applyFill="1" applyBorder="1" applyAlignment="1">
      <alignment horizontal="center" vertical="center" textRotation="255"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textRotation="255" wrapText="1"/>
    </xf>
    <xf numFmtId="0" fontId="6" fillId="3" borderId="40" xfId="0" applyFont="1" applyFill="1" applyBorder="1" applyAlignment="1">
      <alignment horizontal="center" vertical="center" wrapText="1"/>
    </xf>
    <xf numFmtId="0" fontId="6" fillId="3" borderId="20"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71" xfId="0" applyFont="1" applyFill="1" applyBorder="1" applyAlignment="1">
      <alignment horizontal="center" vertical="center" wrapText="1"/>
    </xf>
    <xf numFmtId="0" fontId="6" fillId="0" borderId="23" xfId="0" applyFont="1" applyBorder="1" applyAlignment="1">
      <alignment horizontal="right"/>
    </xf>
    <xf numFmtId="38" fontId="10" fillId="0" borderId="24" xfId="1" applyFont="1" applyFill="1" applyBorder="1" applyAlignment="1">
      <alignment horizontal="right"/>
    </xf>
    <xf numFmtId="38" fontId="10" fillId="0" borderId="78" xfId="1" applyFont="1" applyFill="1" applyBorder="1" applyAlignment="1">
      <alignment horizontal="right"/>
    </xf>
    <xf numFmtId="38" fontId="10" fillId="0" borderId="79" xfId="1" applyFont="1" applyFill="1" applyBorder="1" applyAlignment="1">
      <alignment horizontal="right" wrapText="1"/>
    </xf>
    <xf numFmtId="38" fontId="10" fillId="0" borderId="24" xfId="1" applyFont="1" applyFill="1" applyBorder="1" applyAlignment="1">
      <alignment horizontal="right" wrapText="1"/>
    </xf>
    <xf numFmtId="38" fontId="10" fillId="0" borderId="80" xfId="1" applyFont="1" applyFill="1" applyBorder="1" applyAlignment="1">
      <alignment horizontal="right" wrapText="1"/>
    </xf>
    <xf numFmtId="38" fontId="10" fillId="0" borderId="81" xfId="1" applyFont="1" applyFill="1" applyBorder="1" applyAlignment="1">
      <alignment horizontal="right" wrapText="1"/>
    </xf>
    <xf numFmtId="38" fontId="10" fillId="0" borderId="82" xfId="1" applyFont="1" applyFill="1" applyBorder="1" applyAlignment="1">
      <alignment horizontal="right" wrapText="1"/>
    </xf>
    <xf numFmtId="38" fontId="10" fillId="0" borderId="83" xfId="1" applyFont="1" applyFill="1" applyBorder="1" applyAlignment="1">
      <alignment horizontal="right" wrapText="1"/>
    </xf>
    <xf numFmtId="38" fontId="10" fillId="0" borderId="25" xfId="1" applyFont="1" applyFill="1" applyBorder="1" applyAlignment="1">
      <alignment horizontal="right" wrapText="1"/>
    </xf>
    <xf numFmtId="38" fontId="10" fillId="0" borderId="84" xfId="1" applyFont="1" applyFill="1" applyBorder="1" applyAlignment="1">
      <alignment horizontal="right"/>
    </xf>
    <xf numFmtId="38" fontId="10" fillId="0" borderId="0" xfId="1" applyFont="1" applyFill="1" applyBorder="1" applyAlignment="1">
      <alignment horizontal="right" vertical="center"/>
    </xf>
    <xf numFmtId="176" fontId="7" fillId="0" borderId="27" xfId="0" applyNumberFormat="1" applyFont="1" applyBorder="1"/>
    <xf numFmtId="176" fontId="10" fillId="0" borderId="27" xfId="0" applyNumberFormat="1" applyFont="1" applyBorder="1"/>
    <xf numFmtId="176" fontId="10" fillId="0" borderId="85" xfId="0" applyNumberFormat="1" applyFont="1" applyBorder="1"/>
    <xf numFmtId="176" fontId="10" fillId="0" borderId="86" xfId="0" applyNumberFormat="1" applyFont="1" applyBorder="1" applyAlignment="1">
      <alignment wrapText="1"/>
    </xf>
    <xf numFmtId="176" fontId="10" fillId="0" borderId="27" xfId="0" applyNumberFormat="1" applyFont="1" applyBorder="1" applyAlignment="1">
      <alignment wrapText="1"/>
    </xf>
    <xf numFmtId="176" fontId="10" fillId="0" borderId="87" xfId="0" applyNumberFormat="1" applyFont="1" applyBorder="1" applyAlignment="1">
      <alignment wrapText="1"/>
    </xf>
    <xf numFmtId="176" fontId="10" fillId="0" borderId="88" xfId="0" applyNumberFormat="1" applyFont="1" applyBorder="1" applyAlignment="1">
      <alignment wrapText="1"/>
    </xf>
    <xf numFmtId="176" fontId="10" fillId="0" borderId="26" xfId="0" applyNumberFormat="1" applyFont="1" applyBorder="1" applyAlignment="1">
      <alignment wrapText="1"/>
    </xf>
    <xf numFmtId="176" fontId="10" fillId="0" borderId="28" xfId="0" applyNumberFormat="1" applyFont="1" applyBorder="1" applyAlignment="1">
      <alignment wrapText="1"/>
    </xf>
    <xf numFmtId="176" fontId="10" fillId="0" borderId="89" xfId="0" applyNumberFormat="1" applyFont="1" applyBorder="1"/>
    <xf numFmtId="176" fontId="10" fillId="0" borderId="90" xfId="0" applyNumberFormat="1" applyFont="1" applyBorder="1" applyAlignment="1">
      <alignment wrapText="1"/>
    </xf>
    <xf numFmtId="176" fontId="7" fillId="0" borderId="0" xfId="2" applyNumberFormat="1" applyFont="1" applyFill="1" applyBorder="1" applyAlignment="1">
      <alignment horizontal="right" vertical="center"/>
    </xf>
    <xf numFmtId="49" fontId="7" fillId="0" borderId="32" xfId="0" applyNumberFormat="1" applyFont="1" applyBorder="1" applyAlignment="1">
      <alignment horizontal="right"/>
    </xf>
    <xf numFmtId="176" fontId="10" fillId="0" borderId="32" xfId="0" applyNumberFormat="1" applyFont="1" applyBorder="1"/>
    <xf numFmtId="176" fontId="10" fillId="0" borderId="29" xfId="0" applyNumberFormat="1" applyFont="1" applyBorder="1"/>
    <xf numFmtId="49" fontId="10" fillId="0" borderId="91" xfId="0" applyNumberFormat="1" applyFont="1" applyBorder="1" applyAlignment="1">
      <alignment horizontal="right" wrapText="1"/>
    </xf>
    <xf numFmtId="176" fontId="10" fillId="0" borderId="32" xfId="0" applyNumberFormat="1" applyFont="1" applyBorder="1" applyAlignment="1">
      <alignment wrapText="1"/>
    </xf>
    <xf numFmtId="176" fontId="10" fillId="0" borderId="92" xfId="0" applyNumberFormat="1" applyFont="1" applyBorder="1" applyAlignment="1">
      <alignment wrapText="1"/>
    </xf>
    <xf numFmtId="49" fontId="10" fillId="0" borderId="93" xfId="0" applyNumberFormat="1" applyFont="1" applyBorder="1" applyAlignment="1">
      <alignment horizontal="right" wrapText="1"/>
    </xf>
    <xf numFmtId="176" fontId="10" fillId="0" borderId="30" xfId="0" applyNumberFormat="1" applyFont="1" applyBorder="1" applyAlignment="1">
      <alignment wrapText="1"/>
    </xf>
    <xf numFmtId="49" fontId="10" fillId="0" borderId="94" xfId="0" applyNumberFormat="1" applyFont="1" applyBorder="1" applyAlignment="1">
      <alignment horizontal="right" wrapText="1"/>
    </xf>
    <xf numFmtId="49" fontId="10" fillId="0" borderId="32" xfId="0" applyNumberFormat="1" applyFont="1" applyBorder="1" applyAlignment="1">
      <alignment horizontal="right" wrapText="1"/>
    </xf>
    <xf numFmtId="176" fontId="10" fillId="0" borderId="33" xfId="0" applyNumberFormat="1" applyFont="1" applyBorder="1" applyAlignment="1">
      <alignment wrapText="1"/>
    </xf>
    <xf numFmtId="176" fontId="10" fillId="0" borderId="95" xfId="0" applyNumberFormat="1" applyFont="1" applyBorder="1"/>
    <xf numFmtId="49" fontId="10" fillId="0" borderId="30" xfId="0" applyNumberFormat="1" applyFont="1" applyBorder="1" applyAlignment="1">
      <alignment horizontal="right" wrapText="1"/>
    </xf>
    <xf numFmtId="38" fontId="10" fillId="0" borderId="37" xfId="1" applyFont="1" applyFill="1" applyBorder="1" applyAlignment="1">
      <alignment horizontal="right"/>
    </xf>
    <xf numFmtId="38" fontId="10" fillId="0" borderId="96" xfId="1" applyFont="1" applyFill="1" applyBorder="1" applyAlignment="1">
      <alignment horizontal="right"/>
    </xf>
    <xf numFmtId="38" fontId="10" fillId="0" borderId="97" xfId="1" applyFont="1" applyFill="1" applyBorder="1" applyAlignment="1">
      <alignment horizontal="right" wrapText="1"/>
    </xf>
    <xf numFmtId="38" fontId="10" fillId="0" borderId="37" xfId="1" applyFont="1" applyFill="1" applyBorder="1" applyAlignment="1">
      <alignment horizontal="right" wrapText="1"/>
    </xf>
    <xf numFmtId="38" fontId="10" fillId="0" borderId="98" xfId="1" applyFont="1" applyFill="1" applyBorder="1" applyAlignment="1">
      <alignment horizontal="right" wrapText="1"/>
    </xf>
    <xf numFmtId="38" fontId="10" fillId="0" borderId="99" xfId="1" applyFont="1" applyFill="1" applyBorder="1" applyAlignment="1">
      <alignment horizontal="right" wrapText="1"/>
    </xf>
    <xf numFmtId="38" fontId="10" fillId="0" borderId="100" xfId="1" applyFont="1" applyFill="1" applyBorder="1" applyAlignment="1">
      <alignment horizontal="right" wrapText="1"/>
    </xf>
    <xf numFmtId="38" fontId="10" fillId="0" borderId="38" xfId="1" applyFont="1" applyFill="1" applyBorder="1" applyAlignment="1">
      <alignment horizontal="right" wrapText="1"/>
    </xf>
    <xf numFmtId="38" fontId="10" fillId="0" borderId="96" xfId="1" applyFont="1" applyFill="1" applyBorder="1" applyAlignment="1">
      <alignment horizontal="right" wrapText="1"/>
    </xf>
    <xf numFmtId="38" fontId="10" fillId="0" borderId="39" xfId="1" applyFont="1" applyFill="1" applyBorder="1" applyAlignment="1">
      <alignment horizontal="right" wrapText="1"/>
    </xf>
    <xf numFmtId="38" fontId="10" fillId="0" borderId="39" xfId="1" applyFont="1" applyFill="1" applyBorder="1" applyAlignment="1">
      <alignment horizontal="right"/>
    </xf>
    <xf numFmtId="176" fontId="10" fillId="0" borderId="101" xfId="0" applyNumberFormat="1" applyFont="1" applyBorder="1" applyAlignment="1">
      <alignment wrapText="1"/>
    </xf>
    <xf numFmtId="176" fontId="10" fillId="0" borderId="85" xfId="0" applyNumberFormat="1" applyFont="1" applyBorder="1" applyAlignment="1">
      <alignment wrapText="1"/>
    </xf>
    <xf numFmtId="176" fontId="10" fillId="0" borderId="28" xfId="0" applyNumberFormat="1" applyFont="1" applyBorder="1"/>
    <xf numFmtId="49" fontId="7" fillId="0" borderId="41" xfId="0" applyNumberFormat="1" applyFont="1" applyBorder="1" applyAlignment="1">
      <alignment horizontal="right"/>
    </xf>
    <xf numFmtId="176" fontId="10" fillId="0" borderId="41" xfId="0" applyNumberFormat="1" applyFont="1" applyBorder="1"/>
    <xf numFmtId="176" fontId="10" fillId="0" borderId="102" xfId="0" applyNumberFormat="1" applyFont="1" applyBorder="1"/>
    <xf numFmtId="49" fontId="10" fillId="0" borderId="103" xfId="0" applyNumberFormat="1" applyFont="1" applyBorder="1" applyAlignment="1">
      <alignment horizontal="right" wrapText="1"/>
    </xf>
    <xf numFmtId="176" fontId="10" fillId="0" borderId="41" xfId="0" applyNumberFormat="1" applyFont="1" applyBorder="1" applyAlignment="1">
      <alignment wrapText="1"/>
    </xf>
    <xf numFmtId="176" fontId="10" fillId="0" borderId="104" xfId="0" applyNumberFormat="1" applyFont="1" applyBorder="1" applyAlignment="1">
      <alignment wrapText="1"/>
    </xf>
    <xf numFmtId="49" fontId="10" fillId="0" borderId="105" xfId="0" applyNumberFormat="1" applyFont="1" applyBorder="1" applyAlignment="1">
      <alignment horizontal="right" wrapText="1"/>
    </xf>
    <xf numFmtId="176" fontId="10" fillId="0" borderId="106" xfId="0" applyNumberFormat="1" applyFont="1" applyBorder="1" applyAlignment="1">
      <alignment wrapText="1"/>
    </xf>
    <xf numFmtId="49" fontId="10" fillId="0" borderId="43" xfId="0" applyNumberFormat="1" applyFont="1" applyBorder="1" applyAlignment="1">
      <alignment horizontal="right" wrapText="1"/>
    </xf>
    <xf numFmtId="176" fontId="10" fillId="0" borderId="102" xfId="0" applyNumberFormat="1" applyFont="1" applyBorder="1" applyAlignment="1">
      <alignment wrapText="1"/>
    </xf>
    <xf numFmtId="49" fontId="10" fillId="0" borderId="41" xfId="0" applyNumberFormat="1" applyFont="1" applyBorder="1" applyAlignment="1">
      <alignment horizontal="right" wrapText="1"/>
    </xf>
    <xf numFmtId="176" fontId="10" fillId="0" borderId="44" xfId="0" applyNumberFormat="1" applyFont="1" applyBorder="1" applyAlignment="1">
      <alignment wrapText="1"/>
    </xf>
    <xf numFmtId="176" fontId="10" fillId="0" borderId="44" xfId="0" applyNumberFormat="1" applyFont="1" applyBorder="1"/>
    <xf numFmtId="38" fontId="10" fillId="0" borderId="23" xfId="1" applyFont="1" applyFill="1" applyBorder="1" applyAlignment="1">
      <alignment horizontal="right" wrapText="1"/>
    </xf>
    <xf numFmtId="38" fontId="10" fillId="0" borderId="78" xfId="1" applyFont="1" applyFill="1" applyBorder="1" applyAlignment="1">
      <alignment horizontal="right" wrapText="1"/>
    </xf>
    <xf numFmtId="38" fontId="10" fillId="0" borderId="25" xfId="1" applyFont="1" applyFill="1" applyBorder="1" applyAlignment="1">
      <alignment horizontal="right"/>
    </xf>
    <xf numFmtId="0" fontId="6" fillId="0" borderId="14"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6" fillId="0" borderId="12" xfId="0" applyFont="1" applyBorder="1" applyAlignment="1">
      <alignment horizontal="center" vertical="center" wrapText="1"/>
    </xf>
    <xf numFmtId="0" fontId="0" fillId="0" borderId="20" xfId="0" applyBorder="1"/>
    <xf numFmtId="176" fontId="10" fillId="0" borderId="51" xfId="0" applyNumberFormat="1" applyFont="1" applyBorder="1" applyAlignment="1">
      <alignment wrapText="1"/>
    </xf>
    <xf numFmtId="38" fontId="10" fillId="0" borderId="47" xfId="1" applyFont="1" applyFill="1" applyBorder="1" applyAlignment="1">
      <alignment horizontal="right" wrapText="1"/>
    </xf>
    <xf numFmtId="38" fontId="10" fillId="0" borderId="107" xfId="1" applyFont="1" applyFill="1" applyBorder="1" applyAlignment="1">
      <alignment horizontal="right" wrapText="1"/>
    </xf>
    <xf numFmtId="38" fontId="10" fillId="0" borderId="47" xfId="1" applyFont="1" applyFill="1" applyBorder="1" applyAlignment="1">
      <alignment horizontal="right"/>
    </xf>
    <xf numFmtId="38" fontId="10" fillId="0" borderId="108" xfId="1" applyFont="1" applyFill="1" applyBorder="1" applyAlignment="1">
      <alignment horizontal="right"/>
    </xf>
    <xf numFmtId="38" fontId="10" fillId="0" borderId="109" xfId="1" applyFont="1" applyFill="1" applyBorder="1" applyAlignment="1">
      <alignment horizontal="right" wrapText="1"/>
    </xf>
    <xf numFmtId="38" fontId="10" fillId="0" borderId="110" xfId="1" applyFont="1" applyFill="1" applyBorder="1" applyAlignment="1">
      <alignment horizontal="right" wrapText="1"/>
    </xf>
    <xf numFmtId="38" fontId="10" fillId="0" borderId="48" xfId="1" applyFont="1" applyFill="1" applyBorder="1" applyAlignment="1">
      <alignment horizontal="right" wrapText="1"/>
    </xf>
    <xf numFmtId="38" fontId="10" fillId="0" borderId="108" xfId="1" applyFont="1" applyFill="1" applyBorder="1" applyAlignment="1">
      <alignment horizontal="right" wrapText="1"/>
    </xf>
    <xf numFmtId="38" fontId="10" fillId="0" borderId="49" xfId="1" applyFont="1" applyFill="1" applyBorder="1" applyAlignment="1">
      <alignment horizontal="right" wrapText="1"/>
    </xf>
    <xf numFmtId="38" fontId="10" fillId="0" borderId="49" xfId="1" applyFont="1" applyFill="1" applyBorder="1" applyAlignment="1">
      <alignment horizontal="right"/>
    </xf>
    <xf numFmtId="49" fontId="7" fillId="0" borderId="51" xfId="0" applyNumberFormat="1" applyFont="1" applyBorder="1" applyAlignment="1">
      <alignment horizontal="right"/>
    </xf>
    <xf numFmtId="176" fontId="10" fillId="0" borderId="51" xfId="0" applyNumberFormat="1" applyFont="1" applyBorder="1"/>
    <xf numFmtId="176" fontId="10" fillId="0" borderId="111" xfId="0" applyNumberFormat="1" applyFont="1" applyBorder="1"/>
    <xf numFmtId="49" fontId="10" fillId="0" borderId="112" xfId="0" applyNumberFormat="1" applyFont="1" applyBorder="1" applyAlignment="1">
      <alignment horizontal="right" wrapText="1"/>
    </xf>
    <xf numFmtId="176" fontId="10" fillId="0" borderId="113" xfId="0" applyNumberFormat="1" applyFont="1" applyBorder="1" applyAlignment="1">
      <alignment wrapText="1"/>
    </xf>
    <xf numFmtId="49" fontId="10" fillId="0" borderId="114" xfId="0" applyNumberFormat="1" applyFont="1" applyBorder="1" applyAlignment="1">
      <alignment horizontal="right" wrapText="1"/>
    </xf>
    <xf numFmtId="176" fontId="10" fillId="0" borderId="115" xfId="0" applyNumberFormat="1" applyFont="1" applyBorder="1" applyAlignment="1">
      <alignment wrapText="1"/>
    </xf>
    <xf numFmtId="49" fontId="10" fillId="0" borderId="50" xfId="0" applyNumberFormat="1" applyFont="1" applyBorder="1" applyAlignment="1">
      <alignment horizontal="right" wrapText="1"/>
    </xf>
    <xf numFmtId="176" fontId="10" fillId="0" borderId="111" xfId="0" applyNumberFormat="1" applyFont="1" applyBorder="1" applyAlignment="1">
      <alignment wrapText="1"/>
    </xf>
    <xf numFmtId="49" fontId="10" fillId="0" borderId="51" xfId="0" applyNumberFormat="1" applyFont="1" applyBorder="1" applyAlignment="1">
      <alignment horizontal="right" wrapText="1"/>
    </xf>
    <xf numFmtId="176" fontId="10" fillId="0" borderId="52" xfId="0" applyNumberFormat="1" applyFont="1" applyBorder="1" applyAlignment="1">
      <alignment wrapText="1"/>
    </xf>
    <xf numFmtId="176" fontId="10" fillId="0" borderId="52" xfId="0" applyNumberFormat="1" applyFont="1" applyBorder="1"/>
    <xf numFmtId="38" fontId="10" fillId="0" borderId="116" xfId="1" applyFont="1" applyFill="1" applyBorder="1" applyAlignment="1">
      <alignment horizontal="right" wrapText="1"/>
    </xf>
    <xf numFmtId="49" fontId="7" fillId="0" borderId="56" xfId="0" applyNumberFormat="1" applyFont="1" applyBorder="1" applyAlignment="1">
      <alignment horizontal="right"/>
    </xf>
    <xf numFmtId="176" fontId="10" fillId="0" borderId="56" xfId="0" applyNumberFormat="1" applyFont="1" applyBorder="1"/>
    <xf numFmtId="176" fontId="10" fillId="0" borderId="117" xfId="0" applyNumberFormat="1" applyFont="1" applyBorder="1"/>
    <xf numFmtId="49" fontId="10" fillId="0" borderId="118" xfId="0" applyNumberFormat="1" applyFont="1" applyBorder="1" applyAlignment="1">
      <alignment horizontal="right" wrapText="1"/>
    </xf>
    <xf numFmtId="176" fontId="10" fillId="0" borderId="56" xfId="0" applyNumberFormat="1" applyFont="1" applyBorder="1" applyAlignment="1">
      <alignment wrapText="1"/>
    </xf>
    <xf numFmtId="176" fontId="10" fillId="0" borderId="119" xfId="0" applyNumberFormat="1" applyFont="1" applyBorder="1" applyAlignment="1">
      <alignment wrapText="1"/>
    </xf>
    <xf numFmtId="49" fontId="10" fillId="0" borderId="120" xfId="0" applyNumberFormat="1" applyFont="1" applyBorder="1" applyAlignment="1">
      <alignment horizontal="right" wrapText="1"/>
    </xf>
    <xf numFmtId="176" fontId="10" fillId="0" borderId="121" xfId="0" applyNumberFormat="1" applyFont="1" applyBorder="1" applyAlignment="1">
      <alignment wrapText="1"/>
    </xf>
    <xf numFmtId="49" fontId="10" fillId="0" borderId="55" xfId="0" applyNumberFormat="1" applyFont="1" applyBorder="1" applyAlignment="1">
      <alignment horizontal="right" wrapText="1"/>
    </xf>
    <xf numFmtId="176" fontId="10" fillId="0" borderId="117" xfId="0" applyNumberFormat="1" applyFont="1" applyBorder="1" applyAlignment="1">
      <alignment wrapText="1"/>
    </xf>
    <xf numFmtId="49" fontId="10" fillId="0" borderId="56" xfId="0" applyNumberFormat="1" applyFont="1" applyBorder="1" applyAlignment="1">
      <alignment horizontal="right" wrapText="1"/>
    </xf>
    <xf numFmtId="176" fontId="10" fillId="0" borderId="57" xfId="0" applyNumberFormat="1" applyFont="1" applyBorder="1" applyAlignment="1">
      <alignment wrapText="1"/>
    </xf>
    <xf numFmtId="176" fontId="10" fillId="0" borderId="57" xfId="0" applyNumberFormat="1" applyFont="1" applyBorder="1"/>
    <xf numFmtId="38" fontId="10" fillId="0" borderId="0" xfId="0" applyNumberFormat="1" applyFont="1" applyAlignment="1">
      <alignment horizontal="right"/>
    </xf>
    <xf numFmtId="38" fontId="10" fillId="0" borderId="0" xfId="0" applyNumberFormat="1" applyFont="1" applyAlignment="1">
      <alignment horizontal="right" wrapText="1"/>
    </xf>
    <xf numFmtId="176" fontId="6" fillId="0" borderId="0" xfId="0" applyNumberFormat="1" applyFont="1" applyAlignment="1">
      <alignment horizontal="right"/>
    </xf>
    <xf numFmtId="176" fontId="6" fillId="0" borderId="0" xfId="0" applyNumberFormat="1" applyFont="1" applyAlignment="1">
      <alignment wrapText="1"/>
    </xf>
    <xf numFmtId="176" fontId="6" fillId="0" borderId="0" xfId="0" applyNumberFormat="1" applyFont="1" applyAlignment="1">
      <alignment horizontal="right" wrapText="1"/>
    </xf>
    <xf numFmtId="3" fontId="6" fillId="0" borderId="0" xfId="0" applyNumberFormat="1" applyFont="1"/>
    <xf numFmtId="178" fontId="6" fillId="0" borderId="0" xfId="0" applyNumberFormat="1" applyFont="1"/>
    <xf numFmtId="177" fontId="9" fillId="0" borderId="0" xfId="0" applyNumberFormat="1" applyFont="1" applyAlignment="1">
      <alignment wrapText="1"/>
    </xf>
    <xf numFmtId="177" fontId="9" fillId="0" borderId="0" xfId="0" applyNumberFormat="1" applyFont="1" applyAlignment="1">
      <alignment horizontal="right" wrapText="1"/>
    </xf>
    <xf numFmtId="0" fontId="6" fillId="2" borderId="122" xfId="0" applyFont="1" applyFill="1" applyBorder="1"/>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49" fontId="10" fillId="0" borderId="32" xfId="0" applyNumberFormat="1" applyFont="1" applyBorder="1" applyAlignment="1">
      <alignment horizontal="right"/>
    </xf>
    <xf numFmtId="49" fontId="10" fillId="0" borderId="41" xfId="0" applyNumberFormat="1" applyFont="1" applyBorder="1" applyAlignment="1">
      <alignment horizontal="right"/>
    </xf>
    <xf numFmtId="49" fontId="10" fillId="0" borderId="123" xfId="0" applyNumberFormat="1" applyFont="1" applyBorder="1" applyAlignment="1">
      <alignment horizontal="right" wrapText="1"/>
    </xf>
    <xf numFmtId="49" fontId="10" fillId="0" borderId="51" xfId="0" applyNumberFormat="1" applyFont="1" applyBorder="1" applyAlignment="1">
      <alignment horizontal="right"/>
    </xf>
    <xf numFmtId="49" fontId="10" fillId="0" borderId="124" xfId="0" applyNumberFormat="1" applyFont="1" applyBorder="1" applyAlignment="1">
      <alignment horizontal="right" wrapText="1"/>
    </xf>
    <xf numFmtId="38" fontId="10" fillId="0" borderId="125" xfId="1" applyFont="1" applyFill="1" applyBorder="1" applyAlignment="1">
      <alignment horizontal="right" wrapText="1"/>
    </xf>
    <xf numFmtId="38" fontId="10" fillId="0" borderId="126" xfId="1" applyFont="1" applyFill="1" applyBorder="1" applyAlignment="1">
      <alignment horizontal="right" wrapText="1"/>
    </xf>
    <xf numFmtId="49" fontId="10" fillId="0" borderId="56" xfId="0" applyNumberFormat="1" applyFont="1" applyBorder="1" applyAlignment="1">
      <alignment horizontal="right"/>
    </xf>
    <xf numFmtId="49" fontId="10" fillId="0" borderId="127" xfId="0" applyNumberFormat="1" applyFont="1" applyBorder="1" applyAlignment="1">
      <alignment horizontal="right" wrapText="1"/>
    </xf>
    <xf numFmtId="3" fontId="6" fillId="0" borderId="0" xfId="0" applyNumberFormat="1" applyFont="1" applyAlignment="1">
      <alignment horizontal="right"/>
    </xf>
    <xf numFmtId="38" fontId="10" fillId="0" borderId="128" xfId="1" applyFont="1" applyFill="1" applyBorder="1" applyAlignment="1">
      <alignment horizontal="right" wrapText="1"/>
    </xf>
    <xf numFmtId="38" fontId="0" fillId="0" borderId="0" xfId="1" applyFont="1"/>
    <xf numFmtId="0" fontId="9" fillId="0" borderId="0" xfId="0" applyFont="1"/>
    <xf numFmtId="38" fontId="6" fillId="0" borderId="0" xfId="1" applyFont="1" applyBorder="1"/>
    <xf numFmtId="0" fontId="6" fillId="0" borderId="3" xfId="0" applyFont="1" applyBorder="1" applyAlignment="1">
      <alignment horizontal="center"/>
    </xf>
    <xf numFmtId="0" fontId="6" fillId="0" borderId="1" xfId="0" applyFont="1" applyBorder="1" applyAlignment="1">
      <alignment horizontal="center"/>
    </xf>
    <xf numFmtId="38" fontId="6" fillId="4" borderId="58" xfId="1"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0" fillId="0" borderId="10" xfId="0" applyBorder="1" applyAlignment="1">
      <alignment horizontal="center" vertical="center" wrapText="1"/>
    </xf>
    <xf numFmtId="38" fontId="6" fillId="4" borderId="46" xfId="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0" borderId="16" xfId="0" applyFont="1" applyBorder="1" applyAlignment="1">
      <alignment horizontal="center" vertical="center" wrapText="1"/>
    </xf>
    <xf numFmtId="0" fontId="0" fillId="0" borderId="74" xfId="0" applyBorder="1" applyAlignment="1">
      <alignment horizontal="center" vertical="center" wrapText="1"/>
    </xf>
    <xf numFmtId="0" fontId="6" fillId="0" borderId="17" xfId="0" applyFont="1" applyBorder="1" applyAlignment="1">
      <alignment horizontal="center" vertical="center" wrapText="1"/>
    </xf>
    <xf numFmtId="0" fontId="0" fillId="0" borderId="17" xfId="0" applyBorder="1" applyAlignment="1">
      <alignment horizontal="center" vertical="center" wrapText="1"/>
    </xf>
    <xf numFmtId="38" fontId="6" fillId="4" borderId="40" xfId="1" applyFont="1" applyFill="1" applyBorder="1" applyAlignment="1">
      <alignment horizontal="center" vertical="center" wrapText="1"/>
    </xf>
    <xf numFmtId="0" fontId="6" fillId="4" borderId="17" xfId="0" applyFont="1" applyFill="1" applyBorder="1" applyAlignment="1">
      <alignment horizontal="center" vertical="center" wrapText="1"/>
    </xf>
    <xf numFmtId="0" fontId="0" fillId="0" borderId="22" xfId="0" applyBorder="1" applyAlignment="1">
      <alignment horizontal="center" vertical="center" wrapText="1"/>
    </xf>
    <xf numFmtId="0" fontId="6" fillId="0" borderId="5" xfId="0"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24" xfId="0" applyFont="1" applyBorder="1" applyAlignment="1">
      <alignment horizontal="right"/>
    </xf>
    <xf numFmtId="0" fontId="6" fillId="0" borderId="5" xfId="0" applyFont="1" applyBorder="1" applyAlignment="1">
      <alignment horizontal="right"/>
    </xf>
    <xf numFmtId="38" fontId="6" fillId="0" borderId="45" xfId="1" applyFont="1" applyFill="1" applyBorder="1"/>
    <xf numFmtId="38" fontId="6" fillId="0" borderId="12" xfId="1" applyFont="1" applyFill="1" applyBorder="1"/>
    <xf numFmtId="0" fontId="6" fillId="0" borderId="16" xfId="0" applyFont="1" applyBorder="1"/>
    <xf numFmtId="0" fontId="6" fillId="0" borderId="10"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27" xfId="0" applyFont="1" applyBorder="1" applyAlignment="1">
      <alignment horizontal="right"/>
    </xf>
    <xf numFmtId="176" fontId="6" fillId="0" borderId="85" xfId="0" applyNumberFormat="1" applyFont="1" applyBorder="1" applyAlignment="1">
      <alignment horizontal="right"/>
    </xf>
    <xf numFmtId="38" fontId="6" fillId="0" borderId="26" xfId="1" applyFont="1" applyFill="1" applyBorder="1"/>
    <xf numFmtId="176" fontId="6" fillId="0" borderId="27" xfId="2" applyNumberFormat="1" applyFont="1" applyFill="1" applyBorder="1"/>
    <xf numFmtId="176" fontId="6" fillId="0" borderId="28" xfId="2" applyNumberFormat="1" applyFont="1" applyFill="1" applyBorder="1"/>
    <xf numFmtId="0" fontId="6" fillId="0" borderId="29" xfId="0" applyFont="1" applyBorder="1" applyAlignment="1">
      <alignment horizontal="center" vertical="center" justifyLastLine="1"/>
    </xf>
    <xf numFmtId="0" fontId="6" fillId="0" borderId="30" xfId="0" applyFont="1" applyBorder="1" applyAlignment="1">
      <alignment horizontal="center" vertical="center" justifyLastLine="1"/>
    </xf>
    <xf numFmtId="0" fontId="0" fillId="0" borderId="32" xfId="0" applyBorder="1" applyAlignment="1">
      <alignment horizontal="right"/>
    </xf>
    <xf numFmtId="0" fontId="0" fillId="0" borderId="10" xfId="0" applyBorder="1" applyAlignment="1">
      <alignment horizontal="right"/>
    </xf>
    <xf numFmtId="38" fontId="6" fillId="0" borderId="46" xfId="1" applyFont="1" applyFill="1" applyBorder="1"/>
    <xf numFmtId="176" fontId="6" fillId="0" borderId="14" xfId="2" applyNumberFormat="1" applyFont="1" applyFill="1" applyBorder="1"/>
    <xf numFmtId="176" fontId="6" fillId="0" borderId="74" xfId="2" applyNumberFormat="1" applyFont="1" applyFill="1" applyBorder="1"/>
    <xf numFmtId="0" fontId="6" fillId="0" borderId="35" xfId="0" applyFont="1" applyBorder="1" applyAlignment="1">
      <alignment horizontal="center" vertical="center" wrapText="1"/>
    </xf>
    <xf numFmtId="0" fontId="6" fillId="0" borderId="34" xfId="0" applyFont="1" applyBorder="1" applyAlignment="1">
      <alignment horizontal="right"/>
    </xf>
    <xf numFmtId="0" fontId="6" fillId="0" borderId="35" xfId="0" applyFont="1" applyBorder="1" applyAlignment="1">
      <alignment horizontal="right"/>
    </xf>
    <xf numFmtId="38" fontId="6" fillId="0" borderId="36" xfId="1" applyFont="1" applyFill="1" applyBorder="1"/>
    <xf numFmtId="0" fontId="6" fillId="0" borderId="34" xfId="0" applyFont="1" applyBorder="1"/>
    <xf numFmtId="0" fontId="6" fillId="0" borderId="129" xfId="0" applyFont="1" applyBorder="1"/>
    <xf numFmtId="176" fontId="6" fillId="0" borderId="20" xfId="0" applyNumberFormat="1" applyFont="1" applyBorder="1" applyAlignment="1">
      <alignment horizontal="right"/>
    </xf>
    <xf numFmtId="176" fontId="6" fillId="0" borderId="17" xfId="0" applyNumberFormat="1" applyFont="1" applyBorder="1" applyAlignment="1">
      <alignment horizontal="right"/>
    </xf>
    <xf numFmtId="176" fontId="6" fillId="0" borderId="44" xfId="0" applyNumberFormat="1" applyFont="1" applyBorder="1" applyAlignment="1">
      <alignment horizontal="right"/>
    </xf>
    <xf numFmtId="38" fontId="6" fillId="0" borderId="40" xfId="1" applyFont="1" applyFill="1" applyBorder="1"/>
    <xf numFmtId="176" fontId="6" fillId="0" borderId="20" xfId="2" applyNumberFormat="1" applyFont="1" applyFill="1" applyBorder="1"/>
    <xf numFmtId="176" fontId="6" fillId="0" borderId="22" xfId="2" applyNumberFormat="1" applyFont="1" applyFill="1" applyBorder="1"/>
    <xf numFmtId="0" fontId="6" fillId="0" borderId="12" xfId="0" applyFont="1" applyBorder="1" applyAlignment="1">
      <alignment horizontal="right"/>
    </xf>
    <xf numFmtId="0" fontId="6" fillId="0" borderId="10" xfId="0" applyFont="1" applyBorder="1" applyAlignment="1">
      <alignment horizontal="right"/>
    </xf>
    <xf numFmtId="0" fontId="6" fillId="0" borderId="14" xfId="0" applyFont="1" applyBorder="1"/>
    <xf numFmtId="0" fontId="6" fillId="0" borderId="74" xfId="0" applyFont="1" applyBorder="1"/>
    <xf numFmtId="0" fontId="0" fillId="0" borderId="41" xfId="0" applyBorder="1" applyAlignment="1">
      <alignment horizontal="right"/>
    </xf>
    <xf numFmtId="0" fontId="0" fillId="0" borderId="17" xfId="0" applyBorder="1" applyAlignment="1">
      <alignment horizontal="right"/>
    </xf>
    <xf numFmtId="0" fontId="8" fillId="0" borderId="5" xfId="0" applyFont="1" applyBorder="1" applyAlignment="1">
      <alignment horizontal="center" vertical="center" wrapText="1"/>
    </xf>
    <xf numFmtId="0" fontId="6" fillId="0" borderId="14" xfId="0" applyFont="1" applyBorder="1" applyAlignment="1">
      <alignment horizontal="right"/>
    </xf>
    <xf numFmtId="0" fontId="8" fillId="0" borderId="17" xfId="0" applyFont="1" applyBorder="1" applyAlignment="1">
      <alignment horizontal="center" vertical="center" wrapText="1"/>
    </xf>
    <xf numFmtId="0" fontId="6" fillId="0" borderId="12" xfId="0" applyFont="1" applyBorder="1"/>
    <xf numFmtId="0" fontId="6" fillId="0" borderId="29" xfId="0" applyFont="1" applyBorder="1" applyAlignment="1">
      <alignment horizontal="center" vertical="center" wrapText="1"/>
    </xf>
    <xf numFmtId="0" fontId="0" fillId="0" borderId="51" xfId="0" applyBorder="1" applyAlignment="1">
      <alignment horizontal="right"/>
    </xf>
    <xf numFmtId="0" fontId="0" fillId="0" borderId="29" xfId="0" applyBorder="1" applyAlignment="1">
      <alignment horizontal="right"/>
    </xf>
    <xf numFmtId="176" fontId="6" fillId="0" borderId="52" xfId="0" applyNumberFormat="1" applyFont="1" applyBorder="1" applyAlignment="1">
      <alignment horizontal="right"/>
    </xf>
    <xf numFmtId="38" fontId="6" fillId="0" borderId="31" xfId="1" applyFont="1" applyFill="1" applyBorder="1"/>
    <xf numFmtId="176" fontId="6" fillId="0" borderId="32" xfId="2" applyNumberFormat="1" applyFont="1" applyFill="1" applyBorder="1"/>
    <xf numFmtId="176" fontId="6" fillId="0" borderId="33" xfId="2" applyNumberFormat="1" applyFont="1" applyFill="1" applyBorder="1"/>
    <xf numFmtId="0" fontId="6" fillId="0" borderId="10" xfId="0" applyFont="1" applyBorder="1" applyAlignment="1">
      <alignment horizontal="left" vertical="center" wrapText="1"/>
    </xf>
    <xf numFmtId="38" fontId="6" fillId="0" borderId="10" xfId="1" applyFont="1" applyFill="1" applyBorder="1" applyAlignment="1">
      <alignment horizontal="right"/>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left" vertical="center" wrapText="1"/>
    </xf>
    <xf numFmtId="38" fontId="6" fillId="0" borderId="130" xfId="1" applyFont="1" applyFill="1" applyBorder="1"/>
    <xf numFmtId="176" fontId="6" fillId="0" borderId="131" xfId="2" applyNumberFormat="1" applyFont="1" applyFill="1" applyBorder="1"/>
    <xf numFmtId="176" fontId="6" fillId="0" borderId="132" xfId="2" applyNumberFormat="1" applyFont="1" applyFill="1" applyBorder="1"/>
    <xf numFmtId="0" fontId="6" fillId="0" borderId="0" xfId="0" applyFont="1" applyAlignment="1">
      <alignment horizontal="center" vertical="distributed" textRotation="255" justifyLastLine="1"/>
    </xf>
    <xf numFmtId="0" fontId="6" fillId="0" borderId="0" xfId="0" applyFont="1" applyAlignment="1">
      <alignment horizontal="center" vertical="center" wrapText="1"/>
    </xf>
    <xf numFmtId="0" fontId="6" fillId="0" borderId="0" xfId="0" applyFont="1" applyAlignment="1">
      <alignment horizontal="right" vertical="center"/>
    </xf>
    <xf numFmtId="38" fontId="6" fillId="0" borderId="0" xfId="1" applyFont="1"/>
    <xf numFmtId="176" fontId="9" fillId="0" borderId="0" xfId="0" applyNumberFormat="1" applyFont="1"/>
    <xf numFmtId="176" fontId="6" fillId="0" borderId="0" xfId="1" applyNumberFormat="1" applyFont="1"/>
    <xf numFmtId="179" fontId="6" fillId="0" borderId="0" xfId="0" applyNumberFormat="1" applyFont="1"/>
    <xf numFmtId="178" fontId="9" fillId="0" borderId="0" xfId="0" applyNumberFormat="1" applyFont="1"/>
    <xf numFmtId="178" fontId="9" fillId="0" borderId="0" xfId="1" applyNumberFormat="1" applyFont="1"/>
    <xf numFmtId="180" fontId="9" fillId="0" borderId="0" xfId="0" applyNumberFormat="1" applyFont="1"/>
    <xf numFmtId="38" fontId="6" fillId="4" borderId="7" xfId="1" applyFont="1" applyFill="1" applyBorder="1" applyAlignment="1">
      <alignment horizontal="center" vertical="center" wrapText="1"/>
    </xf>
    <xf numFmtId="0" fontId="6" fillId="0" borderId="74" xfId="0" applyFont="1" applyBorder="1" applyAlignment="1">
      <alignment horizontal="center" vertical="center" wrapText="1"/>
    </xf>
    <xf numFmtId="38" fontId="6" fillId="4" borderId="11" xfId="1" applyFont="1" applyFill="1" applyBorder="1" applyAlignment="1">
      <alignment horizontal="center" vertical="center" wrapText="1"/>
    </xf>
    <xf numFmtId="0" fontId="6" fillId="0" borderId="22" xfId="0" applyFont="1" applyBorder="1" applyAlignment="1">
      <alignment horizontal="center" vertical="center" wrapText="1"/>
    </xf>
    <xf numFmtId="38" fontId="6" fillId="4" borderId="19" xfId="1" applyFont="1" applyFill="1" applyBorder="1" applyAlignment="1">
      <alignment horizontal="center" vertical="center" wrapText="1"/>
    </xf>
    <xf numFmtId="0" fontId="6" fillId="0" borderId="69" xfId="0" applyFont="1" applyBorder="1" applyAlignment="1">
      <alignment horizontal="center" vertical="center" justifyLastLine="1"/>
    </xf>
    <xf numFmtId="0" fontId="6" fillId="0" borderId="15" xfId="0" applyFont="1" applyBorder="1" applyAlignment="1">
      <alignment horizontal="right"/>
    </xf>
    <xf numFmtId="0" fontId="6" fillId="0" borderId="75" xfId="0" applyFont="1" applyBorder="1" applyAlignment="1">
      <alignment horizontal="center" vertical="center" justifyLastLine="1"/>
    </xf>
    <xf numFmtId="0" fontId="6" fillId="0" borderId="28" xfId="0" applyFont="1" applyBorder="1" applyAlignment="1">
      <alignment horizontal="right"/>
    </xf>
    <xf numFmtId="0" fontId="6" fillId="0" borderId="129" xfId="0" applyFont="1" applyBorder="1" applyAlignment="1">
      <alignment horizontal="right"/>
    </xf>
    <xf numFmtId="0" fontId="6" fillId="0" borderId="133" xfId="0" applyFont="1" applyBorder="1" applyAlignment="1">
      <alignment horizontal="right"/>
    </xf>
    <xf numFmtId="38" fontId="6" fillId="0" borderId="134" xfId="1" applyFont="1" applyFill="1" applyBorder="1"/>
    <xf numFmtId="176" fontId="6" fillId="0" borderId="133" xfId="2" applyNumberFormat="1" applyFont="1" applyFill="1" applyBorder="1"/>
    <xf numFmtId="0" fontId="6" fillId="0" borderId="16" xfId="0" applyFont="1" applyBorder="1" applyAlignment="1">
      <alignment horizontal="right"/>
    </xf>
    <xf numFmtId="0" fontId="6" fillId="0" borderId="44" xfId="0" applyFont="1" applyBorder="1" applyAlignment="1">
      <alignment horizontal="right"/>
    </xf>
    <xf numFmtId="38" fontId="6" fillId="0" borderId="43" xfId="1" applyFont="1" applyFill="1" applyBorder="1"/>
    <xf numFmtId="176" fontId="6" fillId="0" borderId="44" xfId="2" applyNumberFormat="1" applyFont="1" applyFill="1" applyBorder="1"/>
    <xf numFmtId="0" fontId="6" fillId="0" borderId="74" xfId="0" applyFont="1" applyBorder="1" applyAlignment="1">
      <alignment horizontal="right"/>
    </xf>
    <xf numFmtId="0" fontId="6" fillId="0" borderId="35" xfId="0" applyFont="1" applyBorder="1" applyAlignment="1">
      <alignment horizontal="left" vertical="center" wrapText="1"/>
    </xf>
    <xf numFmtId="38" fontId="6" fillId="0" borderId="38" xfId="1" applyFont="1" applyFill="1" applyBorder="1"/>
    <xf numFmtId="0" fontId="6" fillId="0" borderId="39" xfId="0" applyFont="1" applyBorder="1"/>
    <xf numFmtId="38" fontId="6" fillId="0" borderId="23" xfId="1" applyFont="1" applyFill="1" applyBorder="1"/>
    <xf numFmtId="0" fontId="6" fillId="0" borderId="25" xfId="0" applyFont="1" applyBorder="1"/>
    <xf numFmtId="38" fontId="6" fillId="0" borderId="55" xfId="1" applyFont="1" applyFill="1" applyBorder="1"/>
    <xf numFmtId="176" fontId="6" fillId="0" borderId="57" xfId="2" applyNumberFormat="1" applyFont="1" applyFill="1" applyBorder="1"/>
    <xf numFmtId="181" fontId="9" fillId="0" borderId="0" xfId="0" applyNumberFormat="1" applyFont="1"/>
    <xf numFmtId="181" fontId="6" fillId="0" borderId="0" xfId="0" applyNumberFormat="1" applyFont="1"/>
    <xf numFmtId="182" fontId="9" fillId="0" borderId="0" xfId="0" applyNumberFormat="1" applyFont="1"/>
    <xf numFmtId="38" fontId="6" fillId="0" borderId="16" xfId="1" applyFont="1" applyFill="1" applyBorder="1"/>
    <xf numFmtId="183" fontId="6" fillId="0" borderId="25" xfId="0" applyNumberFormat="1" applyFont="1" applyBorder="1"/>
    <xf numFmtId="0" fontId="6" fillId="0" borderId="1"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39"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69" xfId="0" applyFont="1" applyBorder="1" applyAlignment="1">
      <alignment horizontal="center" vertical="center"/>
    </xf>
    <xf numFmtId="38" fontId="6" fillId="5" borderId="5" xfId="1" applyFont="1" applyFill="1" applyBorder="1" applyAlignment="1">
      <alignment horizontal="right"/>
    </xf>
    <xf numFmtId="38" fontId="6" fillId="0" borderId="141" xfId="1" applyFont="1" applyFill="1" applyBorder="1" applyAlignment="1">
      <alignment horizontal="right"/>
    </xf>
    <xf numFmtId="38" fontId="6" fillId="0" borderId="5" xfId="1" applyFont="1" applyFill="1" applyBorder="1" applyAlignment="1">
      <alignment horizontal="right"/>
    </xf>
    <xf numFmtId="38" fontId="6" fillId="0" borderId="12" xfId="1" applyFont="1" applyFill="1" applyBorder="1" applyAlignment="1">
      <alignment horizontal="right"/>
    </xf>
    <xf numFmtId="38" fontId="6" fillId="0" borderId="6" xfId="1" applyFont="1" applyFill="1" applyBorder="1" applyAlignment="1">
      <alignment horizontal="right"/>
    </xf>
    <xf numFmtId="38" fontId="6" fillId="0" borderId="15" xfId="1" applyFont="1" applyFill="1" applyBorder="1" applyAlignment="1">
      <alignment horizontal="right"/>
    </xf>
    <xf numFmtId="0" fontId="6" fillId="0" borderId="75" xfId="0" applyFont="1" applyBorder="1" applyAlignment="1">
      <alignment horizontal="center" vertical="center"/>
    </xf>
    <xf numFmtId="176" fontId="6" fillId="0" borderId="142" xfId="0" applyNumberFormat="1" applyFont="1" applyBorder="1" applyAlignment="1">
      <alignment horizontal="right"/>
    </xf>
    <xf numFmtId="176" fontId="6" fillId="0" borderId="143" xfId="0" applyNumberFormat="1" applyFont="1" applyBorder="1" applyAlignment="1">
      <alignment horizontal="right"/>
    </xf>
    <xf numFmtId="176" fontId="0" fillId="0" borderId="0" xfId="0" applyNumberFormat="1"/>
    <xf numFmtId="0" fontId="6" fillId="0" borderId="34" xfId="0" applyFont="1" applyBorder="1" applyAlignment="1">
      <alignment horizontal="center" vertical="center"/>
    </xf>
    <xf numFmtId="38" fontId="6" fillId="0" borderId="35" xfId="1" applyFont="1" applyFill="1" applyBorder="1" applyAlignment="1">
      <alignment horizontal="right"/>
    </xf>
    <xf numFmtId="38" fontId="6" fillId="0" borderId="144" xfId="1" applyFont="1" applyFill="1" applyBorder="1" applyAlignment="1">
      <alignment horizontal="right"/>
    </xf>
    <xf numFmtId="38" fontId="6" fillId="0" borderId="34" xfId="1" applyFont="1" applyFill="1" applyBorder="1" applyAlignment="1">
      <alignment horizontal="right"/>
    </xf>
    <xf numFmtId="38" fontId="6" fillId="0" borderId="145" xfId="1" applyFont="1" applyFill="1" applyBorder="1" applyAlignment="1">
      <alignment horizontal="right"/>
    </xf>
    <xf numFmtId="38" fontId="6" fillId="0" borderId="146" xfId="1" applyFont="1" applyFill="1" applyBorder="1" applyAlignment="1">
      <alignment horizontal="right"/>
    </xf>
    <xf numFmtId="176" fontId="6" fillId="0" borderId="133" xfId="0" applyNumberFormat="1" applyFont="1" applyBorder="1" applyAlignment="1">
      <alignment horizontal="right"/>
    </xf>
    <xf numFmtId="176" fontId="6" fillId="0" borderId="102" xfId="0" applyNumberFormat="1" applyFont="1" applyBorder="1" applyAlignment="1">
      <alignment horizontal="right"/>
    </xf>
    <xf numFmtId="0" fontId="6" fillId="0" borderId="3" xfId="0" applyFont="1" applyBorder="1" applyAlignment="1">
      <alignment horizontal="center" vertical="center" wrapText="1"/>
    </xf>
    <xf numFmtId="0" fontId="6" fillId="0" borderId="32" xfId="0" applyFont="1" applyBorder="1" applyAlignment="1">
      <alignment horizontal="center" vertical="center"/>
    </xf>
    <xf numFmtId="176" fontId="6" fillId="0" borderId="111" xfId="0" applyNumberFormat="1" applyFont="1" applyBorder="1" applyAlignment="1">
      <alignment horizontal="right"/>
    </xf>
    <xf numFmtId="176" fontId="6" fillId="0" borderId="147" xfId="0" applyNumberFormat="1" applyFont="1" applyBorder="1" applyAlignment="1">
      <alignment horizontal="right"/>
    </xf>
    <xf numFmtId="0" fontId="6" fillId="0" borderId="34" xfId="0" applyFont="1" applyBorder="1" applyAlignment="1">
      <alignment vertical="center" wrapText="1"/>
    </xf>
    <xf numFmtId="38" fontId="6" fillId="0" borderId="148" xfId="0" applyNumberFormat="1" applyFont="1" applyBorder="1"/>
    <xf numFmtId="38" fontId="6" fillId="0" borderId="96" xfId="0" applyNumberFormat="1" applyFont="1" applyBorder="1"/>
    <xf numFmtId="38" fontId="6" fillId="0" borderId="37" xfId="0" applyNumberFormat="1" applyFont="1" applyBorder="1"/>
    <xf numFmtId="38" fontId="6" fillId="0" borderId="100" xfId="0" applyNumberFormat="1" applyFont="1" applyBorder="1"/>
    <xf numFmtId="38" fontId="6" fillId="0" borderId="149" xfId="0" applyNumberFormat="1" applyFont="1" applyBorder="1"/>
    <xf numFmtId="176" fontId="6" fillId="0" borderId="14" xfId="0" applyNumberFormat="1" applyFont="1" applyBorder="1" applyAlignment="1">
      <alignment horizontal="center" vertical="center"/>
    </xf>
    <xf numFmtId="38" fontId="6" fillId="0" borderId="141" xfId="0" applyNumberFormat="1" applyFont="1" applyBorder="1"/>
    <xf numFmtId="38" fontId="6" fillId="0" borderId="5" xfId="0" applyNumberFormat="1" applyFont="1" applyBorder="1"/>
    <xf numFmtId="38" fontId="6" fillId="0" borderId="12" xfId="0" applyNumberFormat="1" applyFont="1" applyBorder="1"/>
    <xf numFmtId="38" fontId="6" fillId="0" borderId="6" xfId="0" applyNumberFormat="1" applyFont="1" applyBorder="1"/>
    <xf numFmtId="38" fontId="6" fillId="0" borderId="15" xfId="0" applyNumberFormat="1" applyFont="1" applyBorder="1"/>
    <xf numFmtId="176" fontId="6" fillId="0" borderId="20" xfId="0" applyNumberFormat="1" applyFont="1" applyBorder="1" applyAlignment="1">
      <alignment horizontal="center" vertical="center"/>
    </xf>
    <xf numFmtId="176" fontId="6" fillId="0" borderId="150" xfId="0" applyNumberFormat="1" applyFont="1" applyBorder="1" applyAlignment="1">
      <alignment horizontal="right"/>
    </xf>
    <xf numFmtId="176" fontId="6" fillId="0" borderId="117" xfId="0" applyNumberFormat="1" applyFont="1" applyBorder="1" applyAlignment="1">
      <alignment horizontal="right"/>
    </xf>
    <xf numFmtId="0" fontId="6" fillId="0" borderId="0" xfId="0" applyFont="1" applyAlignment="1">
      <alignment horizontal="left" vertical="center"/>
    </xf>
    <xf numFmtId="49" fontId="6" fillId="0" borderId="0" xfId="0" applyNumberFormat="1" applyFont="1" applyAlignment="1">
      <alignment horizontal="right"/>
    </xf>
    <xf numFmtId="38" fontId="0" fillId="0" borderId="0" xfId="0" applyNumberFormat="1"/>
    <xf numFmtId="180" fontId="11" fillId="0" borderId="0" xfId="0" applyNumberFormat="1" applyFont="1"/>
    <xf numFmtId="176" fontId="6" fillId="0" borderId="42" xfId="0" applyNumberFormat="1" applyFont="1" applyBorder="1" applyAlignment="1">
      <alignment horizontal="right"/>
    </xf>
    <xf numFmtId="176" fontId="6" fillId="0" borderId="151" xfId="0" applyNumberFormat="1" applyFont="1" applyBorder="1" applyAlignment="1">
      <alignment horizontal="right"/>
    </xf>
    <xf numFmtId="176" fontId="6" fillId="0" borderId="152" xfId="0" applyNumberFormat="1" applyFont="1" applyBorder="1" applyAlignment="1">
      <alignment horizontal="right"/>
    </xf>
    <xf numFmtId="176" fontId="6" fillId="0" borderId="51" xfId="0" applyNumberFormat="1" applyFont="1" applyBorder="1" applyAlignment="1">
      <alignment horizontal="right"/>
    </xf>
    <xf numFmtId="176" fontId="6" fillId="0" borderId="115" xfId="0" applyNumberFormat="1" applyFont="1" applyBorder="1" applyAlignment="1">
      <alignment horizontal="right"/>
    </xf>
    <xf numFmtId="179" fontId="0" fillId="0" borderId="0" xfId="0" applyNumberFormat="1"/>
    <xf numFmtId="179" fontId="6" fillId="0" borderId="0" xfId="0" applyNumberFormat="1" applyFont="1" applyAlignment="1">
      <alignment horizontal="right"/>
    </xf>
    <xf numFmtId="0" fontId="6" fillId="0" borderId="6" xfId="0" applyFont="1" applyBorder="1" applyAlignment="1">
      <alignment horizontal="center" vertical="center" wrapText="1"/>
    </xf>
    <xf numFmtId="179" fontId="6" fillId="0" borderId="135" xfId="0" applyNumberFormat="1" applyFont="1" applyBorder="1" applyAlignment="1">
      <alignment horizontal="center" vertical="center" wrapText="1"/>
    </xf>
    <xf numFmtId="179" fontId="6" fillId="0" borderId="153" xfId="0" applyNumberFormat="1" applyFont="1" applyBorder="1" applyAlignment="1">
      <alignment horizontal="center" vertical="center" wrapText="1"/>
    </xf>
    <xf numFmtId="184" fontId="6" fillId="0" borderId="154" xfId="0" applyNumberFormat="1" applyFont="1" applyBorder="1" applyAlignment="1">
      <alignment horizontal="right" vertical="center"/>
    </xf>
    <xf numFmtId="179" fontId="6" fillId="0" borderId="155" xfId="2" applyNumberFormat="1" applyFont="1" applyFill="1" applyBorder="1" applyAlignment="1">
      <alignment vertical="center"/>
    </xf>
    <xf numFmtId="179" fontId="6" fillId="0" borderId="156" xfId="2" applyNumberFormat="1" applyFont="1" applyFill="1" applyBorder="1" applyAlignment="1">
      <alignment vertical="center"/>
    </xf>
    <xf numFmtId="0" fontId="6" fillId="0" borderId="53" xfId="0" applyFont="1" applyBorder="1" applyAlignment="1">
      <alignment horizontal="center" vertical="center"/>
    </xf>
    <xf numFmtId="184" fontId="6" fillId="0" borderId="157" xfId="0" applyNumberFormat="1" applyFont="1" applyBorder="1" applyAlignment="1">
      <alignment horizontal="right" vertical="center"/>
    </xf>
    <xf numFmtId="179" fontId="6" fillId="0" borderId="158" xfId="2" applyNumberFormat="1" applyFont="1" applyFill="1" applyBorder="1" applyAlignment="1">
      <alignment vertical="center"/>
    </xf>
    <xf numFmtId="179" fontId="6" fillId="0" borderId="159" xfId="2" applyNumberFormat="1" applyFont="1" applyFill="1" applyBorder="1" applyAlignment="1">
      <alignment vertical="center"/>
    </xf>
    <xf numFmtId="0" fontId="6" fillId="0" borderId="3" xfId="0" applyFont="1" applyBorder="1" applyAlignment="1">
      <alignment horizontal="center" vertical="center"/>
    </xf>
    <xf numFmtId="184" fontId="6" fillId="0" borderId="4" xfId="0" applyNumberFormat="1" applyFont="1" applyBorder="1" applyAlignment="1">
      <alignment horizontal="right" vertical="center"/>
    </xf>
    <xf numFmtId="179" fontId="6" fillId="0" borderId="140" xfId="2" applyNumberFormat="1" applyFont="1" applyFill="1" applyBorder="1" applyAlignment="1">
      <alignment vertical="center"/>
    </xf>
    <xf numFmtId="179" fontId="6" fillId="0" borderId="160" xfId="2" applyNumberFormat="1" applyFont="1" applyFill="1" applyBorder="1" applyAlignment="1">
      <alignment vertical="center"/>
    </xf>
    <xf numFmtId="0" fontId="6" fillId="0" borderId="3" xfId="0" applyFont="1" applyBorder="1" applyAlignment="1">
      <alignment horizontal="center" vertical="center" wrapText="1"/>
    </xf>
    <xf numFmtId="0" fontId="6" fillId="0" borderId="54" xfId="0" applyFont="1" applyBorder="1" applyAlignment="1">
      <alignment horizontal="center" vertical="center"/>
    </xf>
    <xf numFmtId="184" fontId="6" fillId="0" borderId="18" xfId="0" applyNumberFormat="1" applyFont="1" applyBorder="1" applyAlignment="1">
      <alignment horizontal="right" vertical="center"/>
    </xf>
    <xf numFmtId="179" fontId="6" fillId="0" borderId="19" xfId="2" applyNumberFormat="1" applyFont="1" applyFill="1" applyBorder="1" applyAlignment="1">
      <alignment vertical="center"/>
    </xf>
    <xf numFmtId="179" fontId="6" fillId="0" borderId="22" xfId="2" applyNumberFormat="1" applyFont="1" applyFill="1" applyBorder="1" applyAlignment="1">
      <alignment vertical="center"/>
    </xf>
    <xf numFmtId="0" fontId="6" fillId="0" borderId="20" xfId="0" applyFont="1" applyBorder="1" applyAlignment="1">
      <alignment horizontal="left" vertical="center" wrapText="1"/>
    </xf>
    <xf numFmtId="0" fontId="6" fillId="0" borderId="3" xfId="0" applyFont="1" applyBorder="1" applyAlignment="1">
      <alignment horizontal="left" vertical="center" wrapText="1"/>
    </xf>
    <xf numFmtId="179" fontId="6" fillId="0" borderId="161" xfId="2" applyNumberFormat="1" applyFont="1" applyFill="1" applyBorder="1" applyAlignment="1">
      <alignment vertical="center"/>
    </xf>
    <xf numFmtId="179" fontId="6" fillId="0" borderId="162" xfId="2" applyNumberFormat="1" applyFont="1" applyFill="1" applyBorder="1" applyAlignment="1">
      <alignment vertical="center"/>
    </xf>
    <xf numFmtId="184" fontId="0" fillId="0" borderId="0" xfId="0" applyNumberFormat="1"/>
    <xf numFmtId="0" fontId="6" fillId="0" borderId="5" xfId="0" applyFont="1" applyBorder="1"/>
    <xf numFmtId="0" fontId="6" fillId="0" borderId="69" xfId="0" applyFont="1" applyBorder="1"/>
    <xf numFmtId="0" fontId="6" fillId="2" borderId="7" xfId="0" applyFont="1" applyFill="1" applyBorder="1" applyAlignment="1">
      <alignment horizontal="center" vertical="center" wrapText="1"/>
    </xf>
    <xf numFmtId="0" fontId="6" fillId="2" borderId="163" xfId="0" applyFont="1" applyFill="1" applyBorder="1" applyAlignment="1">
      <alignment horizontal="center" vertical="center" wrapText="1"/>
    </xf>
    <xf numFmtId="0" fontId="6" fillId="0" borderId="10" xfId="0" applyFont="1" applyBorder="1"/>
    <xf numFmtId="0" fontId="6" fillId="0" borderId="75" xfId="0" applyFont="1" applyBorder="1"/>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64" xfId="0" applyFont="1" applyFill="1" applyBorder="1" applyAlignment="1">
      <alignment horizontal="center" vertical="center"/>
    </xf>
    <xf numFmtId="0" fontId="6" fillId="0" borderId="17" xfId="0" applyFont="1" applyBorder="1"/>
    <xf numFmtId="0" fontId="6" fillId="0" borderId="71" xfId="0" applyFont="1" applyBorder="1"/>
    <xf numFmtId="0" fontId="6" fillId="2" borderId="19"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165" xfId="0" applyFont="1" applyFill="1" applyBorder="1" applyAlignment="1">
      <alignment horizontal="center" vertical="center"/>
    </xf>
    <xf numFmtId="0" fontId="6" fillId="0" borderId="45" xfId="0" applyFont="1" applyBorder="1"/>
    <xf numFmtId="0" fontId="6" fillId="0" borderId="141" xfId="0" applyFont="1" applyBorder="1"/>
    <xf numFmtId="0" fontId="6" fillId="0" borderId="166" xfId="0" applyFont="1" applyBorder="1"/>
    <xf numFmtId="176" fontId="6" fillId="0" borderId="50" xfId="0" applyNumberFormat="1" applyFont="1" applyBorder="1"/>
    <xf numFmtId="176" fontId="6" fillId="0" borderId="147" xfId="0" applyNumberFormat="1" applyFont="1" applyBorder="1"/>
    <xf numFmtId="176" fontId="6" fillId="0" borderId="167" xfId="0" applyNumberFormat="1" applyFont="1" applyBorder="1"/>
    <xf numFmtId="0" fontId="6" fillId="0" borderId="34" xfId="0" applyFont="1" applyBorder="1" applyAlignment="1">
      <alignment horizontal="center" vertical="center" wrapText="1"/>
    </xf>
    <xf numFmtId="0" fontId="6" fillId="0" borderId="36" xfId="0" applyFont="1" applyBorder="1"/>
    <xf numFmtId="0" fontId="6" fillId="0" borderId="144" xfId="0" applyFont="1" applyBorder="1"/>
    <xf numFmtId="0" fontId="6" fillId="0" borderId="168" xfId="0" applyFont="1" applyBorder="1"/>
    <xf numFmtId="176" fontId="6" fillId="0" borderId="43" xfId="0" applyNumberFormat="1" applyFont="1" applyBorder="1"/>
    <xf numFmtId="176" fontId="6" fillId="0" borderId="169" xfId="0" applyNumberFormat="1" applyFont="1" applyBorder="1"/>
    <xf numFmtId="176" fontId="6" fillId="0" borderId="170" xfId="0" applyNumberFormat="1" applyFont="1" applyBorder="1"/>
    <xf numFmtId="0" fontId="6" fillId="0" borderId="46" xfId="0" applyFont="1" applyBorder="1"/>
    <xf numFmtId="0" fontId="6" fillId="0" borderId="11" xfId="0" applyFont="1" applyBorder="1"/>
    <xf numFmtId="0" fontId="6" fillId="0" borderId="164" xfId="0" applyFont="1" applyBorder="1"/>
    <xf numFmtId="0" fontId="6" fillId="0" borderId="32" xfId="0" applyFont="1" applyBorder="1" applyAlignment="1">
      <alignment horizontal="center" vertical="center" wrapText="1"/>
    </xf>
    <xf numFmtId="176" fontId="6" fillId="0" borderId="55" xfId="0" applyNumberFormat="1" applyFont="1" applyBorder="1"/>
    <xf numFmtId="176" fontId="6" fillId="0" borderId="150" xfId="0" applyNumberFormat="1" applyFont="1" applyBorder="1"/>
    <xf numFmtId="176" fontId="6" fillId="0" borderId="171" xfId="0" applyNumberFormat="1" applyFont="1" applyBorder="1"/>
    <xf numFmtId="0" fontId="6" fillId="0" borderId="0" xfId="0" applyFont="1" applyAlignment="1">
      <alignment horizontal="center"/>
    </xf>
    <xf numFmtId="0" fontId="6" fillId="0" borderId="0" xfId="0" applyFont="1" applyAlignment="1">
      <alignment horizontal="right" vertical="center" justifyLastLine="1"/>
    </xf>
    <xf numFmtId="176" fontId="6" fillId="0" borderId="0" xfId="2" applyNumberFormat="1" applyFont="1" applyBorder="1"/>
    <xf numFmtId="38" fontId="9" fillId="0" borderId="0" xfId="0" applyNumberFormat="1" applyFont="1"/>
    <xf numFmtId="177" fontId="6" fillId="0" borderId="0" xfId="0" applyNumberFormat="1" applyFont="1"/>
    <xf numFmtId="0" fontId="6" fillId="0" borderId="172" xfId="0" applyFont="1" applyBorder="1" applyAlignment="1">
      <alignment horizontal="center" vertical="center" wrapText="1"/>
    </xf>
    <xf numFmtId="0" fontId="6" fillId="0" borderId="137" xfId="0" applyFont="1" applyBorder="1" applyAlignment="1">
      <alignment horizontal="center" vertical="center" wrapText="1"/>
    </xf>
    <xf numFmtId="0" fontId="6" fillId="3" borderId="59" xfId="0" applyFont="1" applyFill="1" applyBorder="1" applyAlignment="1">
      <alignment horizontal="center" vertical="center" wrapText="1"/>
    </xf>
    <xf numFmtId="0" fontId="6" fillId="3" borderId="122" xfId="0" applyFont="1" applyFill="1" applyBorder="1"/>
    <xf numFmtId="0" fontId="6" fillId="0" borderId="153" xfId="0" applyFont="1" applyBorder="1" applyAlignment="1">
      <alignment horizontal="center" vertical="center" wrapText="1"/>
    </xf>
    <xf numFmtId="0" fontId="6" fillId="0" borderId="173" xfId="0" applyFont="1" applyBorder="1" applyAlignment="1">
      <alignment horizontal="center" vertical="center" wrapText="1"/>
    </xf>
    <xf numFmtId="0" fontId="6" fillId="3" borderId="17" xfId="0" applyFont="1" applyFill="1" applyBorder="1" applyAlignment="1">
      <alignment horizontal="center" vertical="center"/>
    </xf>
    <xf numFmtId="0" fontId="6" fillId="0" borderId="160" xfId="0" applyFont="1" applyBorder="1" applyAlignment="1">
      <alignment horizontal="center" vertical="center" wrapText="1"/>
    </xf>
    <xf numFmtId="38" fontId="6" fillId="0" borderId="45" xfId="1" applyFont="1" applyFill="1" applyBorder="1" applyAlignment="1">
      <alignment horizontal="right"/>
    </xf>
    <xf numFmtId="38" fontId="6" fillId="0" borderId="16" xfId="1" applyFont="1" applyFill="1" applyBorder="1" applyAlignment="1">
      <alignment horizontal="right"/>
    </xf>
    <xf numFmtId="176" fontId="6" fillId="0" borderId="134" xfId="2" applyNumberFormat="1" applyFont="1" applyFill="1" applyBorder="1" applyAlignment="1">
      <alignment horizontal="right"/>
    </xf>
    <xf numFmtId="176" fontId="6" fillId="0" borderId="151" xfId="2" applyNumberFormat="1" applyFont="1" applyFill="1" applyBorder="1"/>
    <xf numFmtId="176" fontId="6" fillId="0" borderId="42" xfId="2" applyNumberFormat="1" applyFont="1" applyFill="1" applyBorder="1"/>
    <xf numFmtId="176" fontId="6" fillId="0" borderId="142" xfId="2" applyNumberFormat="1" applyFont="1" applyFill="1" applyBorder="1"/>
    <xf numFmtId="176" fontId="6" fillId="0" borderId="174" xfId="2" applyNumberFormat="1" applyFont="1" applyFill="1" applyBorder="1"/>
    <xf numFmtId="176" fontId="6" fillId="0" borderId="152" xfId="2" applyNumberFormat="1" applyFont="1" applyFill="1" applyBorder="1"/>
    <xf numFmtId="38" fontId="6" fillId="0" borderId="36" xfId="1" applyFont="1" applyFill="1" applyBorder="1" applyAlignment="1">
      <alignment horizontal="right"/>
    </xf>
    <xf numFmtId="0" fontId="6" fillId="0" borderId="145" xfId="0" applyFont="1" applyBorder="1"/>
    <xf numFmtId="0" fontId="6" fillId="0" borderId="35" xfId="0" applyFont="1" applyBorder="1"/>
    <xf numFmtId="0" fontId="6" fillId="0" borderId="175" xfId="0" applyFont="1" applyBorder="1"/>
    <xf numFmtId="0" fontId="6" fillId="0" borderId="146" xfId="0" applyFont="1" applyBorder="1"/>
    <xf numFmtId="0" fontId="6" fillId="0" borderId="6" xfId="0" applyFont="1" applyBorder="1"/>
    <xf numFmtId="0" fontId="6" fillId="0" borderId="15" xfId="0" applyFont="1" applyBorder="1"/>
    <xf numFmtId="176" fontId="6" fillId="0" borderId="106" xfId="2" applyNumberFormat="1" applyFont="1" applyFill="1" applyBorder="1"/>
    <xf numFmtId="176" fontId="6" fillId="0" borderId="41" xfId="2" applyNumberFormat="1" applyFont="1" applyFill="1" applyBorder="1"/>
    <xf numFmtId="176" fontId="6" fillId="0" borderId="102" xfId="2" applyNumberFormat="1" applyFont="1" applyFill="1" applyBorder="1"/>
    <xf numFmtId="176" fontId="6" fillId="0" borderId="123" xfId="2" applyNumberFormat="1" applyFont="1" applyFill="1" applyBorder="1"/>
    <xf numFmtId="176" fontId="6" fillId="0" borderId="176" xfId="2" applyNumberFormat="1" applyFont="1" applyFill="1" applyBorder="1"/>
    <xf numFmtId="38" fontId="6" fillId="0" borderId="46" xfId="1" applyFont="1" applyFill="1" applyBorder="1" applyAlignment="1">
      <alignment horizontal="right"/>
    </xf>
    <xf numFmtId="0" fontId="6" fillId="0" borderId="68" xfId="0" applyFont="1" applyBorder="1"/>
    <xf numFmtId="176" fontId="6" fillId="0" borderId="115" xfId="2" applyNumberFormat="1" applyFont="1" applyFill="1" applyBorder="1"/>
    <xf numFmtId="176" fontId="6" fillId="0" borderId="51" xfId="2" applyNumberFormat="1" applyFont="1" applyFill="1" applyBorder="1"/>
    <xf numFmtId="176" fontId="6" fillId="0" borderId="111" xfId="2" applyNumberFormat="1" applyFont="1" applyFill="1" applyBorder="1"/>
    <xf numFmtId="176" fontId="6" fillId="0" borderId="124" xfId="2" applyNumberFormat="1" applyFont="1" applyFill="1" applyBorder="1"/>
    <xf numFmtId="176" fontId="6" fillId="0" borderId="177" xfId="2" applyNumberFormat="1" applyFont="1" applyFill="1" applyBorder="1"/>
    <xf numFmtId="38" fontId="6" fillId="0" borderId="38" xfId="0" applyNumberFormat="1" applyFont="1" applyBorder="1"/>
    <xf numFmtId="38" fontId="6" fillId="0" borderId="39" xfId="0" applyNumberFormat="1" applyFont="1" applyBorder="1"/>
    <xf numFmtId="38" fontId="6" fillId="0" borderId="45" xfId="0" applyNumberFormat="1" applyFont="1" applyBorder="1"/>
    <xf numFmtId="38" fontId="6" fillId="0" borderId="16" xfId="0" applyNumberFormat="1" applyFont="1" applyBorder="1"/>
    <xf numFmtId="176" fontId="6" fillId="0" borderId="121" xfId="2" applyNumberFormat="1" applyFont="1" applyFill="1" applyBorder="1"/>
    <xf numFmtId="176" fontId="6" fillId="0" borderId="56" xfId="2" applyNumberFormat="1" applyFont="1" applyFill="1" applyBorder="1"/>
    <xf numFmtId="176" fontId="6" fillId="0" borderId="127" xfId="2" applyNumberFormat="1" applyFont="1" applyFill="1" applyBorder="1"/>
    <xf numFmtId="176" fontId="6" fillId="0" borderId="178" xfId="2" applyNumberFormat="1" applyFont="1" applyFill="1" applyBorder="1"/>
    <xf numFmtId="38" fontId="6" fillId="0" borderId="0" xfId="2" applyNumberFormat="1" applyFont="1"/>
    <xf numFmtId="0" fontId="6" fillId="0" borderId="160" xfId="0" applyFont="1" applyBorder="1" applyAlignment="1">
      <alignment horizontal="center"/>
    </xf>
    <xf numFmtId="0" fontId="6" fillId="0" borderId="135" xfId="0" applyFont="1" applyBorder="1" applyAlignment="1">
      <alignment horizontal="center" vertical="center"/>
    </xf>
    <xf numFmtId="0" fontId="6" fillId="0" borderId="139" xfId="0" applyFont="1" applyBorder="1" applyAlignment="1">
      <alignment horizontal="center" vertical="center"/>
    </xf>
    <xf numFmtId="0" fontId="6" fillId="0" borderId="4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6" xfId="0" applyFont="1" applyBorder="1" applyAlignment="1">
      <alignment horizontal="center" vertical="center"/>
    </xf>
    <xf numFmtId="184" fontId="6" fillId="0" borderId="179" xfId="0" applyNumberFormat="1" applyFont="1" applyBorder="1" applyAlignment="1">
      <alignment horizontal="right" vertical="center"/>
    </xf>
    <xf numFmtId="185" fontId="6" fillId="0" borderId="156" xfId="2" applyNumberFormat="1" applyFont="1" applyFill="1" applyBorder="1" applyAlignment="1">
      <alignment vertical="center"/>
    </xf>
    <xf numFmtId="0" fontId="6" fillId="0" borderId="159" xfId="0" applyFont="1" applyBorder="1" applyAlignment="1">
      <alignment horizontal="center" vertical="center"/>
    </xf>
    <xf numFmtId="184" fontId="6" fillId="0" borderId="180" xfId="0" applyNumberFormat="1" applyFont="1" applyBorder="1" applyAlignment="1">
      <alignment horizontal="right" vertical="center"/>
    </xf>
    <xf numFmtId="185" fontId="6" fillId="0" borderId="159" xfId="2" applyNumberFormat="1" applyFont="1" applyFill="1" applyBorder="1" applyAlignment="1">
      <alignment vertical="center"/>
    </xf>
    <xf numFmtId="0" fontId="6" fillId="0" borderId="160" xfId="0" applyFont="1" applyBorder="1" applyAlignment="1">
      <alignment horizontal="center" vertical="center"/>
    </xf>
    <xf numFmtId="184" fontId="6" fillId="0" borderId="173" xfId="0" applyNumberFormat="1" applyFont="1" applyBorder="1" applyAlignment="1">
      <alignment horizontal="right" vertical="center"/>
    </xf>
    <xf numFmtId="185" fontId="6" fillId="0" borderId="160" xfId="2" applyNumberFormat="1" applyFont="1" applyFill="1" applyBorder="1" applyAlignment="1">
      <alignment vertical="center"/>
    </xf>
    <xf numFmtId="0" fontId="6" fillId="0" borderId="160" xfId="0" applyFont="1" applyBorder="1" applyAlignment="1">
      <alignment horizontal="center" vertical="center" wrapText="1"/>
    </xf>
    <xf numFmtId="0" fontId="6" fillId="0" borderId="156" xfId="0" applyFont="1" applyBorder="1" applyAlignment="1">
      <alignment horizontal="center" vertical="center"/>
    </xf>
    <xf numFmtId="0" fontId="6" fillId="0" borderId="22" xfId="0" applyFont="1" applyBorder="1" applyAlignment="1">
      <alignment horizontal="center" vertical="center"/>
    </xf>
    <xf numFmtId="184" fontId="6" fillId="0" borderId="40" xfId="0" applyNumberFormat="1" applyFont="1" applyBorder="1" applyAlignment="1">
      <alignment horizontal="right" vertical="center"/>
    </xf>
    <xf numFmtId="185" fontId="6" fillId="0" borderId="21" xfId="2" applyNumberFormat="1" applyFont="1" applyFill="1" applyBorder="1" applyAlignment="1">
      <alignment vertical="center"/>
    </xf>
    <xf numFmtId="185" fontId="6" fillId="0" borderId="13" xfId="2" applyNumberFormat="1" applyFont="1" applyFill="1" applyBorder="1" applyAlignment="1">
      <alignment vertical="center"/>
    </xf>
    <xf numFmtId="185" fontId="0" fillId="0" borderId="0" xfId="0" applyNumberFormat="1"/>
    <xf numFmtId="185" fontId="6" fillId="0" borderId="181" xfId="2" applyNumberFormat="1" applyFont="1" applyFill="1" applyBorder="1" applyAlignment="1">
      <alignment vertical="center"/>
    </xf>
    <xf numFmtId="0" fontId="6" fillId="0" borderId="22" xfId="0" applyFont="1" applyBorder="1" applyAlignment="1">
      <alignment horizontal="left" vertical="center" wrapText="1"/>
    </xf>
    <xf numFmtId="0" fontId="6" fillId="0" borderId="160" xfId="0" applyFont="1" applyBorder="1" applyAlignment="1">
      <alignment horizontal="left" vertical="center" wrapText="1"/>
    </xf>
    <xf numFmtId="184" fontId="6" fillId="0" borderId="182" xfId="0" applyNumberFormat="1" applyFont="1" applyBorder="1" applyAlignment="1">
      <alignment horizontal="right" vertical="center"/>
    </xf>
    <xf numFmtId="185" fontId="6" fillId="0" borderId="162" xfId="2" applyNumberFormat="1" applyFont="1" applyFill="1" applyBorder="1" applyAlignment="1">
      <alignment vertical="center"/>
    </xf>
    <xf numFmtId="180" fontId="0" fillId="0" borderId="0" xfId="0" applyNumberFormat="1"/>
    <xf numFmtId="0" fontId="12" fillId="0" borderId="0" xfId="0" applyFont="1" applyAlignment="1">
      <alignment horizontal="left"/>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6" fillId="4" borderId="16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16" xfId="0" applyFont="1" applyBorder="1" applyAlignment="1">
      <alignment horizontal="center" vertical="center" wrapText="1"/>
    </xf>
    <xf numFmtId="0" fontId="6" fillId="4" borderId="164" xfId="0" applyFont="1" applyFill="1" applyBorder="1" applyAlignment="1">
      <alignment horizontal="center" vertical="center" wrapText="1"/>
    </xf>
    <xf numFmtId="0" fontId="8" fillId="0" borderId="74" xfId="0" applyFont="1" applyBorder="1" applyAlignment="1">
      <alignment horizontal="center" vertical="center" wrapText="1"/>
    </xf>
    <xf numFmtId="0" fontId="6" fillId="4" borderId="19" xfId="0" applyFont="1" applyFill="1" applyBorder="1" applyAlignment="1">
      <alignment horizontal="center" vertical="center" wrapText="1"/>
    </xf>
    <xf numFmtId="0" fontId="8" fillId="0" borderId="22" xfId="0" applyFont="1" applyBorder="1" applyAlignment="1">
      <alignment horizontal="center" vertical="center" wrapText="1"/>
    </xf>
    <xf numFmtId="0" fontId="6" fillId="4" borderId="165" xfId="0" applyFont="1" applyFill="1" applyBorder="1" applyAlignment="1">
      <alignment horizontal="center" vertical="center" wrapText="1"/>
    </xf>
    <xf numFmtId="0" fontId="8" fillId="0" borderId="85" xfId="0" applyFont="1" applyBorder="1" applyAlignment="1">
      <alignment vertical="center"/>
    </xf>
    <xf numFmtId="176" fontId="6" fillId="0" borderId="26" xfId="2" applyNumberFormat="1" applyFont="1" applyFill="1" applyBorder="1"/>
    <xf numFmtId="176" fontId="6" fillId="0" borderId="85" xfId="2" applyNumberFormat="1" applyFont="1" applyFill="1" applyBorder="1"/>
    <xf numFmtId="176" fontId="6" fillId="0" borderId="183" xfId="2" applyNumberFormat="1" applyFont="1" applyFill="1" applyBorder="1"/>
    <xf numFmtId="0" fontId="6" fillId="0" borderId="184" xfId="0" applyFont="1" applyBorder="1" applyAlignment="1">
      <alignment horizontal="center" vertical="center" justifyLastLine="1"/>
    </xf>
    <xf numFmtId="0" fontId="8" fillId="0" borderId="29" xfId="0" applyFont="1" applyBorder="1" applyAlignment="1">
      <alignment vertical="center"/>
    </xf>
    <xf numFmtId="176" fontId="6" fillId="0" borderId="46" xfId="2" applyNumberFormat="1" applyFont="1" applyFill="1" applyBorder="1"/>
    <xf numFmtId="176" fontId="6" fillId="0" borderId="68" xfId="2" applyNumberFormat="1" applyFont="1" applyFill="1" applyBorder="1"/>
    <xf numFmtId="176" fontId="6" fillId="0" borderId="164" xfId="2" applyNumberFormat="1" applyFont="1" applyFill="1" applyBorder="1"/>
    <xf numFmtId="176" fontId="6" fillId="0" borderId="22" xfId="0" applyNumberFormat="1" applyFont="1" applyBorder="1" applyAlignment="1">
      <alignment horizontal="right"/>
    </xf>
    <xf numFmtId="176" fontId="6" fillId="0" borderId="40" xfId="2" applyNumberFormat="1" applyFont="1" applyFill="1" applyBorder="1"/>
    <xf numFmtId="176" fontId="6" fillId="0" borderId="165" xfId="2" applyNumberFormat="1" applyFont="1" applyFill="1" applyBorder="1"/>
    <xf numFmtId="0" fontId="0" fillId="0" borderId="44" xfId="0" applyBorder="1" applyAlignment="1">
      <alignment horizontal="right"/>
    </xf>
    <xf numFmtId="0" fontId="0" fillId="0" borderId="52" xfId="0" applyBorder="1" applyAlignment="1">
      <alignment horizontal="right"/>
    </xf>
    <xf numFmtId="176" fontId="6" fillId="0" borderId="31" xfId="2" applyNumberFormat="1" applyFont="1" applyFill="1" applyBorder="1"/>
    <xf numFmtId="176" fontId="6" fillId="0" borderId="29" xfId="2" applyNumberFormat="1" applyFont="1" applyFill="1" applyBorder="1"/>
    <xf numFmtId="176" fontId="6" fillId="0" borderId="185" xfId="2" applyNumberFormat="1" applyFont="1" applyFill="1" applyBorder="1"/>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6" fillId="0" borderId="85" xfId="0" applyFont="1" applyBorder="1" applyAlignment="1">
      <alignment horizontal="right" vertical="center" wrapText="1"/>
    </xf>
    <xf numFmtId="0" fontId="6" fillId="0" borderId="20" xfId="0" applyFont="1" applyBorder="1" applyAlignment="1">
      <alignment horizontal="center" vertical="center" wrapText="1"/>
    </xf>
    <xf numFmtId="0" fontId="6" fillId="0" borderId="17" xfId="0" applyFont="1" applyBorder="1" applyAlignment="1">
      <alignment vertical="center"/>
    </xf>
    <xf numFmtId="0" fontId="6" fillId="0" borderId="12" xfId="0" applyFont="1" applyBorder="1" applyAlignment="1">
      <alignment horizontal="left" vertical="center" wrapText="1"/>
    </xf>
    <xf numFmtId="0" fontId="6" fillId="0" borderId="85" xfId="0" applyFont="1" applyBorder="1" applyAlignment="1">
      <alignment horizontal="right" vertical="center"/>
    </xf>
    <xf numFmtId="176" fontId="6" fillId="0" borderId="130" xfId="2" applyNumberFormat="1" applyFont="1" applyFill="1" applyBorder="1"/>
    <xf numFmtId="176" fontId="6" fillId="0" borderId="186" xfId="2" applyNumberFormat="1" applyFont="1" applyFill="1" applyBorder="1"/>
    <xf numFmtId="176" fontId="6" fillId="0" borderId="187" xfId="2" applyNumberFormat="1" applyFont="1" applyFill="1" applyBorder="1"/>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0" xfId="0" applyFont="1"/>
    <xf numFmtId="0" fontId="8" fillId="0" borderId="0" xfId="0" applyFont="1" applyAlignment="1">
      <alignment horizontal="right"/>
    </xf>
    <xf numFmtId="0" fontId="6" fillId="0" borderId="138" xfId="0" applyFont="1" applyBorder="1" applyAlignment="1">
      <alignment horizontal="center" vertical="center"/>
    </xf>
    <xf numFmtId="0" fontId="6" fillId="0" borderId="75" xfId="0" applyFont="1" applyBorder="1" applyAlignment="1">
      <alignment horizontal="center" vertical="center" wrapText="1"/>
    </xf>
    <xf numFmtId="0" fontId="6" fillId="0" borderId="71" xfId="0" applyFont="1" applyBorder="1" applyAlignment="1">
      <alignment horizontal="center" vertical="center" wrapText="1"/>
    </xf>
    <xf numFmtId="186" fontId="6" fillId="0" borderId="188" xfId="0" applyNumberFormat="1" applyFont="1" applyBorder="1" applyAlignment="1">
      <alignment horizontal="right" vertical="center"/>
    </xf>
    <xf numFmtId="176" fontId="6" fillId="0" borderId="156" xfId="2" applyNumberFormat="1" applyFont="1" applyFill="1" applyBorder="1" applyAlignment="1">
      <alignment vertical="center"/>
    </xf>
    <xf numFmtId="186" fontId="6" fillId="0" borderId="189" xfId="0" applyNumberFormat="1" applyFont="1" applyBorder="1" applyAlignment="1">
      <alignment horizontal="right" vertical="center"/>
    </xf>
    <xf numFmtId="176" fontId="6" fillId="0" borderId="159" xfId="2" applyNumberFormat="1" applyFont="1" applyFill="1" applyBorder="1" applyAlignment="1">
      <alignment vertical="center"/>
    </xf>
    <xf numFmtId="186" fontId="6" fillId="0" borderId="2" xfId="0" applyNumberFormat="1" applyFont="1" applyBorder="1" applyAlignment="1">
      <alignment horizontal="right" vertical="center"/>
    </xf>
    <xf numFmtId="176" fontId="6" fillId="0" borderId="160" xfId="2" applyNumberFormat="1" applyFont="1" applyFill="1" applyBorder="1" applyAlignment="1">
      <alignment vertical="center"/>
    </xf>
    <xf numFmtId="186" fontId="6" fillId="0" borderId="71" xfId="0" applyNumberFormat="1" applyFont="1" applyBorder="1" applyAlignment="1">
      <alignment horizontal="right" vertical="center"/>
    </xf>
    <xf numFmtId="176" fontId="6" fillId="0" borderId="21" xfId="2" applyNumberFormat="1" applyFont="1" applyFill="1" applyBorder="1" applyAlignment="1">
      <alignment vertical="center"/>
    </xf>
    <xf numFmtId="176" fontId="6" fillId="0" borderId="13" xfId="2" applyNumberFormat="1" applyFont="1" applyFill="1" applyBorder="1" applyAlignment="1">
      <alignment vertical="center"/>
    </xf>
    <xf numFmtId="176" fontId="6" fillId="0" borderId="181" xfId="2" applyNumberFormat="1" applyFont="1" applyFill="1" applyBorder="1" applyAlignment="1">
      <alignment vertical="center"/>
    </xf>
    <xf numFmtId="184" fontId="6" fillId="0" borderId="182" xfId="0" applyNumberFormat="1" applyFont="1" applyBorder="1" applyAlignment="1">
      <alignment horizontal="right" vertical="center" wrapText="1"/>
    </xf>
    <xf numFmtId="186" fontId="6" fillId="0" borderId="190" xfId="0" applyNumberFormat="1" applyFont="1" applyBorder="1" applyAlignment="1">
      <alignment horizontal="right" vertical="center"/>
    </xf>
    <xf numFmtId="186" fontId="6" fillId="0" borderId="191" xfId="0" applyNumberFormat="1" applyFont="1" applyBorder="1" applyAlignment="1">
      <alignment horizontal="right" vertical="center"/>
    </xf>
    <xf numFmtId="176" fontId="6" fillId="0" borderId="162" xfId="2" applyNumberFormat="1" applyFont="1" applyFill="1" applyBorder="1" applyAlignment="1">
      <alignment vertical="center"/>
    </xf>
    <xf numFmtId="184" fontId="6" fillId="0" borderId="0" xfId="0" applyNumberFormat="1" applyFont="1"/>
    <xf numFmtId="0" fontId="6" fillId="3" borderId="163"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6" fillId="3" borderId="164"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6" fillId="3" borderId="165" xfId="0" applyFont="1" applyFill="1" applyBorder="1" applyAlignment="1">
      <alignment horizontal="center" vertical="center" wrapText="1"/>
    </xf>
    <xf numFmtId="0" fontId="6" fillId="0" borderId="5" xfId="0" applyFont="1" applyBorder="1" applyAlignment="1">
      <alignment vertical="center"/>
    </xf>
    <xf numFmtId="176" fontId="6" fillId="0" borderId="10" xfId="2" applyNumberFormat="1" applyFont="1" applyFill="1" applyBorder="1"/>
    <xf numFmtId="176" fontId="6" fillId="0" borderId="17" xfId="2" applyNumberFormat="1" applyFont="1" applyFill="1" applyBorder="1"/>
    <xf numFmtId="0" fontId="6" fillId="0" borderId="23" xfId="0" applyFont="1" applyBorder="1"/>
    <xf numFmtId="0" fontId="6" fillId="0" borderId="10"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Alignment="1">
      <alignment horizontal="left" vertical="center" wrapText="1"/>
    </xf>
    <xf numFmtId="0" fontId="5" fillId="0" borderId="0" xfId="4" applyFont="1"/>
    <xf numFmtId="0" fontId="1" fillId="0" borderId="0" xfId="4"/>
    <xf numFmtId="179" fontId="1" fillId="0" borderId="0" xfId="4" applyNumberFormat="1"/>
    <xf numFmtId="0" fontId="6" fillId="0" borderId="0" xfId="4" applyFont="1"/>
    <xf numFmtId="179" fontId="6" fillId="0" borderId="0" xfId="4" applyNumberFormat="1" applyFont="1" applyAlignment="1">
      <alignment horizontal="right"/>
    </xf>
    <xf numFmtId="0" fontId="6" fillId="0" borderId="3" xfId="4" applyFont="1" applyBorder="1" applyAlignment="1">
      <alignment horizontal="center"/>
    </xf>
    <xf numFmtId="0" fontId="6" fillId="0" borderId="6" xfId="4" applyFont="1" applyBorder="1" applyAlignment="1">
      <alignment horizontal="center" vertical="center" wrapText="1"/>
    </xf>
    <xf numFmtId="179" fontId="6" fillId="0" borderId="135" xfId="4" applyNumberFormat="1" applyFont="1" applyBorder="1" applyAlignment="1">
      <alignment horizontal="center" vertical="center" wrapText="1"/>
    </xf>
    <xf numFmtId="179" fontId="6" fillId="0" borderId="153" xfId="4" applyNumberFormat="1" applyFont="1" applyBorder="1" applyAlignment="1">
      <alignment horizontal="center" vertical="center" wrapText="1"/>
    </xf>
    <xf numFmtId="0" fontId="6" fillId="0" borderId="54" xfId="4" applyFont="1" applyBorder="1" applyAlignment="1">
      <alignment horizontal="center" vertical="center"/>
    </xf>
    <xf numFmtId="184" fontId="6" fillId="0" borderId="154" xfId="4" applyNumberFormat="1" applyFont="1" applyBorder="1" applyAlignment="1">
      <alignment horizontal="right" vertical="center"/>
    </xf>
    <xf numFmtId="179" fontId="6" fillId="0" borderId="155" xfId="5" applyNumberFormat="1" applyFont="1" applyFill="1" applyBorder="1" applyAlignment="1">
      <alignment vertical="center"/>
    </xf>
    <xf numFmtId="179" fontId="6" fillId="0" borderId="156" xfId="5" applyNumberFormat="1" applyFont="1" applyFill="1" applyBorder="1" applyAlignment="1">
      <alignment vertical="center"/>
    </xf>
    <xf numFmtId="0" fontId="6" fillId="0" borderId="34" xfId="4" applyFont="1" applyBorder="1" applyAlignment="1">
      <alignment horizontal="center" vertical="center" textRotation="255"/>
    </xf>
    <xf numFmtId="0" fontId="6" fillId="0" borderId="53" xfId="4" applyFont="1" applyBorder="1" applyAlignment="1">
      <alignment horizontal="center" vertical="center"/>
    </xf>
    <xf numFmtId="184" fontId="6" fillId="0" borderId="157" xfId="4" applyNumberFormat="1" applyFont="1" applyBorder="1" applyAlignment="1">
      <alignment horizontal="right" vertical="center"/>
    </xf>
    <xf numFmtId="179" fontId="6" fillId="0" borderId="158" xfId="5" applyNumberFormat="1" applyFont="1" applyFill="1" applyBorder="1" applyAlignment="1">
      <alignment vertical="center"/>
    </xf>
    <xf numFmtId="179" fontId="6" fillId="0" borderId="159" xfId="5" applyNumberFormat="1" applyFont="1" applyFill="1" applyBorder="1" applyAlignment="1">
      <alignment vertical="center"/>
    </xf>
    <xf numFmtId="0" fontId="6" fillId="0" borderId="14" xfId="4" applyFont="1" applyBorder="1" applyAlignment="1">
      <alignment horizontal="center" vertical="center" textRotation="255"/>
    </xf>
    <xf numFmtId="0" fontId="6" fillId="0" borderId="3" xfId="4" applyFont="1" applyBorder="1" applyAlignment="1">
      <alignment horizontal="center" vertical="center"/>
    </xf>
    <xf numFmtId="184" fontId="6" fillId="0" borderId="4" xfId="4" applyNumberFormat="1" applyFont="1" applyBorder="1" applyAlignment="1">
      <alignment horizontal="right" vertical="center"/>
    </xf>
    <xf numFmtId="179" fontId="6" fillId="0" borderId="140" xfId="5" applyNumberFormat="1" applyFont="1" applyFill="1" applyBorder="1" applyAlignment="1">
      <alignment vertical="center"/>
    </xf>
    <xf numFmtId="179" fontId="6" fillId="0" borderId="160" xfId="5" applyNumberFormat="1" applyFont="1" applyFill="1" applyBorder="1" applyAlignment="1">
      <alignment vertical="center"/>
    </xf>
    <xf numFmtId="0" fontId="6" fillId="0" borderId="3" xfId="4" applyFont="1" applyBorder="1" applyAlignment="1">
      <alignment horizontal="center" vertical="center" wrapText="1"/>
    </xf>
    <xf numFmtId="0" fontId="6" fillId="0" borderId="32" xfId="4" applyFont="1" applyBorder="1" applyAlignment="1">
      <alignment horizontal="center" vertical="center" textRotation="255"/>
    </xf>
    <xf numFmtId="0" fontId="6" fillId="0" borderId="54" xfId="4" applyFont="1" applyBorder="1" applyAlignment="1">
      <alignment horizontal="center" vertical="center"/>
    </xf>
    <xf numFmtId="0" fontId="6" fillId="0" borderId="20" xfId="4" applyFont="1" applyBorder="1" applyAlignment="1">
      <alignment horizontal="center" vertical="center"/>
    </xf>
    <xf numFmtId="184" fontId="6" fillId="0" borderId="18" xfId="4" applyNumberFormat="1" applyFont="1" applyBorder="1" applyAlignment="1">
      <alignment horizontal="right" vertical="center"/>
    </xf>
    <xf numFmtId="179" fontId="6" fillId="0" borderId="19" xfId="5" applyNumberFormat="1" applyFont="1" applyFill="1" applyBorder="1" applyAlignment="1">
      <alignment vertical="center"/>
    </xf>
    <xf numFmtId="179" fontId="6" fillId="0" borderId="22" xfId="5" applyNumberFormat="1" applyFont="1" applyFill="1" applyBorder="1" applyAlignment="1">
      <alignment vertical="center"/>
    </xf>
    <xf numFmtId="179" fontId="6" fillId="0" borderId="141" xfId="5" applyNumberFormat="1" applyFont="1" applyFill="1" applyBorder="1" applyAlignment="1">
      <alignment vertical="center"/>
    </xf>
    <xf numFmtId="179" fontId="6" fillId="0" borderId="16" xfId="5" applyNumberFormat="1" applyFont="1" applyFill="1" applyBorder="1" applyAlignment="1">
      <alignment vertical="center"/>
    </xf>
    <xf numFmtId="0" fontId="6" fillId="0" borderId="20" xfId="4" applyFont="1" applyBorder="1" applyAlignment="1">
      <alignment horizontal="left" vertical="center" wrapText="1"/>
    </xf>
    <xf numFmtId="184" fontId="6" fillId="0" borderId="173" xfId="4" applyNumberFormat="1" applyFont="1" applyBorder="1" applyAlignment="1">
      <alignment horizontal="right" vertical="center"/>
    </xf>
    <xf numFmtId="184" fontId="6" fillId="0" borderId="160" xfId="4" applyNumberFormat="1" applyFont="1" applyBorder="1" applyAlignment="1">
      <alignment horizontal="right" vertical="center"/>
    </xf>
    <xf numFmtId="0" fontId="6" fillId="0" borderId="20" xfId="4" applyFont="1" applyBorder="1" applyAlignment="1">
      <alignment horizontal="center" vertical="center" textRotation="255"/>
    </xf>
    <xf numFmtId="0" fontId="6" fillId="0" borderId="3" xfId="4" applyFont="1" applyBorder="1" applyAlignment="1">
      <alignment horizontal="left" vertical="center" wrapText="1"/>
    </xf>
    <xf numFmtId="184" fontId="6" fillId="0" borderId="182" xfId="4" applyNumberFormat="1" applyFont="1" applyBorder="1" applyAlignment="1">
      <alignment horizontal="right" vertical="center"/>
    </xf>
    <xf numFmtId="184" fontId="6" fillId="0" borderId="162" xfId="4" applyNumberFormat="1" applyFont="1" applyBorder="1" applyAlignment="1">
      <alignment horizontal="right" vertical="center"/>
    </xf>
    <xf numFmtId="181" fontId="6" fillId="0" borderId="0" xfId="4" applyNumberFormat="1" applyFont="1"/>
    <xf numFmtId="184" fontId="1" fillId="0" borderId="0" xfId="4" applyNumberFormat="1"/>
    <xf numFmtId="0" fontId="6" fillId="0" borderId="163"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6" fillId="6" borderId="0" xfId="0" applyFont="1" applyFill="1" applyAlignment="1">
      <alignment vertical="center"/>
    </xf>
    <xf numFmtId="0" fontId="6" fillId="7" borderId="1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0" borderId="192" xfId="0" applyFont="1" applyBorder="1" applyAlignment="1">
      <alignment horizontal="center" vertical="center"/>
    </xf>
    <xf numFmtId="0" fontId="6" fillId="0" borderId="11" xfId="0" applyFont="1" applyBorder="1" applyAlignment="1">
      <alignment horizontal="center" vertical="center"/>
    </xf>
    <xf numFmtId="0" fontId="13" fillId="0" borderId="0" xfId="0" applyFont="1"/>
    <xf numFmtId="0" fontId="0" fillId="0" borderId="164" xfId="0" applyBorder="1" applyAlignment="1">
      <alignment horizontal="center" vertical="center" wrapText="1"/>
    </xf>
    <xf numFmtId="0" fontId="6" fillId="4" borderId="11" xfId="0" applyFont="1" applyFill="1" applyBorder="1" applyAlignment="1">
      <alignment vertical="center" wrapText="1"/>
    </xf>
    <xf numFmtId="0" fontId="6" fillId="4" borderId="18"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4" borderId="141" xfId="0" applyFont="1" applyFill="1" applyBorder="1" applyAlignment="1">
      <alignment vertical="center" wrapText="1"/>
    </xf>
    <xf numFmtId="0" fontId="6" fillId="4" borderId="4" xfId="0" applyFont="1" applyFill="1" applyBorder="1" applyAlignment="1">
      <alignment horizontal="center" vertical="center"/>
    </xf>
    <xf numFmtId="0" fontId="6" fillId="7" borderId="12"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6" fillId="4" borderId="6" xfId="0" applyFont="1" applyFill="1" applyBorder="1" applyAlignment="1">
      <alignment vertical="center" wrapText="1"/>
    </xf>
    <xf numFmtId="0" fontId="6" fillId="8" borderId="15" xfId="0" applyFont="1" applyFill="1" applyBorder="1" applyAlignment="1">
      <alignment horizontal="center" vertical="center" wrapText="1"/>
    </xf>
    <xf numFmtId="0" fontId="6" fillId="0" borderId="141" xfId="0" applyFont="1" applyBorder="1" applyAlignment="1">
      <alignment horizontal="center" vertical="center" wrapText="1"/>
    </xf>
    <xf numFmtId="0" fontId="6" fillId="6" borderId="46"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6" fillId="0" borderId="14" xfId="0" applyFont="1" applyBorder="1"/>
    <xf numFmtId="0" fontId="6" fillId="8" borderId="75"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8" borderId="68" xfId="0" applyFont="1" applyFill="1" applyBorder="1" applyAlignment="1">
      <alignment horizontal="center" vertical="center" wrapText="1"/>
    </xf>
    <xf numFmtId="0" fontId="0" fillId="0" borderId="165" xfId="0" applyBorder="1" applyAlignment="1">
      <alignment horizontal="center" vertical="center" wrapText="1"/>
    </xf>
    <xf numFmtId="0" fontId="6" fillId="6" borderId="40"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0" borderId="20" xfId="0" applyFont="1" applyBorder="1"/>
    <xf numFmtId="0" fontId="6" fillId="8" borderId="71"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0" borderId="19" xfId="0" applyFont="1" applyBorder="1" applyAlignment="1">
      <alignment horizontal="center" vertical="center" wrapText="1"/>
    </xf>
    <xf numFmtId="0" fontId="0" fillId="0" borderId="6" xfId="0" applyBorder="1"/>
    <xf numFmtId="0" fontId="6" fillId="0" borderId="25" xfId="0" applyFont="1" applyBorder="1" applyAlignment="1">
      <alignment horizontal="right"/>
    </xf>
    <xf numFmtId="38" fontId="6" fillId="0" borderId="193" xfId="1" applyFont="1" applyBorder="1"/>
    <xf numFmtId="0" fontId="0" fillId="0" borderId="10" xfId="0" applyBorder="1"/>
    <xf numFmtId="0" fontId="0" fillId="0" borderId="0" xfId="0"/>
    <xf numFmtId="0" fontId="6" fillId="0" borderId="183" xfId="0" applyFont="1" applyBorder="1" applyAlignment="1">
      <alignment vertical="center"/>
    </xf>
    <xf numFmtId="176" fontId="6" fillId="0" borderId="26" xfId="2" applyNumberFormat="1" applyFont="1" applyFill="1" applyBorder="1" applyAlignment="1"/>
    <xf numFmtId="176" fontId="6" fillId="0" borderId="90" xfId="2" applyNumberFormat="1" applyFont="1" applyFill="1" applyBorder="1" applyAlignment="1"/>
    <xf numFmtId="176" fontId="6" fillId="0" borderId="52" xfId="2" applyNumberFormat="1" applyFont="1" applyFill="1" applyBorder="1"/>
    <xf numFmtId="0" fontId="6" fillId="0" borderId="194" xfId="0" applyFont="1" applyBorder="1" applyAlignment="1">
      <alignment vertical="center"/>
    </xf>
    <xf numFmtId="0" fontId="6" fillId="0" borderId="195" xfId="0" applyFont="1" applyBorder="1"/>
    <xf numFmtId="0" fontId="6" fillId="0" borderId="168" xfId="0" applyFont="1" applyBorder="1" applyAlignment="1">
      <alignment horizontal="right"/>
    </xf>
    <xf numFmtId="0" fontId="0" fillId="0" borderId="14" xfId="0" applyBorder="1"/>
    <xf numFmtId="0" fontId="6" fillId="0" borderId="196" xfId="0" applyFont="1" applyBorder="1" applyAlignment="1">
      <alignment horizontal="right"/>
    </xf>
    <xf numFmtId="176" fontId="6" fillId="0" borderId="43" xfId="2" applyNumberFormat="1" applyFont="1" applyFill="1" applyBorder="1"/>
    <xf numFmtId="176" fontId="6" fillId="0" borderId="134" xfId="2" applyNumberFormat="1" applyFont="1" applyFill="1" applyBorder="1"/>
    <xf numFmtId="176" fontId="6" fillId="0" borderId="142" xfId="2" applyNumberFormat="1" applyFont="1" applyFill="1" applyBorder="1" applyAlignment="1">
      <alignment horizontal="right"/>
    </xf>
    <xf numFmtId="0" fontId="6" fillId="0" borderId="166" xfId="0" applyFont="1" applyBorder="1" applyAlignment="1">
      <alignment horizontal="right"/>
    </xf>
    <xf numFmtId="0" fontId="6" fillId="5" borderId="45" xfId="0" applyFont="1" applyFill="1" applyBorder="1"/>
    <xf numFmtId="0" fontId="6" fillId="5" borderId="5" xfId="0" applyFont="1" applyFill="1" applyBorder="1"/>
    <xf numFmtId="0" fontId="6" fillId="5" borderId="12" xfId="0" applyFont="1" applyFill="1" applyBorder="1"/>
    <xf numFmtId="0" fontId="6" fillId="5" borderId="69" xfId="0" applyFont="1" applyFill="1" applyBorder="1"/>
    <xf numFmtId="38" fontId="6" fillId="0" borderId="166" xfId="1" applyFont="1" applyBorder="1" applyAlignment="1">
      <alignment horizontal="right"/>
    </xf>
    <xf numFmtId="176" fontId="6" fillId="0" borderId="102" xfId="2" applyNumberFormat="1" applyFont="1" applyFill="1" applyBorder="1" applyAlignment="1">
      <alignment horizontal="right"/>
    </xf>
    <xf numFmtId="0" fontId="6" fillId="0" borderId="170" xfId="0" applyFont="1" applyBorder="1" applyAlignment="1">
      <alignment horizontal="right"/>
    </xf>
    <xf numFmtId="0" fontId="6" fillId="0" borderId="164" xfId="0" applyFont="1" applyBorder="1" applyAlignment="1">
      <alignment horizontal="right"/>
    </xf>
    <xf numFmtId="38" fontId="6" fillId="0" borderId="164" xfId="1" applyFont="1" applyBorder="1" applyAlignment="1">
      <alignment horizontal="right"/>
    </xf>
    <xf numFmtId="38" fontId="6" fillId="0" borderId="96" xfId="1" applyFont="1" applyFill="1" applyBorder="1" applyAlignment="1">
      <alignment horizontal="right"/>
    </xf>
    <xf numFmtId="38" fontId="6" fillId="0" borderId="197" xfId="1" applyFont="1" applyFill="1" applyBorder="1" applyAlignment="1">
      <alignment horizontal="right"/>
    </xf>
    <xf numFmtId="0" fontId="6" fillId="0" borderId="102" xfId="0" applyFont="1" applyBorder="1" applyAlignment="1">
      <alignment horizontal="right"/>
    </xf>
    <xf numFmtId="38" fontId="6" fillId="0" borderId="78" xfId="1" applyFont="1" applyFill="1" applyBorder="1" applyAlignment="1">
      <alignment horizontal="right"/>
    </xf>
    <xf numFmtId="38" fontId="6" fillId="0" borderId="193" xfId="1" applyFont="1" applyFill="1" applyBorder="1" applyAlignment="1">
      <alignment horizontal="right"/>
    </xf>
    <xf numFmtId="0" fontId="6" fillId="0" borderId="171" xfId="0" applyFont="1" applyBorder="1" applyAlignment="1">
      <alignment horizontal="right"/>
    </xf>
    <xf numFmtId="176" fontId="6" fillId="0" borderId="55" xfId="2" applyNumberFormat="1" applyFont="1" applyFill="1" applyBorder="1"/>
    <xf numFmtId="176" fontId="6" fillId="0" borderId="117" xfId="2" applyNumberFormat="1" applyFont="1" applyFill="1" applyBorder="1" applyAlignment="1">
      <alignment horizontal="right"/>
    </xf>
    <xf numFmtId="176" fontId="6" fillId="0" borderId="117" xfId="2" applyNumberFormat="1" applyFont="1" applyFill="1" applyBorder="1"/>
    <xf numFmtId="0" fontId="2" fillId="0" borderId="0" xfId="0" applyFont="1"/>
    <xf numFmtId="0" fontId="5" fillId="0" borderId="0" xfId="0" applyFont="1" applyAlignment="1">
      <alignment horizontal="center" vertical="center" wrapText="1"/>
    </xf>
    <xf numFmtId="177" fontId="11" fillId="0" borderId="0" xfId="0" applyNumberFormat="1" applyFont="1"/>
    <xf numFmtId="177" fontId="6" fillId="0" borderId="0" xfId="2" applyNumberFormat="1" applyFont="1"/>
    <xf numFmtId="0" fontId="6" fillId="0" borderId="7" xfId="0" applyFont="1" applyBorder="1" applyAlignment="1">
      <alignment horizontal="center" vertical="center"/>
    </xf>
    <xf numFmtId="0" fontId="6" fillId="0" borderId="164" xfId="0" applyFont="1" applyBorder="1" applyAlignment="1">
      <alignment horizontal="center" vertical="center" wrapText="1"/>
    </xf>
    <xf numFmtId="0" fontId="6" fillId="8" borderId="74" xfId="0" applyFont="1" applyFill="1" applyBorder="1" applyAlignment="1">
      <alignment horizontal="center" vertical="center" wrapText="1"/>
    </xf>
    <xf numFmtId="0" fontId="6" fillId="0" borderId="172" xfId="0" applyFont="1" applyBorder="1" applyAlignment="1">
      <alignment horizontal="center" vertical="center"/>
    </xf>
    <xf numFmtId="0" fontId="6" fillId="0" borderId="137" xfId="0" applyFont="1" applyBorder="1" applyAlignment="1">
      <alignment horizontal="center" vertical="center"/>
    </xf>
    <xf numFmtId="0" fontId="6" fillId="0" borderId="153" xfId="0" applyFont="1" applyBorder="1" applyAlignment="1">
      <alignment horizontal="center" vertical="center"/>
    </xf>
    <xf numFmtId="0" fontId="6" fillId="4" borderId="10" xfId="0" applyFont="1" applyFill="1" applyBorder="1" applyAlignment="1">
      <alignment vertical="center" wrapText="1"/>
    </xf>
    <xf numFmtId="0" fontId="6" fillId="4" borderId="14" xfId="0" applyFont="1" applyFill="1" applyBorder="1" applyAlignment="1">
      <alignment horizontal="center" vertical="center" wrapText="1"/>
    </xf>
    <xf numFmtId="0" fontId="6" fillId="7" borderId="14" xfId="0" applyFont="1" applyFill="1" applyBorder="1"/>
    <xf numFmtId="0" fontId="6" fillId="0" borderId="11" xfId="0" applyFont="1" applyBorder="1" applyAlignment="1">
      <alignment horizontal="center" vertical="center"/>
    </xf>
    <xf numFmtId="0" fontId="6" fillId="4" borderId="20"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7" borderId="20" xfId="0" applyFont="1" applyFill="1" applyBorder="1"/>
    <xf numFmtId="0" fontId="6" fillId="0" borderId="19" xfId="0" applyFont="1" applyBorder="1" applyAlignment="1">
      <alignment horizontal="center" vertical="center"/>
    </xf>
    <xf numFmtId="176" fontId="6" fillId="0" borderId="27" xfId="2" applyNumberFormat="1" applyFont="1" applyFill="1" applyBorder="1" applyAlignment="1"/>
    <xf numFmtId="176" fontId="6" fillId="0" borderId="90" xfId="2" applyNumberFormat="1" applyFont="1" applyFill="1" applyBorder="1"/>
    <xf numFmtId="176" fontId="6" fillId="0" borderId="89" xfId="2" applyNumberFormat="1" applyFont="1" applyFill="1" applyBorder="1"/>
    <xf numFmtId="0" fontId="6" fillId="5" borderId="34" xfId="0" applyFont="1" applyFill="1" applyBorder="1"/>
    <xf numFmtId="0" fontId="6" fillId="5" borderId="35" xfId="0" applyFont="1" applyFill="1" applyBorder="1"/>
    <xf numFmtId="0" fontId="6" fillId="5" borderId="129" xfId="0" applyFont="1" applyFill="1" applyBorder="1"/>
    <xf numFmtId="0" fontId="6" fillId="5" borderId="175" xfId="0" applyFont="1" applyFill="1" applyBorder="1"/>
    <xf numFmtId="0" fontId="6" fillId="5" borderId="146" xfId="0" applyFont="1" applyFill="1" applyBorder="1"/>
    <xf numFmtId="0" fontId="6" fillId="0" borderId="144" xfId="0" applyFont="1" applyBorder="1" applyAlignment="1">
      <alignment horizontal="right"/>
    </xf>
    <xf numFmtId="0" fontId="6" fillId="5" borderId="24" xfId="0" applyFont="1" applyFill="1" applyBorder="1"/>
    <xf numFmtId="0" fontId="6" fillId="5" borderId="10" xfId="0" applyFont="1" applyFill="1" applyBorder="1"/>
    <xf numFmtId="176" fontId="6" fillId="0" borderId="174" xfId="2" applyNumberFormat="1" applyFont="1" applyFill="1" applyBorder="1" applyAlignment="1">
      <alignment horizontal="right"/>
    </xf>
    <xf numFmtId="38" fontId="6" fillId="0" borderId="148" xfId="1" applyFont="1" applyFill="1" applyBorder="1" applyAlignment="1">
      <alignment horizontal="right"/>
    </xf>
    <xf numFmtId="0" fontId="6" fillId="0" borderId="169" xfId="0" applyFont="1" applyBorder="1" applyAlignment="1">
      <alignment horizontal="right"/>
    </xf>
    <xf numFmtId="38" fontId="6" fillId="0" borderId="83" xfId="1" applyFont="1" applyFill="1" applyBorder="1" applyAlignment="1">
      <alignment horizontal="right"/>
    </xf>
    <xf numFmtId="0" fontId="6" fillId="0" borderId="150" xfId="0" applyFont="1" applyBorder="1" applyAlignment="1">
      <alignment horizontal="right"/>
    </xf>
    <xf numFmtId="0" fontId="0" fillId="9" borderId="0" xfId="0" applyFill="1"/>
    <xf numFmtId="0" fontId="6" fillId="8" borderId="14"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4" borderId="5" xfId="0" applyFont="1" applyFill="1" applyBorder="1" applyAlignment="1">
      <alignment vertical="center" wrapText="1"/>
    </xf>
    <xf numFmtId="0" fontId="6" fillId="8" borderId="20" xfId="0" applyFont="1" applyFill="1" applyBorder="1" applyAlignment="1">
      <alignment horizontal="center" vertical="center" wrapText="1"/>
    </xf>
    <xf numFmtId="176" fontId="6" fillId="0" borderId="111" xfId="2" applyNumberFormat="1" applyFont="1" applyFill="1" applyBorder="1" applyAlignment="1">
      <alignment horizontal="right"/>
    </xf>
  </cellXfs>
  <cellStyles count="6">
    <cellStyle name="パーセント" xfId="2" builtinId="5"/>
    <cellStyle name="パーセント 2" xfId="5" xr:uid="{14FA1612-CEEA-49CC-8DA5-D24DB2B567F6}"/>
    <cellStyle name="ハイパーリンク" xfId="3" builtinId="8"/>
    <cellStyle name="桁区切り" xfId="1" builtinId="6"/>
    <cellStyle name="標準" xfId="0" builtinId="0"/>
    <cellStyle name="標準 2" xfId="4" xr:uid="{4DE4985C-7DE8-4D8F-ABB9-D878F0CB23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79C2-4E93-86DF-E00488196965}"/>
            </c:ext>
          </c:extLst>
        </c:ser>
        <c:ser>
          <c:idx val="1"/>
          <c:order val="1"/>
          <c:spPr>
            <a:solidFill>
              <a:srgbClr val="3366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79C2-4E93-86DF-E00488196965}"/>
            </c:ext>
          </c:extLst>
        </c:ser>
        <c:ser>
          <c:idx val="2"/>
          <c:order val="2"/>
          <c:spPr>
            <a:solidFill>
              <a:srgbClr val="99CC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79C2-4E93-86DF-E00488196965}"/>
            </c:ext>
          </c:extLst>
        </c:ser>
        <c:ser>
          <c:idx val="3"/>
          <c:order val="3"/>
          <c:spPr>
            <a:pattFill prst="wdUpDiag">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79C2-4E93-86DF-E00488196965}"/>
            </c:ext>
          </c:extLst>
        </c:ser>
        <c:ser>
          <c:idx val="4"/>
          <c:order val="4"/>
          <c:spPr>
            <a:pattFill prst="solidDmnd">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79C2-4E93-86DF-E00488196965}"/>
            </c:ext>
          </c:extLst>
        </c:ser>
        <c:ser>
          <c:idx val="5"/>
          <c:order val="5"/>
          <c:spPr>
            <a:pattFill prst="narVert">
              <a:fgClr>
                <a:srgbClr val="8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79C2-4E93-86DF-E00488196965}"/>
            </c:ext>
          </c:extLst>
        </c:ser>
        <c:dLbls>
          <c:showLegendKey val="0"/>
          <c:showVal val="0"/>
          <c:showCatName val="0"/>
          <c:showSerName val="0"/>
          <c:showPercent val="0"/>
          <c:showBubbleSize val="0"/>
        </c:dLbls>
        <c:gapWidth val="80"/>
        <c:overlap val="100"/>
        <c:axId val="78082816"/>
        <c:axId val="78084352"/>
      </c:barChart>
      <c:catAx>
        <c:axId val="78082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4352"/>
        <c:crosses val="autoZero"/>
        <c:auto val="1"/>
        <c:lblAlgn val="ctr"/>
        <c:lblOffset val="100"/>
        <c:tickLblSkip val="2"/>
        <c:tickMarkSkip val="1"/>
        <c:noMultiLvlLbl val="0"/>
      </c:catAx>
      <c:valAx>
        <c:axId val="78084352"/>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082816"/>
        <c:crosses val="autoZero"/>
        <c:crossBetween val="between"/>
        <c:majorUnit val="0.1"/>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図５　従業員の雇用形態別内訳（女性）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80F9-4C1E-900D-D04D7CB8E107}"/>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80F9-4C1E-900D-D04D7CB8E107}"/>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80F9-4C1E-900D-D04D7CB8E107}"/>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80F9-4C1E-900D-D04D7CB8E107}"/>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80F9-4C1E-900D-D04D7CB8E107}"/>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80F9-4C1E-900D-D04D7CB8E107}"/>
            </c:ext>
          </c:extLst>
        </c:ser>
        <c:dLbls>
          <c:showLegendKey val="0"/>
          <c:showVal val="0"/>
          <c:showCatName val="0"/>
          <c:showSerName val="0"/>
          <c:showPercent val="0"/>
          <c:showBubbleSize val="0"/>
        </c:dLbls>
        <c:gapWidth val="80"/>
        <c:overlap val="100"/>
        <c:axId val="82728448"/>
        <c:axId val="82729984"/>
      </c:barChart>
      <c:catAx>
        <c:axId val="82728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9984"/>
        <c:crosses val="autoZero"/>
        <c:auto val="1"/>
        <c:lblAlgn val="ctr"/>
        <c:lblOffset val="100"/>
        <c:tickLblSkip val="1"/>
        <c:tickMarkSkip val="1"/>
        <c:noMultiLvlLbl val="0"/>
      </c:catAx>
      <c:valAx>
        <c:axId val="8272998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72844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図４　従業員の雇用形態別内訳（男性）</a:t>
            </a:r>
          </a:p>
        </c:rich>
      </c:tx>
      <c:overlay val="0"/>
      <c:spPr>
        <a:noFill/>
        <a:ln w="25400">
          <a:noFill/>
        </a:ln>
      </c:spPr>
    </c:title>
    <c:autoTitleDeleted val="0"/>
    <c:plotArea>
      <c:layout/>
      <c:barChart>
        <c:barDir val="bar"/>
        <c:grouping val="percentStacked"/>
        <c:varyColors val="0"/>
        <c:ser>
          <c:idx val="0"/>
          <c:order val="0"/>
          <c:spPr>
            <a:solidFill>
              <a:srgbClr val="808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E204-4350-AC09-B5DE50C56040}"/>
            </c:ext>
          </c:extLst>
        </c:ser>
        <c:ser>
          <c:idx val="1"/>
          <c:order val="1"/>
          <c:spPr>
            <a:solidFill>
              <a:srgbClr val="99CC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E204-4350-AC09-B5DE50C56040}"/>
            </c:ext>
          </c:extLst>
        </c:ser>
        <c:ser>
          <c:idx val="2"/>
          <c:order val="2"/>
          <c:spPr>
            <a:solidFill>
              <a:srgbClr val="CCFFCC"/>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2-E204-4350-AC09-B5DE50C56040}"/>
            </c:ext>
          </c:extLst>
        </c:ser>
        <c:ser>
          <c:idx val="3"/>
          <c:order val="3"/>
          <c:spPr>
            <a:pattFill prst="dkUpDiag">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3-E204-4350-AC09-B5DE50C56040}"/>
            </c:ext>
          </c:extLst>
        </c:ser>
        <c:ser>
          <c:idx val="4"/>
          <c:order val="4"/>
          <c:spPr>
            <a:pattFill prst="lgCheck">
              <a:fgClr>
                <a:srgbClr val="000080"/>
              </a:fgClr>
              <a:bgClr>
                <a:srgbClr val="FFFFFF"/>
              </a:bgClr>
            </a:patt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4-E204-4350-AC09-B5DE50C56040}"/>
            </c:ext>
          </c:extLst>
        </c:ser>
        <c:ser>
          <c:idx val="5"/>
          <c:order val="5"/>
          <c:spPr>
            <a:solidFill>
              <a:srgbClr val="00000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5-E204-4350-AC09-B5DE50C56040}"/>
            </c:ext>
          </c:extLst>
        </c:ser>
        <c:dLbls>
          <c:showLegendKey val="0"/>
          <c:showVal val="0"/>
          <c:showCatName val="0"/>
          <c:showSerName val="0"/>
          <c:showPercent val="0"/>
          <c:showBubbleSize val="0"/>
        </c:dLbls>
        <c:gapWidth val="80"/>
        <c:overlap val="100"/>
        <c:axId val="82648064"/>
        <c:axId val="82658048"/>
      </c:barChart>
      <c:catAx>
        <c:axId val="82648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58048"/>
        <c:crosses val="autoZero"/>
        <c:auto val="1"/>
        <c:lblAlgn val="ctr"/>
        <c:lblOffset val="100"/>
        <c:tickLblSkip val="1"/>
        <c:tickMarkSkip val="1"/>
        <c:noMultiLvlLbl val="0"/>
      </c:catAx>
      <c:valAx>
        <c:axId val="82658048"/>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82648064"/>
        <c:crosses val="autoZero"/>
        <c:crossBetween val="between"/>
        <c:majorUnit val="0.2"/>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図３　従業員の内訳（雇用形態別・男女別）　　　　　　　　</a:t>
            </a:r>
          </a:p>
        </c:rich>
      </c:tx>
      <c:overlay val="0"/>
      <c:spPr>
        <a:noFill/>
        <a:ln w="25400">
          <a:noFill/>
        </a:ln>
      </c:spPr>
    </c:title>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05D5-4C37-AE51-780701F87D4C}"/>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05D5-4C37-AE51-780701F87D4C}"/>
            </c:ext>
          </c:extLst>
        </c:ser>
        <c:dLbls>
          <c:showLegendKey val="0"/>
          <c:showVal val="0"/>
          <c:showCatName val="0"/>
          <c:showSerName val="0"/>
          <c:showPercent val="0"/>
          <c:showBubbleSize val="0"/>
        </c:dLbls>
        <c:gapWidth val="150"/>
        <c:axId val="82699392"/>
        <c:axId val="82700928"/>
      </c:barChart>
      <c:catAx>
        <c:axId val="82699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700928"/>
        <c:crosses val="autoZero"/>
        <c:auto val="1"/>
        <c:lblAlgn val="ctr"/>
        <c:lblOffset val="100"/>
        <c:tickLblSkip val="1"/>
        <c:tickMarkSkip val="1"/>
        <c:noMultiLvlLbl val="0"/>
      </c:catAx>
      <c:valAx>
        <c:axId val="82700928"/>
        <c:scaling>
          <c:orientation val="minMax"/>
          <c:max val="24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82699392"/>
        <c:crosses val="autoZero"/>
        <c:crossBetween val="between"/>
        <c:majorUnit val="3000"/>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図６　従業員の男女比（雇用形態別）</a:t>
            </a:r>
          </a:p>
        </c:rich>
      </c:tx>
      <c:overlay val="0"/>
      <c:spPr>
        <a:noFill/>
        <a:ln w="25400">
          <a:noFill/>
        </a:ln>
      </c:spPr>
    </c:title>
    <c:autoTitleDeleted val="0"/>
    <c:plotArea>
      <c:layout/>
      <c:barChart>
        <c:barDir val="col"/>
        <c:grouping val="percentStacked"/>
        <c:varyColors val="0"/>
        <c:ser>
          <c:idx val="0"/>
          <c:order val="0"/>
          <c:spPr>
            <a:solidFill>
              <a:srgbClr val="CCFFFF"/>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0-F8BE-4240-9904-846378DECCB5}"/>
            </c:ext>
          </c:extLst>
        </c:ser>
        <c:ser>
          <c:idx val="1"/>
          <c:order val="1"/>
          <c:spPr>
            <a:solidFill>
              <a:srgbClr val="000080"/>
            </a:solidFill>
            <a:ln w="12700">
              <a:solidFill>
                <a:srgbClr val="000000"/>
              </a:solidFill>
              <a:prstDash val="solid"/>
            </a:ln>
          </c:spPr>
          <c:invertIfNegative val="0"/>
          <c:val>
            <c:numRef>
              <c:f>'[1]表2 形態別内訳(男女別）'!#REF!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'[1]表2 形態別内訳(男女別）'!#REF!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'[1]表2 形態別内訳(男女別）'!#REF!</c15:sqref>
                        </c15:formulaRef>
                      </c:ext>
                    </c:extLst>
                    <c:strCache>
                      <c:ptCount val="1"/>
                      <c:pt idx="0">
                        <c:v>#REF!</c:v>
                      </c:pt>
                    </c:strCache>
                  </c:strRef>
                </c15:cat>
              </c15:filteredCategoryTitle>
            </c:ext>
            <c:ext xmlns:c16="http://schemas.microsoft.com/office/drawing/2014/chart" uri="{C3380CC4-5D6E-409C-BE32-E72D297353CC}">
              <c16:uniqueId val="{00000001-F8BE-4240-9904-846378DECCB5}"/>
            </c:ext>
          </c:extLst>
        </c:ser>
        <c:dLbls>
          <c:showLegendKey val="0"/>
          <c:showVal val="0"/>
          <c:showCatName val="0"/>
          <c:showSerName val="0"/>
          <c:showPercent val="0"/>
          <c:showBubbleSize val="0"/>
        </c:dLbls>
        <c:gapWidth val="150"/>
        <c:overlap val="100"/>
        <c:axId val="82791424"/>
        <c:axId val="82797312"/>
      </c:barChart>
      <c:catAx>
        <c:axId val="82791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7312"/>
        <c:crosses val="autoZero"/>
        <c:auto val="1"/>
        <c:lblAlgn val="ctr"/>
        <c:lblOffset val="100"/>
        <c:tickLblSkip val="1"/>
        <c:tickMarkSkip val="1"/>
        <c:noMultiLvlLbl val="0"/>
      </c:catAx>
      <c:valAx>
        <c:axId val="827973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82791424"/>
        <c:crosses val="autoZero"/>
        <c:crossBetween val="between"/>
        <c:majorUnit val="0.2"/>
      </c:valAx>
      <c:spPr>
        <a:solidFill>
          <a:srgbClr val="FFFF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6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60</xdr:row>
      <xdr:rowOff>0</xdr:rowOff>
    </xdr:from>
    <xdr:to>
      <xdr:col>10</xdr:col>
      <xdr:colOff>0</xdr:colOff>
      <xdr:row>60</xdr:row>
      <xdr:rowOff>0</xdr:rowOff>
    </xdr:to>
    <xdr:graphicFrame macro="">
      <xdr:nvGraphicFramePr>
        <xdr:cNvPr id="2" name="Chart 1">
          <a:extLst>
            <a:ext uri="{FF2B5EF4-FFF2-40B4-BE49-F238E27FC236}">
              <a16:creationId xmlns:a16="http://schemas.microsoft.com/office/drawing/2014/main" id="{298FE729-042D-49F8-AF54-EE56E58EE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60</xdr:row>
      <xdr:rowOff>0</xdr:rowOff>
    </xdr:from>
    <xdr:to>
      <xdr:col>10</xdr:col>
      <xdr:colOff>0</xdr:colOff>
      <xdr:row>60</xdr:row>
      <xdr:rowOff>0</xdr:rowOff>
    </xdr:to>
    <xdr:graphicFrame macro="">
      <xdr:nvGraphicFramePr>
        <xdr:cNvPr id="3" name="Chart 2">
          <a:extLst>
            <a:ext uri="{FF2B5EF4-FFF2-40B4-BE49-F238E27FC236}">
              <a16:creationId xmlns:a16="http://schemas.microsoft.com/office/drawing/2014/main" id="{81133136-B642-4D9A-9730-52A80B681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171450</xdr:colOff>
      <xdr:row>60</xdr:row>
      <xdr:rowOff>0</xdr:rowOff>
    </xdr:from>
    <xdr:to>
      <xdr:col>10</xdr:col>
      <xdr:colOff>0</xdr:colOff>
      <xdr:row>60</xdr:row>
      <xdr:rowOff>0</xdr:rowOff>
    </xdr:to>
    <xdr:graphicFrame macro="">
      <xdr:nvGraphicFramePr>
        <xdr:cNvPr id="4" name="Chart 3">
          <a:extLst>
            <a:ext uri="{FF2B5EF4-FFF2-40B4-BE49-F238E27FC236}">
              <a16:creationId xmlns:a16="http://schemas.microsoft.com/office/drawing/2014/main" id="{E19D4677-D062-4059-B9F5-1B9B87DBA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60</xdr:row>
      <xdr:rowOff>0</xdr:rowOff>
    </xdr:from>
    <xdr:to>
      <xdr:col>29</xdr:col>
      <xdr:colOff>0</xdr:colOff>
      <xdr:row>60</xdr:row>
      <xdr:rowOff>0</xdr:rowOff>
    </xdr:to>
    <xdr:graphicFrame macro="">
      <xdr:nvGraphicFramePr>
        <xdr:cNvPr id="5" name="Chart 4">
          <a:extLst>
            <a:ext uri="{FF2B5EF4-FFF2-40B4-BE49-F238E27FC236}">
              <a16:creationId xmlns:a16="http://schemas.microsoft.com/office/drawing/2014/main" id="{EF166B4F-03AC-4397-9BEE-77216946E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60</xdr:row>
      <xdr:rowOff>0</xdr:rowOff>
    </xdr:from>
    <xdr:to>
      <xdr:col>29</xdr:col>
      <xdr:colOff>0</xdr:colOff>
      <xdr:row>60</xdr:row>
      <xdr:rowOff>0</xdr:rowOff>
    </xdr:to>
    <xdr:graphicFrame macro="">
      <xdr:nvGraphicFramePr>
        <xdr:cNvPr id="6" name="Chart 5">
          <a:extLst>
            <a:ext uri="{FF2B5EF4-FFF2-40B4-BE49-F238E27FC236}">
              <a16:creationId xmlns:a16="http://schemas.microsoft.com/office/drawing/2014/main" id="{381DE8E7-E060-497E-B37F-69758689A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8027-071D-4860-912A-758A2D8C693E}">
  <sheetPr>
    <tabColor rgb="FFFFC000"/>
  </sheetPr>
  <dimension ref="B1:D96"/>
  <sheetViews>
    <sheetView tabSelected="1" view="pageBreakPreview" topLeftCell="A9" zoomScale="110" zoomScaleNormal="100" zoomScaleSheetLayoutView="110" workbookViewId="0">
      <selection activeCell="C31" sqref="C31"/>
    </sheetView>
  </sheetViews>
  <sheetFormatPr defaultRowHeight="13.2" x14ac:dyDescent="0.2"/>
  <cols>
    <col min="1" max="1" width="1.5546875" customWidth="1"/>
    <col min="2" max="2" width="3.6640625" customWidth="1"/>
    <col min="3" max="3" width="11.33203125" customWidth="1"/>
    <col min="4" max="4" width="87.6640625" customWidth="1"/>
  </cols>
  <sheetData>
    <row r="1" spans="2:4" ht="24" customHeight="1" x14ac:dyDescent="0.2">
      <c r="B1" s="1" t="s">
        <v>0</v>
      </c>
      <c r="C1" s="1"/>
      <c r="D1" s="1"/>
    </row>
    <row r="2" spans="2:4" ht="10.95" customHeight="1" x14ac:dyDescent="0.2"/>
    <row r="3" spans="2:4" ht="18" customHeight="1" x14ac:dyDescent="0.2">
      <c r="B3" s="2" t="s">
        <v>1</v>
      </c>
      <c r="C3" s="2"/>
      <c r="D3" s="3"/>
    </row>
    <row r="4" spans="2:4" ht="18" customHeight="1" x14ac:dyDescent="0.2">
      <c r="B4" s="2"/>
      <c r="C4" s="4" t="s">
        <v>2</v>
      </c>
      <c r="D4" s="5" t="s">
        <v>3</v>
      </c>
    </row>
    <row r="5" spans="2:4" ht="18" customHeight="1" x14ac:dyDescent="0.2">
      <c r="B5" s="2"/>
      <c r="C5" s="4" t="s">
        <v>4</v>
      </c>
      <c r="D5" s="5" t="s">
        <v>5</v>
      </c>
    </row>
    <row r="6" spans="2:4" ht="18" customHeight="1" x14ac:dyDescent="0.2">
      <c r="B6" s="2"/>
      <c r="C6" s="4" t="s">
        <v>6</v>
      </c>
      <c r="D6" s="5" t="s">
        <v>7</v>
      </c>
    </row>
    <row r="7" spans="2:4" ht="18" customHeight="1" x14ac:dyDescent="0.2">
      <c r="B7" s="2"/>
      <c r="C7" s="4" t="s">
        <v>8</v>
      </c>
      <c r="D7" s="5" t="s">
        <v>9</v>
      </c>
    </row>
    <row r="8" spans="2:4" ht="18" customHeight="1" x14ac:dyDescent="0.2">
      <c r="B8" s="2"/>
      <c r="C8" s="4" t="s">
        <v>10</v>
      </c>
      <c r="D8" s="5" t="s">
        <v>11</v>
      </c>
    </row>
    <row r="9" spans="2:4" ht="18" customHeight="1" x14ac:dyDescent="0.2">
      <c r="B9" s="2"/>
      <c r="C9" s="4" t="s">
        <v>12</v>
      </c>
      <c r="D9" s="5" t="s">
        <v>13</v>
      </c>
    </row>
    <row r="10" spans="2:4" ht="18" customHeight="1" x14ac:dyDescent="0.2">
      <c r="B10" s="2"/>
      <c r="C10" s="4" t="s">
        <v>14</v>
      </c>
      <c r="D10" s="5" t="s">
        <v>15</v>
      </c>
    </row>
    <row r="11" spans="2:4" ht="18" customHeight="1" x14ac:dyDescent="0.2">
      <c r="B11" s="2"/>
      <c r="C11" s="4" t="s">
        <v>16</v>
      </c>
      <c r="D11" s="5" t="s">
        <v>17</v>
      </c>
    </row>
    <row r="12" spans="2:4" ht="18" customHeight="1" x14ac:dyDescent="0.2">
      <c r="B12" s="2"/>
      <c r="C12" s="4" t="s">
        <v>18</v>
      </c>
      <c r="D12" s="5" t="s">
        <v>19</v>
      </c>
    </row>
    <row r="13" spans="2:4" ht="18" customHeight="1" x14ac:dyDescent="0.2">
      <c r="B13" s="2"/>
      <c r="C13" s="4" t="s">
        <v>20</v>
      </c>
      <c r="D13" s="5" t="s">
        <v>21</v>
      </c>
    </row>
    <row r="14" spans="2:4" ht="18" customHeight="1" x14ac:dyDescent="0.2">
      <c r="B14" s="2"/>
      <c r="C14" s="4" t="s">
        <v>22</v>
      </c>
      <c r="D14" s="5" t="s">
        <v>23</v>
      </c>
    </row>
    <row r="15" spans="2:4" ht="18" customHeight="1" x14ac:dyDescent="0.2">
      <c r="B15" s="2"/>
      <c r="C15" s="4" t="s">
        <v>24</v>
      </c>
      <c r="D15" s="5" t="s">
        <v>25</v>
      </c>
    </row>
    <row r="16" spans="2:4" ht="18" customHeight="1" x14ac:dyDescent="0.2">
      <c r="B16" s="2"/>
      <c r="C16" s="4" t="s">
        <v>26</v>
      </c>
      <c r="D16" s="5" t="s">
        <v>27</v>
      </c>
    </row>
    <row r="17" spans="2:4" ht="18" customHeight="1" x14ac:dyDescent="0.2">
      <c r="B17" s="2" t="s">
        <v>28</v>
      </c>
      <c r="C17" s="2"/>
      <c r="D17" s="3"/>
    </row>
    <row r="18" spans="2:4" ht="18" customHeight="1" x14ac:dyDescent="0.2">
      <c r="B18" s="2"/>
      <c r="C18" s="4" t="s">
        <v>29</v>
      </c>
      <c r="D18" s="5" t="s">
        <v>30</v>
      </c>
    </row>
    <row r="19" spans="2:4" ht="18" customHeight="1" x14ac:dyDescent="0.2">
      <c r="B19" s="2" t="s">
        <v>31</v>
      </c>
      <c r="C19" s="2"/>
      <c r="D19" s="3"/>
    </row>
    <row r="20" spans="2:4" ht="18" customHeight="1" x14ac:dyDescent="0.2">
      <c r="B20" s="2"/>
      <c r="C20" s="4" t="s">
        <v>32</v>
      </c>
      <c r="D20" s="5" t="s">
        <v>33</v>
      </c>
    </row>
    <row r="21" spans="2:4" ht="18" customHeight="1" x14ac:dyDescent="0.2">
      <c r="B21" s="2"/>
      <c r="C21" s="4" t="s">
        <v>34</v>
      </c>
      <c r="D21" s="5" t="s">
        <v>35</v>
      </c>
    </row>
    <row r="22" spans="2:4" ht="18" customHeight="1" x14ac:dyDescent="0.2">
      <c r="B22" s="2"/>
      <c r="C22" s="4" t="s">
        <v>36</v>
      </c>
      <c r="D22" s="5" t="s">
        <v>37</v>
      </c>
    </row>
    <row r="23" spans="2:4" ht="18" customHeight="1" x14ac:dyDescent="0.2">
      <c r="B23" s="2"/>
      <c r="C23" s="4" t="s">
        <v>38</v>
      </c>
      <c r="D23" s="5" t="s">
        <v>39</v>
      </c>
    </row>
    <row r="24" spans="2:4" ht="18" customHeight="1" x14ac:dyDescent="0.2">
      <c r="B24" s="2"/>
      <c r="C24" s="4" t="s">
        <v>40</v>
      </c>
      <c r="D24" s="5" t="s">
        <v>41</v>
      </c>
    </row>
    <row r="25" spans="2:4" ht="18" customHeight="1" x14ac:dyDescent="0.2">
      <c r="B25" s="2" t="s">
        <v>42</v>
      </c>
      <c r="C25" s="2"/>
      <c r="D25" s="3"/>
    </row>
    <row r="26" spans="2:4" ht="18" customHeight="1" x14ac:dyDescent="0.2">
      <c r="B26" s="2"/>
      <c r="C26" s="6" t="s">
        <v>43</v>
      </c>
      <c r="D26" s="4" t="s">
        <v>44</v>
      </c>
    </row>
    <row r="27" spans="2:4" ht="18" customHeight="1" x14ac:dyDescent="0.2">
      <c r="B27" s="2"/>
      <c r="C27" s="4" t="s">
        <v>45</v>
      </c>
      <c r="D27" s="5" t="s">
        <v>46</v>
      </c>
    </row>
    <row r="28" spans="2:4" ht="18" customHeight="1" x14ac:dyDescent="0.2">
      <c r="B28" s="2"/>
      <c r="C28" s="4" t="s">
        <v>47</v>
      </c>
      <c r="D28" s="5" t="s">
        <v>48</v>
      </c>
    </row>
    <row r="29" spans="2:4" ht="18" customHeight="1" x14ac:dyDescent="0.2">
      <c r="B29" s="2"/>
      <c r="C29" s="4" t="s">
        <v>49</v>
      </c>
      <c r="D29" s="5" t="s">
        <v>50</v>
      </c>
    </row>
    <row r="30" spans="2:4" ht="18" customHeight="1" x14ac:dyDescent="0.2">
      <c r="B30" s="2" t="s">
        <v>51</v>
      </c>
      <c r="C30" s="2"/>
      <c r="D30" s="3"/>
    </row>
    <row r="31" spans="2:4" ht="18" customHeight="1" x14ac:dyDescent="0.2">
      <c r="B31" s="2"/>
      <c r="C31" s="4" t="s">
        <v>52</v>
      </c>
      <c r="D31" s="5" t="s">
        <v>53</v>
      </c>
    </row>
    <row r="32" spans="2:4" ht="18" customHeight="1" x14ac:dyDescent="0.2">
      <c r="B32" s="2"/>
      <c r="C32" s="4" t="s">
        <v>54</v>
      </c>
      <c r="D32" s="5" t="s">
        <v>55</v>
      </c>
    </row>
    <row r="33" spans="2:4" ht="18" customHeight="1" x14ac:dyDescent="0.2">
      <c r="B33" s="2"/>
      <c r="C33" s="4" t="s">
        <v>56</v>
      </c>
      <c r="D33" s="5" t="s">
        <v>57</v>
      </c>
    </row>
    <row r="34" spans="2:4" ht="18" customHeight="1" x14ac:dyDescent="0.2">
      <c r="B34" s="2"/>
      <c r="C34" s="4" t="s">
        <v>58</v>
      </c>
      <c r="D34" s="5" t="s">
        <v>59</v>
      </c>
    </row>
    <row r="35" spans="2:4" ht="18" customHeight="1" x14ac:dyDescent="0.2">
      <c r="B35" s="2"/>
      <c r="C35" s="4" t="s">
        <v>60</v>
      </c>
      <c r="D35" s="5" t="s">
        <v>61</v>
      </c>
    </row>
    <row r="36" spans="2:4" ht="18" customHeight="1" x14ac:dyDescent="0.2">
      <c r="B36" s="2"/>
      <c r="C36" s="4" t="s">
        <v>62</v>
      </c>
      <c r="D36" s="5" t="s">
        <v>63</v>
      </c>
    </row>
    <row r="37" spans="2:4" ht="18" customHeight="1" x14ac:dyDescent="0.2">
      <c r="B37" s="2"/>
      <c r="C37" s="4" t="s">
        <v>64</v>
      </c>
      <c r="D37" s="5" t="s">
        <v>65</v>
      </c>
    </row>
    <row r="38" spans="2:4" ht="18" customHeight="1" x14ac:dyDescent="0.2">
      <c r="B38" s="2"/>
      <c r="C38" s="4" t="s">
        <v>66</v>
      </c>
      <c r="D38" s="5" t="s">
        <v>67</v>
      </c>
    </row>
    <row r="39" spans="2:4" ht="18" customHeight="1" x14ac:dyDescent="0.2">
      <c r="B39" s="2"/>
      <c r="C39" s="4" t="s">
        <v>68</v>
      </c>
      <c r="D39" s="5" t="s">
        <v>69</v>
      </c>
    </row>
    <row r="40" spans="2:4" ht="18" customHeight="1" x14ac:dyDescent="0.2">
      <c r="B40" s="2"/>
      <c r="C40" s="4" t="s">
        <v>70</v>
      </c>
      <c r="D40" s="5" t="s">
        <v>71</v>
      </c>
    </row>
    <row r="41" spans="2:4" ht="18" customHeight="1" x14ac:dyDescent="0.2">
      <c r="B41" s="2"/>
      <c r="C41" s="4" t="s">
        <v>72</v>
      </c>
      <c r="D41" s="5" t="s">
        <v>73</v>
      </c>
    </row>
    <row r="42" spans="2:4" ht="18" customHeight="1" x14ac:dyDescent="0.2">
      <c r="B42" s="2"/>
      <c r="C42" s="4" t="s">
        <v>74</v>
      </c>
      <c r="D42" s="5" t="s">
        <v>75</v>
      </c>
    </row>
    <row r="43" spans="2:4" ht="18" customHeight="1" x14ac:dyDescent="0.2">
      <c r="B43" s="2"/>
      <c r="C43" s="4" t="s">
        <v>76</v>
      </c>
      <c r="D43" s="5" t="s">
        <v>77</v>
      </c>
    </row>
    <row r="44" spans="2:4" ht="18" customHeight="1" x14ac:dyDescent="0.2">
      <c r="B44" s="2"/>
      <c r="C44" s="4" t="s">
        <v>78</v>
      </c>
      <c r="D44" s="5" t="s">
        <v>79</v>
      </c>
    </row>
    <row r="45" spans="2:4" ht="18" customHeight="1" x14ac:dyDescent="0.2">
      <c r="B45" s="2"/>
      <c r="C45" s="4" t="s">
        <v>80</v>
      </c>
      <c r="D45" s="5" t="s">
        <v>81</v>
      </c>
    </row>
    <row r="46" spans="2:4" ht="18" customHeight="1" x14ac:dyDescent="0.2">
      <c r="B46" s="2"/>
      <c r="C46" s="4" t="s">
        <v>82</v>
      </c>
      <c r="D46" s="5" t="s">
        <v>83</v>
      </c>
    </row>
    <row r="47" spans="2:4" ht="18" customHeight="1" x14ac:dyDescent="0.2">
      <c r="B47" s="2"/>
      <c r="C47" s="4" t="s">
        <v>84</v>
      </c>
      <c r="D47" s="5" t="s">
        <v>85</v>
      </c>
    </row>
    <row r="48" spans="2:4" ht="18" customHeight="1" x14ac:dyDescent="0.2">
      <c r="B48" s="2"/>
      <c r="C48" s="4" t="s">
        <v>86</v>
      </c>
      <c r="D48" s="5" t="s">
        <v>87</v>
      </c>
    </row>
    <row r="49" spans="2:4" ht="18" customHeight="1" x14ac:dyDescent="0.2">
      <c r="B49" s="2"/>
      <c r="C49" s="4" t="s">
        <v>88</v>
      </c>
      <c r="D49" s="5" t="s">
        <v>89</v>
      </c>
    </row>
    <row r="50" spans="2:4" ht="18" customHeight="1" x14ac:dyDescent="0.2">
      <c r="B50" s="2"/>
      <c r="C50" s="4" t="s">
        <v>90</v>
      </c>
      <c r="D50" s="5" t="s">
        <v>91</v>
      </c>
    </row>
    <row r="51" spans="2:4" ht="18" customHeight="1" x14ac:dyDescent="0.2">
      <c r="B51" s="2" t="s">
        <v>92</v>
      </c>
      <c r="C51" s="2"/>
      <c r="D51" s="3"/>
    </row>
    <row r="52" spans="2:4" ht="18" customHeight="1" x14ac:dyDescent="0.2">
      <c r="B52" s="2"/>
      <c r="C52" s="4" t="s">
        <v>93</v>
      </c>
      <c r="D52" s="5" t="s">
        <v>94</v>
      </c>
    </row>
    <row r="53" spans="2:4" ht="18" customHeight="1" x14ac:dyDescent="0.2">
      <c r="B53" s="2"/>
      <c r="C53" s="4" t="s">
        <v>95</v>
      </c>
      <c r="D53" s="5" t="s">
        <v>96</v>
      </c>
    </row>
    <row r="54" spans="2:4" ht="18" customHeight="1" x14ac:dyDescent="0.2">
      <c r="B54" s="2"/>
      <c r="C54" s="4" t="s">
        <v>97</v>
      </c>
      <c r="D54" s="5" t="s">
        <v>98</v>
      </c>
    </row>
    <row r="55" spans="2:4" ht="18" customHeight="1" x14ac:dyDescent="0.2">
      <c r="B55" s="2"/>
      <c r="C55" s="4" t="s">
        <v>99</v>
      </c>
      <c r="D55" s="5" t="s">
        <v>100</v>
      </c>
    </row>
    <row r="56" spans="2:4" ht="18" customHeight="1" x14ac:dyDescent="0.2">
      <c r="B56" s="2"/>
      <c r="C56" s="4" t="s">
        <v>101</v>
      </c>
      <c r="D56" s="5" t="s">
        <v>102</v>
      </c>
    </row>
    <row r="57" spans="2:4" ht="18" customHeight="1" x14ac:dyDescent="0.2">
      <c r="B57" s="2"/>
      <c r="C57" s="4" t="s">
        <v>103</v>
      </c>
      <c r="D57" s="5" t="s">
        <v>104</v>
      </c>
    </row>
    <row r="58" spans="2:4" ht="18" customHeight="1" x14ac:dyDescent="0.2">
      <c r="B58" s="2"/>
      <c r="C58" s="4" t="s">
        <v>105</v>
      </c>
      <c r="D58" s="5" t="s">
        <v>106</v>
      </c>
    </row>
    <row r="59" spans="2:4" ht="18" customHeight="1" x14ac:dyDescent="0.2">
      <c r="B59" s="2"/>
      <c r="C59" s="4" t="s">
        <v>107</v>
      </c>
      <c r="D59" s="5" t="s">
        <v>108</v>
      </c>
    </row>
    <row r="60" spans="2:4" ht="18" customHeight="1" x14ac:dyDescent="0.2">
      <c r="B60" s="2"/>
      <c r="C60" s="4" t="s">
        <v>109</v>
      </c>
      <c r="D60" s="5" t="s">
        <v>110</v>
      </c>
    </row>
    <row r="61" spans="2:4" ht="18" customHeight="1" x14ac:dyDescent="0.2">
      <c r="B61" s="2"/>
      <c r="C61" s="4" t="s">
        <v>111</v>
      </c>
      <c r="D61" s="5" t="s">
        <v>112</v>
      </c>
    </row>
    <row r="62" spans="2:4" ht="18" customHeight="1" x14ac:dyDescent="0.2">
      <c r="B62" s="2"/>
      <c r="C62" s="4" t="s">
        <v>113</v>
      </c>
      <c r="D62" s="5" t="s">
        <v>114</v>
      </c>
    </row>
    <row r="63" spans="2:4" ht="18" customHeight="1" x14ac:dyDescent="0.2">
      <c r="B63" s="2"/>
      <c r="C63" s="4" t="s">
        <v>115</v>
      </c>
      <c r="D63" s="5" t="s">
        <v>116</v>
      </c>
    </row>
    <row r="64" spans="2:4" ht="18" customHeight="1" x14ac:dyDescent="0.2">
      <c r="B64" s="2"/>
      <c r="C64" s="4" t="s">
        <v>117</v>
      </c>
      <c r="D64" s="5" t="s">
        <v>118</v>
      </c>
    </row>
    <row r="65" spans="2:4" ht="18" customHeight="1" x14ac:dyDescent="0.2">
      <c r="B65" s="2"/>
      <c r="C65" s="4" t="s">
        <v>119</v>
      </c>
      <c r="D65" s="5" t="s">
        <v>120</v>
      </c>
    </row>
    <row r="66" spans="2:4" ht="18" customHeight="1" x14ac:dyDescent="0.2">
      <c r="B66" s="2"/>
      <c r="C66" s="4" t="s">
        <v>121</v>
      </c>
      <c r="D66" s="5" t="s">
        <v>122</v>
      </c>
    </row>
    <row r="67" spans="2:4" ht="18" customHeight="1" x14ac:dyDescent="0.2">
      <c r="B67" s="2"/>
      <c r="C67" s="4" t="s">
        <v>123</v>
      </c>
      <c r="D67" s="5" t="s">
        <v>124</v>
      </c>
    </row>
    <row r="68" spans="2:4" ht="18" customHeight="1" x14ac:dyDescent="0.2">
      <c r="B68" s="2"/>
      <c r="C68" s="4" t="s">
        <v>125</v>
      </c>
      <c r="D68" s="5" t="s">
        <v>126</v>
      </c>
    </row>
    <row r="69" spans="2:4" ht="18" customHeight="1" x14ac:dyDescent="0.2">
      <c r="B69" s="2"/>
      <c r="C69" s="4" t="s">
        <v>127</v>
      </c>
      <c r="D69" s="5" t="s">
        <v>128</v>
      </c>
    </row>
    <row r="70" spans="2:4" ht="18" customHeight="1" x14ac:dyDescent="0.2">
      <c r="B70" s="2" t="s">
        <v>129</v>
      </c>
      <c r="C70" s="2"/>
      <c r="D70" s="3"/>
    </row>
    <row r="71" spans="2:4" ht="18" customHeight="1" x14ac:dyDescent="0.2">
      <c r="B71" s="2"/>
      <c r="C71" s="4" t="s">
        <v>130</v>
      </c>
      <c r="D71" s="5" t="s">
        <v>131</v>
      </c>
    </row>
    <row r="72" spans="2:4" ht="18" customHeight="1" x14ac:dyDescent="0.2">
      <c r="B72" s="2"/>
      <c r="C72" s="4" t="s">
        <v>132</v>
      </c>
      <c r="D72" s="5" t="s">
        <v>133</v>
      </c>
    </row>
    <row r="73" spans="2:4" ht="18" customHeight="1" x14ac:dyDescent="0.2">
      <c r="B73" s="2" t="s">
        <v>134</v>
      </c>
      <c r="C73" s="2"/>
      <c r="D73" s="3"/>
    </row>
    <row r="74" spans="2:4" ht="18" customHeight="1" x14ac:dyDescent="0.2">
      <c r="B74" s="2"/>
      <c r="C74" s="4" t="s">
        <v>135</v>
      </c>
      <c r="D74" s="5" t="s">
        <v>136</v>
      </c>
    </row>
    <row r="75" spans="2:4" ht="18" customHeight="1" x14ac:dyDescent="0.2">
      <c r="B75" s="2"/>
      <c r="C75" s="4" t="s">
        <v>137</v>
      </c>
      <c r="D75" s="5" t="s">
        <v>138</v>
      </c>
    </row>
    <row r="76" spans="2:4" ht="18" customHeight="1" x14ac:dyDescent="0.2">
      <c r="B76" s="2" t="s">
        <v>139</v>
      </c>
      <c r="C76" s="2"/>
      <c r="D76" s="3"/>
    </row>
    <row r="77" spans="2:4" ht="18" customHeight="1" x14ac:dyDescent="0.2">
      <c r="B77" s="2"/>
      <c r="C77" s="4" t="s">
        <v>140</v>
      </c>
      <c r="D77" s="5" t="s">
        <v>141</v>
      </c>
    </row>
    <row r="78" spans="2:4" ht="18" customHeight="1" x14ac:dyDescent="0.2">
      <c r="B78" s="2"/>
      <c r="C78" s="4" t="s">
        <v>142</v>
      </c>
      <c r="D78" s="5" t="s">
        <v>143</v>
      </c>
    </row>
    <row r="79" spans="2:4" ht="18" customHeight="1" x14ac:dyDescent="0.2">
      <c r="B79" s="2"/>
      <c r="C79" s="4" t="s">
        <v>144</v>
      </c>
      <c r="D79" s="5" t="s">
        <v>145</v>
      </c>
    </row>
    <row r="80" spans="2:4" ht="18" customHeight="1" x14ac:dyDescent="0.2">
      <c r="B80" s="2"/>
      <c r="C80" s="4" t="s">
        <v>146</v>
      </c>
      <c r="D80" s="5" t="s">
        <v>147</v>
      </c>
    </row>
    <row r="81" spans="2:4" ht="18" customHeight="1" x14ac:dyDescent="0.2">
      <c r="B81" s="2"/>
      <c r="C81" s="4" t="s">
        <v>148</v>
      </c>
      <c r="D81" s="5" t="s">
        <v>149</v>
      </c>
    </row>
    <row r="82" spans="2:4" ht="18" customHeight="1" x14ac:dyDescent="0.2">
      <c r="B82" s="2" t="s">
        <v>150</v>
      </c>
      <c r="C82" s="2"/>
      <c r="D82" s="7"/>
    </row>
    <row r="83" spans="2:4" ht="18" customHeight="1" x14ac:dyDescent="0.2">
      <c r="B83" s="2"/>
      <c r="C83" s="4" t="s">
        <v>151</v>
      </c>
      <c r="D83" s="5" t="s">
        <v>152</v>
      </c>
    </row>
    <row r="84" spans="2:4" ht="18" customHeight="1" x14ac:dyDescent="0.2">
      <c r="B84" s="2"/>
      <c r="C84" s="4" t="s">
        <v>153</v>
      </c>
      <c r="D84" s="5" t="s">
        <v>154</v>
      </c>
    </row>
    <row r="85" spans="2:4" ht="18" customHeight="1" x14ac:dyDescent="0.2">
      <c r="B85" s="2" t="s">
        <v>155</v>
      </c>
      <c r="C85" s="2"/>
      <c r="D85" s="7"/>
    </row>
    <row r="86" spans="2:4" ht="18" customHeight="1" x14ac:dyDescent="0.2">
      <c r="B86" s="2"/>
      <c r="C86" s="4" t="s">
        <v>156</v>
      </c>
      <c r="D86" s="5" t="s">
        <v>157</v>
      </c>
    </row>
    <row r="87" spans="2:4" ht="18" customHeight="1" x14ac:dyDescent="0.2">
      <c r="B87" s="2"/>
      <c r="C87" s="4" t="s">
        <v>158</v>
      </c>
      <c r="D87" s="5" t="s">
        <v>159</v>
      </c>
    </row>
    <row r="88" spans="2:4" ht="18" customHeight="1" x14ac:dyDescent="0.2">
      <c r="B88" s="2"/>
      <c r="C88" s="4" t="s">
        <v>160</v>
      </c>
      <c r="D88" s="5" t="s">
        <v>161</v>
      </c>
    </row>
    <row r="89" spans="2:4" ht="18" customHeight="1" x14ac:dyDescent="0.2">
      <c r="B89" s="2"/>
      <c r="C89" s="4" t="s">
        <v>162</v>
      </c>
      <c r="D89" s="5" t="s">
        <v>163</v>
      </c>
    </row>
    <row r="90" spans="2:4" ht="18" customHeight="1" x14ac:dyDescent="0.2">
      <c r="B90" s="2" t="s">
        <v>164</v>
      </c>
      <c r="C90" s="2"/>
      <c r="D90" s="7"/>
    </row>
    <row r="91" spans="2:4" ht="18" customHeight="1" x14ac:dyDescent="0.2">
      <c r="B91" s="2"/>
      <c r="C91" s="4" t="s">
        <v>165</v>
      </c>
      <c r="D91" s="5" t="s">
        <v>166</v>
      </c>
    </row>
    <row r="92" spans="2:4" ht="18" customHeight="1" x14ac:dyDescent="0.2">
      <c r="B92" s="2"/>
      <c r="C92" s="4" t="s">
        <v>167</v>
      </c>
      <c r="D92" s="5" t="s">
        <v>168</v>
      </c>
    </row>
    <row r="93" spans="2:4" ht="18" customHeight="1" x14ac:dyDescent="0.2">
      <c r="B93" s="2"/>
      <c r="C93" s="4" t="s">
        <v>169</v>
      </c>
      <c r="D93" s="5" t="s">
        <v>170</v>
      </c>
    </row>
    <row r="94" spans="2:4" ht="18" customHeight="1" x14ac:dyDescent="0.2">
      <c r="B94" s="2"/>
      <c r="C94" s="4" t="s">
        <v>171</v>
      </c>
      <c r="D94" s="5" t="s">
        <v>172</v>
      </c>
    </row>
    <row r="95" spans="2:4" ht="18" customHeight="1" x14ac:dyDescent="0.2">
      <c r="B95" s="2"/>
      <c r="C95" s="4" t="s">
        <v>173</v>
      </c>
      <c r="D95" s="5" t="s">
        <v>174</v>
      </c>
    </row>
    <row r="96" spans="2:4" ht="18" customHeight="1" x14ac:dyDescent="0.2">
      <c r="B96" s="2"/>
      <c r="C96" s="4" t="s">
        <v>175</v>
      </c>
      <c r="D96" s="5" t="s">
        <v>176</v>
      </c>
    </row>
  </sheetData>
  <mergeCells count="1">
    <mergeCell ref="B1:D1"/>
  </mergeCells>
  <phoneticPr fontId="3"/>
  <hyperlinks>
    <hyperlink ref="C4" location="表1!A1" display="表１" xr:uid="{49CB7BE3-6FB5-4046-9EA5-074CE074A5E5}"/>
    <hyperlink ref="C4:D4" location="表1!A1" display="表１" xr:uid="{B5B1114E-DCBD-458F-BAEA-6BF5F3F3AB7D}"/>
    <hyperlink ref="C5:D5" location="表2!A1" display="表２" xr:uid="{49D3016C-8893-4DCE-94D1-154975363AFB}"/>
    <hyperlink ref="C6:D6" location="表3‐1!A1" display="表３－１" xr:uid="{906C390A-9112-43B7-B742-230D85B787E2}"/>
    <hyperlink ref="C7:D7" location="'表3-2'!A1" display="表３－２" xr:uid="{19435483-9BB2-4525-BFCB-0F69B417E082}"/>
    <hyperlink ref="C8:D8" location="'表3-3'!A1" display="表３－３" xr:uid="{4C0331C9-230B-4588-B09C-4A1982CD0157}"/>
    <hyperlink ref="C9:D9" location="表4!A1" display="表４" xr:uid="{5D841CA0-96F1-4B83-A4EE-88202266C4E4}"/>
    <hyperlink ref="C10:D10" location="'表5-1'!A1" display="表５－１" xr:uid="{12DDE503-05CF-4F14-8962-B35D5B77A814}"/>
    <hyperlink ref="C11:D11" location="'表5-2'!A1" display="表５－２" xr:uid="{4E1C7BE7-8C8D-4A72-9511-5C11BEA9E521}"/>
    <hyperlink ref="C16:D16" location="'表5-3'!A1" display="表５－３" xr:uid="{532B6B7B-4EC6-4207-88FA-83EA0B1C0A32}"/>
    <hyperlink ref="C18:D18" location="表6!A1" display="表６" xr:uid="{384E44E2-A575-4E9A-9B8A-300EBEB399C0}"/>
    <hyperlink ref="C20:D20" location="表7!A1" display="表７" xr:uid="{7BA85166-B570-4E8F-B17B-86E47EA3327D}"/>
    <hyperlink ref="C21:D21" location="表8!A1" display="表８" xr:uid="{F184B29E-CFFA-4287-96AB-5CD0F7365E6F}"/>
    <hyperlink ref="C22:D22" location="表9!A1" display="表９" xr:uid="{F3DF5A29-C339-4BA5-B5F9-DF8E2D53BC94}"/>
    <hyperlink ref="C23:D23" location="表10!Print_Area" display="表１０" xr:uid="{D59ECD4D-594A-4A1B-AF08-E5FD9AE13482}"/>
    <hyperlink ref="C24:D24" location="表11!Print_Area" display="表１１" xr:uid="{27AD4AEB-8644-4029-BD71-43737BF6A478}"/>
    <hyperlink ref="C27:D27" location="'表12-1'!A1" display="表１２－１" xr:uid="{34AACDA1-D2D1-4D93-B33B-8AAC631CB4B3}"/>
    <hyperlink ref="C31:D31" location="表13!A1" display="表１３－１" xr:uid="{118E1CCA-9C1C-4ABC-BD77-BDD77725203C}"/>
    <hyperlink ref="C32:D32" location="表13!A1" display="表１３－２" xr:uid="{C56A26AF-DB60-48FB-8D01-71874E06DFFB}"/>
    <hyperlink ref="C33:D33" location="表14!A1" display="表１４" xr:uid="{7D0E56C6-CC10-4E01-9E30-A4B478CE055A}"/>
    <hyperlink ref="C34:D34" location="'表15-1'!A1" display="表１５－１" xr:uid="{BA53B57B-EB34-4D5D-8622-9D774B80443D}"/>
    <hyperlink ref="C35:D35" location="'表15-2'!A1" display="表１５－２" xr:uid="{53E0F37B-14E4-46EB-B237-8C5E640668C2}"/>
    <hyperlink ref="C36:D36" location="'表15-3'!A1" display="表１５－３" xr:uid="{261CD643-A52E-4244-A57B-07EB197C6D4F}"/>
    <hyperlink ref="C40:D40" location="'表16-1'!A1" display="表１６－１" xr:uid="{FD721A2A-C5E1-4E66-9497-6AA0FC2A8433}"/>
    <hyperlink ref="C41:D41" location="'表16-2'!A1" display="表１６－２" xr:uid="{7E0E42E9-27E1-46E2-BA1B-A06D4FBA0CB0}"/>
    <hyperlink ref="C42:D42" location="表17!A1" display="表１７" xr:uid="{CC0C793F-F184-4800-93B7-44FFA1C1DFD9}"/>
    <hyperlink ref="C43:D43" location="'表18-1'!A1" display="表１８－１" xr:uid="{D433654E-5255-48B7-B091-68ADCEEAF741}"/>
    <hyperlink ref="C44:D44" location="'表18-2'!A1" display="表１８－２" xr:uid="{F6044A8C-F7C8-44BC-9727-388CB2B91A28}"/>
    <hyperlink ref="C45:D46" location="表20!A1" display="表２０－１" xr:uid="{E115E8DC-9252-4A3C-8C7A-D94A2BAB3569}"/>
    <hyperlink ref="C47:D47" location="表20!A1" display="表２０" xr:uid="{F13093F4-163E-4579-8167-BB55DA5EDF82}"/>
    <hyperlink ref="C48:D48" location="'表21-1'!A1" display="表２１－１" xr:uid="{D37862EA-88A7-4234-B4F9-03FD3DFAE8D6}"/>
    <hyperlink ref="C49:D49" location="'表21-2'!A1" display="表２１－２" xr:uid="{E2642D38-EB54-4546-8DC9-756B80328606}"/>
    <hyperlink ref="C50:D50" location="'表21-3'!A1" display="表２１－３" xr:uid="{ED5E7B86-A6E2-4F13-A840-940893CE1F00}"/>
    <hyperlink ref="C52:D52" location="表22!A1" display="表２２" xr:uid="{077253DE-0848-43EA-B3A6-85C5DB738BF0}"/>
    <hyperlink ref="C53:D53" location="表23!A1" display="表２３－１" xr:uid="{BC4852C6-8218-42D7-8B85-7A5A7AB8166F}"/>
    <hyperlink ref="C54:D60" location="表24!A1" display="表２４－２" xr:uid="{13F76DA2-2542-48E5-A4C8-3C90A5A029EC}"/>
    <hyperlink ref="C61:D61" location="'表24-1'!A1" display="表２４－１" xr:uid="{0063BA6E-0826-4CD3-BB06-2142C1A50880}"/>
    <hyperlink ref="C62:D62" location="'表24-2'!A1" display="表２４－２" xr:uid="{EA8CC8B5-E642-4591-ABE5-103397A9A0BE}"/>
    <hyperlink ref="C63:D63" location="'表24-3'!Print_Area" display="表２４－３" xr:uid="{0D8480BA-F084-4A0B-BC1F-995EC6D9CC47}"/>
    <hyperlink ref="C64:D64" location="'表24-4'!A1" display="表２４－４" xr:uid="{E0473737-0B01-467C-9553-A64843A0B61F}"/>
    <hyperlink ref="C65:D65" location="'表24-5'!A1" display="表２４－５" xr:uid="{C747EE22-8BC6-418B-97A1-359FC52F3F94}"/>
    <hyperlink ref="C66:D66" location="'表24-6'!A1" display="表２４－６" xr:uid="{38361E0F-27C0-4A9D-BD80-EB4D0C83EA33}"/>
    <hyperlink ref="C67:D67" location="'表24-7'!A1" display="表２４－７" xr:uid="{C7498656-421B-492E-96D1-D0DF83CF3E40}"/>
    <hyperlink ref="C68:D68" location="表25!A1" display="表２５" xr:uid="{C1DA3E6A-A67D-496B-A1C9-1398E0160C05}"/>
    <hyperlink ref="C69:D69" location="表26!A1" display="表２６" xr:uid="{2576458B-4BDA-4606-9605-4C77F740FE33}"/>
    <hyperlink ref="C71:D71" location="'表27-1'!A1" display="表２７－１" xr:uid="{90CA231F-47E6-48B8-BE0A-D21F2E4AB157}"/>
    <hyperlink ref="C72:D72" location="'表27-2'!A1" display="表２７－２" xr:uid="{9B25C047-69D1-4EB1-8905-5710725CAD0F}"/>
    <hyperlink ref="C74:D74" location="'表28-1'!A1" display="表２８－１" xr:uid="{2EA3BEE9-C024-48AF-8E86-DE3C40CDD133}"/>
    <hyperlink ref="C75:D75" location="'表28-2'!A1" display="表２８－２" xr:uid="{93A47220-92BC-47F5-B758-C7CD7E666652}"/>
    <hyperlink ref="C77:D77" location="表29!A1" display="表２９" xr:uid="{E35C5CD6-C2F7-484D-8DDB-0F84D3F13408}"/>
    <hyperlink ref="C78:D78" location="'表30-1'!A1" display="表３０－１" xr:uid="{3B6A5672-1C64-4718-863A-D65AFAA13BF3}"/>
    <hyperlink ref="C79:D79" location="'表30-2'!A1" display="表３０－２" xr:uid="{351B8895-02BB-45B8-855C-FC8627286239}"/>
    <hyperlink ref="C80:D80" location="'表31-1'!A1" display="表３１－１" xr:uid="{F108737A-A39F-4B6E-91A6-E9188413578C}"/>
    <hyperlink ref="C81:D81" location="'表31-2'!A1" display="表３１－２" xr:uid="{B6E05598-FF7C-4961-8B2E-A18D32C5C594}"/>
    <hyperlink ref="C83:D83" location="'表32-1'!A1" display="表３２－１" xr:uid="{39F707C3-F9AF-4D25-8789-81FF151C27CA}"/>
    <hyperlink ref="C84:D84" location="'表32-2'!A1" display="表３２－２" xr:uid="{69A9538C-AA3B-41AE-A196-0CF547AD30C8}"/>
    <hyperlink ref="C86:D86" location="'表33-1'!A1" display="表３３－１" xr:uid="{5B557707-1DB7-4ED8-8292-9C89FA344011}"/>
    <hyperlink ref="C87:D87" location="'表33-2'!A1" display="表３３－２" xr:uid="{1F3B7DF0-4889-421D-B2E7-66CBD8ECD730}"/>
    <hyperlink ref="C88:D88" location="'表33-3'!A1" display="表３３－３" xr:uid="{3EBAF218-1671-4441-9BBE-8A9BC2383CED}"/>
    <hyperlink ref="C89:D89" location="'表33-4'!A1" display="表３３－４" xr:uid="{E4D3B6A4-6434-4D78-B50A-15C2B18AB412}"/>
    <hyperlink ref="C91:D91" location="'表34-1'!A1" display="表３４－１" xr:uid="{890EBA07-31E2-42FF-AF33-6FDAAA454A6E}"/>
    <hyperlink ref="C92:D92" location="'表34-2'!A1" display="表３４－２" xr:uid="{C949124A-7325-43FA-885C-ADAC37F6CAF2}"/>
    <hyperlink ref="C93:D93" location="表35!A1" display="表３５" xr:uid="{42FE76E2-094D-4DF2-806C-FD544F264A4F}"/>
    <hyperlink ref="C94:D94" location="表36!A1" display="表３６" xr:uid="{CD6EEC38-56F6-418A-BE8F-0EAFF360E07A}"/>
    <hyperlink ref="C27" location="'表12-1'!A1" display="表１２－１" xr:uid="{4908925F-CC62-4F8B-B16C-36D12AA40039}"/>
    <hyperlink ref="C31" location="表13!A1" display="表１３－１" xr:uid="{093ED51A-0D8E-436C-8CA0-4D83F262B902}"/>
    <hyperlink ref="C32" location="表13!A1" display="表１３－２" xr:uid="{7DDB0421-2876-47A1-8CFB-365CD8CCECF4}"/>
    <hyperlink ref="C33" location="表14!A1" display="表１４" xr:uid="{AE7B9E5A-31B3-4ADD-828C-0848FF3A4772}"/>
    <hyperlink ref="C34" location="'表15-1'!A1" display="表１５－１" xr:uid="{F06FF2F8-F47A-4C0C-8F6A-43EDD4704854}"/>
    <hyperlink ref="C35" location="'表15-2'!A1" display="表１５－２" xr:uid="{BE2A37A8-6DC9-43BB-A900-7B97842BF1F5}"/>
    <hyperlink ref="C36" location="'表15-3'!A1" display="表１５－３" xr:uid="{24E9FD15-55A3-4A28-AC18-47DDBACD04F9}"/>
    <hyperlink ref="C40" location="'表16-1'!A1" display="表１６－１" xr:uid="{4D01B156-3113-4FAD-8C5D-68C64A37FE4A}"/>
    <hyperlink ref="C41" location="'表16-2'!A1" display="表１６－２" xr:uid="{501A3D86-14F6-4901-BEAF-2C30CC03D757}"/>
    <hyperlink ref="C45:D45" location="表19!A1" display="表１９－１" xr:uid="{4D7C3756-3259-4BEC-8B81-065AF06A89EB}"/>
    <hyperlink ref="C46:D46" location="表19!A1" display="表１９－２" xr:uid="{918D0704-CC2C-455A-B3EA-7462F9B0C18F}"/>
    <hyperlink ref="C54:D54" location="表23!A60" display="表２３－２" xr:uid="{0E4A6090-842A-4B25-B9CB-B98F6BFE41B0}"/>
    <hyperlink ref="C55:D55" location="表23!A118" display="表２３－３" xr:uid="{23B66B75-6348-4473-8482-B6428B481C1E}"/>
    <hyperlink ref="C56:D56" location="表23!A176" display="表２３－４" xr:uid="{650FED19-67E0-453B-BA8F-0BF2FF582DA2}"/>
    <hyperlink ref="C57:D57" location="表23!A234" display="表２３－５" xr:uid="{D9F185E1-6E3C-4E95-B013-3FF6FFFCC14A}"/>
    <hyperlink ref="C58:D58" location="表23!A292" display="表２３－６" xr:uid="{FA150557-8B4C-41DC-8383-3CD93F737A23}"/>
    <hyperlink ref="C59:D59" location="表23!A350" display="表２３－７" xr:uid="{90FC56D7-C850-4823-B62E-72688CE47125}"/>
    <hyperlink ref="C60:D60" location="表23!A408" display="表２３－８" xr:uid="{CBF1472D-B946-4F78-A7FD-CABCA61B17B0}"/>
    <hyperlink ref="D93" location="'表35-1'!A1" display="賃上げ実施の有無" xr:uid="{E368744B-DC75-46A8-8E83-F5AFE9F1030E}"/>
    <hyperlink ref="C93" location="'表35-1'!A1" display="表３５－１" xr:uid="{5F4F1564-0D9C-4AF1-8777-B305A992F44D}"/>
    <hyperlink ref="C94" location="'表35-2'!A1" display="表３５－２" xr:uid="{FB27D6DF-8CF0-43E1-94EF-466BCD114236}"/>
    <hyperlink ref="D94" location="'表35-2'!A1" display="賃上げ実施事業所における賃上げ幅の昨年度比較" xr:uid="{0661E1ED-E0D2-469C-9791-7CBF7490473D}"/>
    <hyperlink ref="C95:D95" location="表37!A1" display="表３７" xr:uid="{58898741-228B-46E6-A126-076048B18FD8}"/>
    <hyperlink ref="C96:D96" location="表38!A1" display="表３８" xr:uid="{3990F7F1-6D7A-4277-A823-BAF0269EB034}"/>
    <hyperlink ref="D95" location="'表35-3'!A1" display="賃上げ実施事業所における実施理由" xr:uid="{E7BACA0C-8EA6-4D6D-9049-9ED9249DD1D9}"/>
    <hyperlink ref="C95" location="'表35-3'!A1" display="表３５－３" xr:uid="{9100D5E1-1E02-472B-A622-50DF5DD1997C}"/>
    <hyperlink ref="C96" location="'表35-4'!A1" display="表３５－４" xr:uid="{4B21483A-7B15-4B81-8EB0-74F14B71F7B4}"/>
    <hyperlink ref="D96" location="'表35-4'!A1" display="賃上げの課題" xr:uid="{65D76C7C-0237-4952-B8BD-B8F57CAAFDE9}"/>
    <hyperlink ref="D34" location="'表15-1'!A1" display="育児休業を開始した者(開始予定の者も含む)の取得期間別内訳（男女計）" xr:uid="{8173856C-AF9A-492A-B441-3E60A95D051C}"/>
    <hyperlink ref="C37:C39" location="'表15-3'!A1" display="表１５－３" xr:uid="{A9913418-95E8-46F6-B026-02F5E44841FC}"/>
    <hyperlink ref="C37:D37" location="'表15-4'!A1" display="表１５－４" xr:uid="{B2FF99F3-38D8-40C8-8F13-C712A8DF20E4}"/>
    <hyperlink ref="C38:D38" location="'表15-5'!A1" display="表１５－５" xr:uid="{88531FB7-4671-43C8-9493-E563B0FA882B}"/>
    <hyperlink ref="C39:D39" location="'表15-6'!A1" display="表１５－６" xr:uid="{4E38003F-2327-41FD-B924-FA120C3FBAAC}"/>
    <hyperlink ref="C28:C29" location="表12!A1" display="表１２" xr:uid="{188F141B-9B3D-4A28-88C9-C82506A41990}"/>
    <hyperlink ref="D28:D29" location="表12!A1" display="表１２" xr:uid="{0916F182-713D-46B2-BBC0-6CA534BFE830}"/>
    <hyperlink ref="C28:D28" location="'表12-2'!A1" display="表１２－２" xr:uid="{D80A7D1F-D747-4A14-AB2B-53718290656C}"/>
    <hyperlink ref="C29:D29" location="'表12-3'!A1" display="表１２－３" xr:uid="{BEB7121E-619B-4060-9872-70B73A8EEF88}"/>
    <hyperlink ref="C12:D12" location="'表5-1'!A1" display="表５－１" xr:uid="{DD9DDD0D-56E4-4186-8C80-A19B8478B391}"/>
    <hyperlink ref="C13:D13" location="'表5-2'!A1" display="表５－２" xr:uid="{6C62C00F-7341-4039-92A2-C2FD74B76769}"/>
    <hyperlink ref="C14:D14" location="'表5-2'!A1" display="表５－２" xr:uid="{A2F1F190-FDE2-4943-A5D3-9BDF69CD40A8}"/>
    <hyperlink ref="C15:D15" location="'表5-2'!A1" display="表５－２" xr:uid="{5FE59CC8-4CF6-44BE-93E7-AF127650E8FC}"/>
    <hyperlink ref="C16" location="'表5-7'!A1" display="表５－７" xr:uid="{89CF754D-BAC7-47A6-AA3A-2D9698F904CB}"/>
    <hyperlink ref="D16" location="'表5-7'!A1" display="平均勤続年数の状況" xr:uid="{7DDEF49F-39D7-45A5-8938-C2BA7E7723AE}"/>
    <hyperlink ref="C12" location="'表5-3'!A1" display="表５－３" xr:uid="{6BF41EE3-BCBD-449F-B8AF-EC153DFBB8A8}"/>
    <hyperlink ref="D12" location="'表5-3'!A1" display="新たに管理職となった女性の状況" xr:uid="{C6308D3B-5C45-43E4-B908-0867702CF8E8}"/>
    <hyperlink ref="C13" location="'表5-4'!A1" display="表５－４" xr:uid="{1189DE96-55CF-4F89-88A6-D21BF37A6C69}"/>
    <hyperlink ref="D13" location="'表5-4'!A1" display="新たにリーダーとなった女性の状況" xr:uid="{A27F4BFA-FB82-4E82-A369-582E6841E9AF}"/>
    <hyperlink ref="C14" location="'表5-5 '!A1" display="表５－５" xr:uid="{D5C07F0E-5B9A-408B-87E2-46E8B27A2AC1}"/>
    <hyperlink ref="D14" location="'表5-5 '!A1" display="女性管理職およびリーダーを増やすための方法" xr:uid="{C813B867-89E5-4E8C-A4BD-0499FDD7937B}"/>
    <hyperlink ref="C15" location="'表5-6'!A1" display="表５－６" xr:uid="{A87898D9-C97C-40D3-8FB7-F9118FECD0E0}"/>
    <hyperlink ref="D15" location="'表5-6'!A1" display="女性管理職およびリーダーが少ない理由" xr:uid="{A5508070-FABF-4696-8034-AB4960FC9198}"/>
    <hyperlink ref="C26" location="表12!A1" display="表12!A1" xr:uid="{BB71507F-F2D9-47B5-B09A-04CF95F5AF3A}"/>
    <hyperlink ref="D26" location="表12!A1" display="表12!A1" xr:uid="{E932EDFE-6C15-4740-85E3-18102B5F2FA8}"/>
    <hyperlink ref="D27" location="'表12-1'!A1" display="非正規従業員の正規従業員への転換実績（パートタイム労働者）" xr:uid="{FDD4C371-D2B0-41D6-8B30-4BAE8769FA19}"/>
    <hyperlink ref="D28" location="'表12-2'!A1" display="非正規従業員の正規従業員への転換実績（派遣労働者）" xr:uid="{8F7B1C2F-2441-4411-9CDC-B325AE359321}"/>
    <hyperlink ref="C28" location="'表12-2'!A1" display="表１２－２" xr:uid="{F5D5DE79-19BC-4574-A97E-6469F1A9D6DD}"/>
    <hyperlink ref="C29" location="'表12-3'!A1" display="表１２－３" xr:uid="{8DA43F9F-1E73-4E3C-8E60-560969468853}"/>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8BCD-84E0-49B5-9CBF-5A61233F7563}">
  <sheetPr>
    <tabColor rgb="FF00B0F0"/>
    <pageSetUpPr fitToPage="1"/>
  </sheetPr>
  <dimension ref="B2:AB69"/>
  <sheetViews>
    <sheetView view="pageBreakPreview" topLeftCell="A4" zoomScaleNormal="84" zoomScaleSheetLayoutView="100" workbookViewId="0">
      <selection activeCell="C26" sqref="C26:C27"/>
    </sheetView>
  </sheetViews>
  <sheetFormatPr defaultColWidth="9" defaultRowHeight="13.2" x14ac:dyDescent="0.2"/>
  <cols>
    <col min="1" max="1" width="5" style="9" customWidth="1"/>
    <col min="2" max="2" width="3.6640625" style="9" customWidth="1"/>
    <col min="3" max="3" width="18.109375" style="9" customWidth="1"/>
    <col min="4" max="4" width="9.33203125" style="10" customWidth="1"/>
    <col min="5" max="8" width="9.33203125" style="9" customWidth="1"/>
    <col min="9" max="12" width="9.33203125" style="10" customWidth="1"/>
    <col min="13" max="16" width="9.33203125" style="9" customWidth="1"/>
    <col min="17" max="18" width="9.33203125" style="10" customWidth="1"/>
    <col min="19" max="19" width="9.33203125" style="9" customWidth="1"/>
    <col min="20" max="20" width="9.33203125" style="10" customWidth="1"/>
    <col min="21" max="24" width="9.33203125" style="9" customWidth="1"/>
    <col min="25" max="26" width="9.33203125" style="10" customWidth="1"/>
    <col min="27" max="27" width="9.33203125" style="9" customWidth="1"/>
    <col min="28" max="16384" width="9" style="9"/>
  </cols>
  <sheetData>
    <row r="2" spans="2:28" ht="14.4" x14ac:dyDescent="0.2">
      <c r="B2" s="8" t="s">
        <v>177</v>
      </c>
    </row>
    <row r="3" spans="2:28" x14ac:dyDescent="0.2">
      <c r="U3" s="11" t="s">
        <v>178</v>
      </c>
    </row>
    <row r="4" spans="2:28" x14ac:dyDescent="0.2">
      <c r="U4" s="11" t="s">
        <v>179</v>
      </c>
    </row>
    <row r="5" spans="2:28" x14ac:dyDescent="0.2">
      <c r="U5" s="11" t="s">
        <v>180</v>
      </c>
    </row>
    <row r="6" spans="2:28" ht="18" customHeight="1" thickBot="1" x14ac:dyDescent="0.25">
      <c r="I6" s="9"/>
      <c r="J6" s="9"/>
      <c r="K6" s="9"/>
      <c r="Q6" s="9"/>
      <c r="R6" s="9"/>
      <c r="Y6" s="9"/>
      <c r="Z6" s="9"/>
      <c r="AA6" s="10" t="s">
        <v>181</v>
      </c>
    </row>
    <row r="7" spans="2:28" s="17" customFormat="1" ht="13.5" customHeight="1" x14ac:dyDescent="0.2">
      <c r="B7" s="12"/>
      <c r="C7" s="13"/>
      <c r="D7" s="14" t="s">
        <v>182</v>
      </c>
      <c r="E7" s="15"/>
      <c r="F7" s="15"/>
      <c r="G7" s="15"/>
      <c r="H7" s="15"/>
      <c r="I7" s="15"/>
      <c r="J7" s="15"/>
      <c r="K7" s="15"/>
      <c r="L7" s="14" t="s">
        <v>183</v>
      </c>
      <c r="M7" s="15"/>
      <c r="N7" s="15"/>
      <c r="O7" s="15"/>
      <c r="P7" s="15"/>
      <c r="Q7" s="15"/>
      <c r="R7" s="15"/>
      <c r="S7" s="15"/>
      <c r="T7" s="14" t="s">
        <v>184</v>
      </c>
      <c r="U7" s="15"/>
      <c r="V7" s="15"/>
      <c r="W7" s="15"/>
      <c r="X7" s="15"/>
      <c r="Y7" s="15"/>
      <c r="Z7" s="15"/>
      <c r="AA7" s="16"/>
    </row>
    <row r="8" spans="2:28" s="17" customFormat="1" ht="13.5" customHeight="1" x14ac:dyDescent="0.2">
      <c r="B8" s="18"/>
      <c r="C8" s="19"/>
      <c r="D8" s="20"/>
      <c r="E8" s="21" t="s">
        <v>185</v>
      </c>
      <c r="F8" s="12" t="s">
        <v>186</v>
      </c>
      <c r="G8" s="22" t="s">
        <v>187</v>
      </c>
      <c r="H8" s="23"/>
      <c r="I8" s="23"/>
      <c r="J8" s="23"/>
      <c r="K8" s="24"/>
      <c r="L8" s="25"/>
      <c r="M8" s="21" t="s">
        <v>185</v>
      </c>
      <c r="N8" s="12" t="s">
        <v>186</v>
      </c>
      <c r="O8" s="26"/>
      <c r="P8" s="23"/>
      <c r="Q8" s="23"/>
      <c r="R8" s="23"/>
      <c r="S8" s="24"/>
      <c r="T8" s="25"/>
      <c r="U8" s="21" t="s">
        <v>185</v>
      </c>
      <c r="V8" s="12" t="s">
        <v>186</v>
      </c>
      <c r="W8" s="26"/>
      <c r="X8" s="23"/>
      <c r="Y8" s="23"/>
      <c r="Z8" s="23"/>
      <c r="AA8" s="24"/>
    </row>
    <row r="9" spans="2:28" s="17" customFormat="1" ht="12" customHeight="1" x14ac:dyDescent="0.2">
      <c r="B9" s="18"/>
      <c r="C9" s="19"/>
      <c r="D9" s="20"/>
      <c r="E9" s="27"/>
      <c r="F9" s="18"/>
      <c r="G9" s="28" t="s">
        <v>188</v>
      </c>
      <c r="H9" s="29"/>
      <c r="I9" s="30"/>
      <c r="J9" s="21" t="s">
        <v>189</v>
      </c>
      <c r="K9" s="31" t="s">
        <v>190</v>
      </c>
      <c r="L9" s="25"/>
      <c r="M9" s="27"/>
      <c r="N9" s="18"/>
      <c r="O9" s="28" t="s">
        <v>188</v>
      </c>
      <c r="P9" s="29"/>
      <c r="Q9" s="30"/>
      <c r="R9" s="21" t="s">
        <v>189</v>
      </c>
      <c r="S9" s="32" t="s">
        <v>190</v>
      </c>
      <c r="T9" s="25"/>
      <c r="U9" s="27"/>
      <c r="V9" s="18"/>
      <c r="W9" s="28" t="s">
        <v>188</v>
      </c>
      <c r="X9" s="29"/>
      <c r="Y9" s="30"/>
      <c r="Z9" s="21" t="s">
        <v>189</v>
      </c>
      <c r="AA9" s="32" t="s">
        <v>190</v>
      </c>
    </row>
    <row r="10" spans="2:28" s="17" customFormat="1" ht="162.75" customHeight="1" x14ac:dyDescent="0.2">
      <c r="B10" s="33"/>
      <c r="C10" s="34"/>
      <c r="D10" s="35"/>
      <c r="E10" s="36"/>
      <c r="F10" s="33"/>
      <c r="G10" s="37"/>
      <c r="H10" s="38" t="s">
        <v>191</v>
      </c>
      <c r="I10" s="38" t="s">
        <v>192</v>
      </c>
      <c r="J10" s="39"/>
      <c r="K10" s="40"/>
      <c r="L10" s="41"/>
      <c r="M10" s="36"/>
      <c r="N10" s="33"/>
      <c r="O10" s="37"/>
      <c r="P10" s="38" t="s">
        <v>191</v>
      </c>
      <c r="Q10" s="38" t="s">
        <v>192</v>
      </c>
      <c r="R10" s="39"/>
      <c r="S10" s="42"/>
      <c r="T10" s="41"/>
      <c r="U10" s="36"/>
      <c r="V10" s="33"/>
      <c r="W10" s="37"/>
      <c r="X10" s="38" t="s">
        <v>191</v>
      </c>
      <c r="Y10" s="38" t="s">
        <v>192</v>
      </c>
      <c r="Z10" s="39"/>
      <c r="AA10" s="42"/>
    </row>
    <row r="11" spans="2:28" ht="14.1" customHeight="1" x14ac:dyDescent="0.2">
      <c r="B11" s="43" t="s">
        <v>193</v>
      </c>
      <c r="C11" s="44"/>
      <c r="D11" s="45">
        <f>D14+D17+D20+D23+D26+D29</f>
        <v>427</v>
      </c>
      <c r="E11" s="46">
        <v>404</v>
      </c>
      <c r="F11" s="46">
        <v>342</v>
      </c>
      <c r="G11" s="46">
        <f>G14+G17+G20+G23+G26+G29</f>
        <v>303</v>
      </c>
      <c r="H11" s="46">
        <f t="shared" ref="H11:S11" si="0">H14+H17+H20+H23+H26+H29</f>
        <v>134</v>
      </c>
      <c r="I11" s="46">
        <f t="shared" si="0"/>
        <v>271</v>
      </c>
      <c r="J11" s="46">
        <f t="shared" si="0"/>
        <v>54</v>
      </c>
      <c r="K11" s="46">
        <f t="shared" si="0"/>
        <v>133</v>
      </c>
      <c r="L11" s="45">
        <f>L14+L17+L20+L23+L26+L29</f>
        <v>395</v>
      </c>
      <c r="M11" s="46">
        <f>M14+M17+M20+M23+M26+M29</f>
        <v>381</v>
      </c>
      <c r="N11" s="46">
        <f t="shared" si="0"/>
        <v>246</v>
      </c>
      <c r="O11" s="46">
        <f t="shared" si="0"/>
        <v>192</v>
      </c>
      <c r="P11" s="46">
        <f t="shared" si="0"/>
        <v>159</v>
      </c>
      <c r="Q11" s="46">
        <f t="shared" si="0"/>
        <v>212</v>
      </c>
      <c r="R11" s="46">
        <f t="shared" si="0"/>
        <v>124</v>
      </c>
      <c r="S11" s="46">
        <f t="shared" si="0"/>
        <v>172</v>
      </c>
      <c r="T11" s="45">
        <f>T14+T17+T20+T23+T26+T29</f>
        <v>407</v>
      </c>
      <c r="U11" s="46">
        <f>U14+U17+U20+U23+U26+U29</f>
        <v>387</v>
      </c>
      <c r="V11" s="46">
        <f t="shared" ref="V11:AA11" si="1">V14+V17+V20+V23+V26+V29</f>
        <v>308</v>
      </c>
      <c r="W11" s="46">
        <f t="shared" si="1"/>
        <v>274</v>
      </c>
      <c r="X11" s="46">
        <f t="shared" si="1"/>
        <v>180</v>
      </c>
      <c r="Y11" s="46">
        <f t="shared" si="1"/>
        <v>273</v>
      </c>
      <c r="Z11" s="46">
        <f t="shared" si="1"/>
        <v>135</v>
      </c>
      <c r="AA11" s="47">
        <f t="shared" si="1"/>
        <v>162</v>
      </c>
    </row>
    <row r="12" spans="2:28" ht="14.1" customHeight="1" x14ac:dyDescent="0.2">
      <c r="B12" s="48"/>
      <c r="C12" s="49"/>
      <c r="D12" s="50"/>
      <c r="E12" s="51">
        <f>(E11/D11)</f>
        <v>0.94613583138173307</v>
      </c>
      <c r="F12" s="51">
        <f>(F11/D11)</f>
        <v>0.80093676814988291</v>
      </c>
      <c r="G12" s="51">
        <f>(G11/D11)</f>
        <v>0.70960187353629978</v>
      </c>
      <c r="H12" s="51">
        <f>(H11/D11)</f>
        <v>0.31381733021077285</v>
      </c>
      <c r="I12" s="51">
        <f>(I11/D11)</f>
        <v>0.63466042154566749</v>
      </c>
      <c r="J12" s="51">
        <f>(J11/D11)</f>
        <v>0.12646370023419204</v>
      </c>
      <c r="K12" s="51">
        <f>(K11/D11)</f>
        <v>0.31147540983606559</v>
      </c>
      <c r="L12" s="52">
        <f>ROUND(L11/D11,3)</f>
        <v>0.92500000000000004</v>
      </c>
      <c r="M12" s="51">
        <f>ROUND(M11/$D$11,3)</f>
        <v>0.89200000000000002</v>
      </c>
      <c r="N12" s="51">
        <f t="shared" ref="N12:S12" si="2">ROUND(N11/$D$11,3)</f>
        <v>0.57599999999999996</v>
      </c>
      <c r="O12" s="51">
        <f t="shared" si="2"/>
        <v>0.45</v>
      </c>
      <c r="P12" s="51">
        <f t="shared" si="2"/>
        <v>0.372</v>
      </c>
      <c r="Q12" s="51">
        <f t="shared" si="2"/>
        <v>0.496</v>
      </c>
      <c r="R12" s="51">
        <f t="shared" si="2"/>
        <v>0.28999999999999998</v>
      </c>
      <c r="S12" s="51">
        <f t="shared" si="2"/>
        <v>0.40300000000000002</v>
      </c>
      <c r="T12" s="52">
        <f>ROUND(T11/D11,3)</f>
        <v>0.95299999999999996</v>
      </c>
      <c r="U12" s="51">
        <f t="shared" ref="U12:AA12" si="3">ROUND(U11/$D$11,3)</f>
        <v>0.90600000000000003</v>
      </c>
      <c r="V12" s="51">
        <f t="shared" si="3"/>
        <v>0.72099999999999997</v>
      </c>
      <c r="W12" s="51">
        <f t="shared" si="3"/>
        <v>0.64200000000000002</v>
      </c>
      <c r="X12" s="51">
        <f t="shared" si="3"/>
        <v>0.42199999999999999</v>
      </c>
      <c r="Y12" s="51">
        <f t="shared" si="3"/>
        <v>0.63900000000000001</v>
      </c>
      <c r="Z12" s="51">
        <f t="shared" si="3"/>
        <v>0.316</v>
      </c>
      <c r="AA12" s="53">
        <f t="shared" si="3"/>
        <v>0.379</v>
      </c>
    </row>
    <row r="13" spans="2:28" ht="14.1" customHeight="1" thickBot="1" x14ac:dyDescent="0.25">
      <c r="B13" s="54"/>
      <c r="C13" s="55"/>
      <c r="D13" s="56"/>
      <c r="E13" s="57"/>
      <c r="F13" s="57"/>
      <c r="G13" s="57"/>
      <c r="H13" s="57"/>
      <c r="I13" s="57"/>
      <c r="J13" s="57"/>
      <c r="K13" s="57"/>
      <c r="L13" s="58"/>
      <c r="M13" s="59">
        <f>ROUND(M11/$L$11,3)</f>
        <v>0.96499999999999997</v>
      </c>
      <c r="N13" s="59">
        <f t="shared" ref="N13:S13" si="4">ROUND(N11/$L$11,3)</f>
        <v>0.623</v>
      </c>
      <c r="O13" s="59">
        <f t="shared" si="4"/>
        <v>0.48599999999999999</v>
      </c>
      <c r="P13" s="59">
        <f t="shared" si="4"/>
        <v>0.40300000000000002</v>
      </c>
      <c r="Q13" s="59">
        <f t="shared" si="4"/>
        <v>0.53700000000000003</v>
      </c>
      <c r="R13" s="59">
        <f t="shared" si="4"/>
        <v>0.314</v>
      </c>
      <c r="S13" s="59">
        <f t="shared" si="4"/>
        <v>0.435</v>
      </c>
      <c r="T13" s="60"/>
      <c r="U13" s="59">
        <f>ROUND(U11/$T$11,3)</f>
        <v>0.95099999999999996</v>
      </c>
      <c r="V13" s="59">
        <f t="shared" ref="V13:AA13" si="5">ROUND(V11/$T$11,3)</f>
        <v>0.75700000000000001</v>
      </c>
      <c r="W13" s="59">
        <f t="shared" si="5"/>
        <v>0.67300000000000004</v>
      </c>
      <c r="X13" s="59">
        <f t="shared" si="5"/>
        <v>0.442</v>
      </c>
      <c r="Y13" s="59">
        <f t="shared" si="5"/>
        <v>0.67100000000000004</v>
      </c>
      <c r="Z13" s="59">
        <f t="shared" si="5"/>
        <v>0.33200000000000002</v>
      </c>
      <c r="AA13" s="61">
        <f t="shared" si="5"/>
        <v>0.39800000000000002</v>
      </c>
      <c r="AB13" s="62"/>
    </row>
    <row r="14" spans="2:28" ht="14.1" customHeight="1" thickTop="1" x14ac:dyDescent="0.2">
      <c r="B14" s="63" t="s">
        <v>194</v>
      </c>
      <c r="C14" s="64" t="s">
        <v>195</v>
      </c>
      <c r="D14" s="65">
        <v>49</v>
      </c>
      <c r="E14" s="66">
        <v>49</v>
      </c>
      <c r="F14" s="66">
        <v>22</v>
      </c>
      <c r="G14" s="66">
        <v>20</v>
      </c>
      <c r="H14" s="66">
        <v>4</v>
      </c>
      <c r="I14" s="66">
        <v>18</v>
      </c>
      <c r="J14" s="66">
        <v>0</v>
      </c>
      <c r="K14" s="66">
        <v>10</v>
      </c>
      <c r="L14" s="67">
        <v>49</v>
      </c>
      <c r="M14" s="66">
        <v>49</v>
      </c>
      <c r="N14" s="66">
        <v>15</v>
      </c>
      <c r="O14" s="66">
        <v>10</v>
      </c>
      <c r="P14" s="66">
        <v>12</v>
      </c>
      <c r="Q14" s="66">
        <v>15</v>
      </c>
      <c r="R14" s="66">
        <v>10</v>
      </c>
      <c r="S14" s="66">
        <v>16</v>
      </c>
      <c r="T14" s="67">
        <v>46</v>
      </c>
      <c r="U14" s="66">
        <v>45</v>
      </c>
      <c r="V14" s="66">
        <v>18</v>
      </c>
      <c r="W14" s="66">
        <v>16</v>
      </c>
      <c r="X14" s="66">
        <v>11</v>
      </c>
      <c r="Y14" s="66">
        <v>19</v>
      </c>
      <c r="Z14" s="66">
        <v>10</v>
      </c>
      <c r="AA14" s="68">
        <v>13</v>
      </c>
    </row>
    <row r="15" spans="2:28" ht="14.1" customHeight="1" x14ac:dyDescent="0.2">
      <c r="B15" s="69"/>
      <c r="C15" s="48"/>
      <c r="D15" s="50"/>
      <c r="E15" s="51">
        <f>ROUND(E14/D14,3)</f>
        <v>1</v>
      </c>
      <c r="F15" s="51">
        <f>ROUND(F14/D14,3)</f>
        <v>0.44900000000000001</v>
      </c>
      <c r="G15" s="51">
        <f>ROUND(G14/D14,3)</f>
        <v>0.40799999999999997</v>
      </c>
      <c r="H15" s="51">
        <f>ROUND(H14/D14,3)</f>
        <v>8.2000000000000003E-2</v>
      </c>
      <c r="I15" s="51">
        <f>ROUND(I14/D14,3)</f>
        <v>0.36699999999999999</v>
      </c>
      <c r="J15" s="51">
        <f>ROUND(J14/D14,3)</f>
        <v>0</v>
      </c>
      <c r="K15" s="51">
        <f>ROUND(K14/D14,3)</f>
        <v>0.20399999999999999</v>
      </c>
      <c r="L15" s="52">
        <f>ROUND(L14/D14,3)</f>
        <v>1</v>
      </c>
      <c r="M15" s="51">
        <f>ROUND(M14/D14,3)</f>
        <v>1</v>
      </c>
      <c r="N15" s="51">
        <f>ROUND(N14/D14,3)</f>
        <v>0.30599999999999999</v>
      </c>
      <c r="O15" s="51">
        <f>ROUND(O14/D14,3)</f>
        <v>0.20399999999999999</v>
      </c>
      <c r="P15" s="51">
        <f>ROUND(P14/D14,3)</f>
        <v>0.245</v>
      </c>
      <c r="Q15" s="51">
        <f>ROUND(Q14/D14,3)</f>
        <v>0.30599999999999999</v>
      </c>
      <c r="R15" s="51">
        <f>ROUND(R14/D14,3)</f>
        <v>0.20399999999999999</v>
      </c>
      <c r="S15" s="51">
        <f>ROUND(S14/D14,3)</f>
        <v>0.32700000000000001</v>
      </c>
      <c r="T15" s="52">
        <f>ROUND(T14/D14,3)</f>
        <v>0.93899999999999995</v>
      </c>
      <c r="U15" s="51">
        <f>ROUND(U14/D14,3)</f>
        <v>0.91800000000000004</v>
      </c>
      <c r="V15" s="51">
        <f>ROUND(V14/D14,3)</f>
        <v>0.36699999999999999</v>
      </c>
      <c r="W15" s="51">
        <f>ROUND(W14/D14,3)</f>
        <v>0.32700000000000001</v>
      </c>
      <c r="X15" s="51">
        <f>ROUND(X14/D14,3)</f>
        <v>0.224</v>
      </c>
      <c r="Y15" s="51">
        <f>ROUND(Y14/D14,3)</f>
        <v>0.38800000000000001</v>
      </c>
      <c r="Z15" s="51">
        <f>ROUND(Z14/D14,3)</f>
        <v>0.20399999999999999</v>
      </c>
      <c r="AA15" s="53">
        <f>ROUND(AA14/D14,3)</f>
        <v>0.26500000000000001</v>
      </c>
    </row>
    <row r="16" spans="2:28" ht="14.1" customHeight="1" x14ac:dyDescent="0.2">
      <c r="B16" s="69"/>
      <c r="C16" s="70"/>
      <c r="D16" s="71"/>
      <c r="E16" s="72"/>
      <c r="F16" s="73"/>
      <c r="G16" s="73"/>
      <c r="H16" s="72"/>
      <c r="I16" s="72"/>
      <c r="J16" s="72"/>
      <c r="K16" s="72"/>
      <c r="L16" s="74"/>
      <c r="M16" s="72">
        <f>ROUND(M14/L14,3)</f>
        <v>1</v>
      </c>
      <c r="N16" s="72">
        <f>ROUND(N14/L14,3)</f>
        <v>0.30599999999999999</v>
      </c>
      <c r="O16" s="72">
        <f>ROUND(O14/L14,3)</f>
        <v>0.20399999999999999</v>
      </c>
      <c r="P16" s="72">
        <f>ROUND(P14/L14,3)</f>
        <v>0.245</v>
      </c>
      <c r="Q16" s="72">
        <f>ROUND(Q14/L14,3)</f>
        <v>0.30599999999999999</v>
      </c>
      <c r="R16" s="72">
        <f>ROUND(R14/L14,3)</f>
        <v>0.20399999999999999</v>
      </c>
      <c r="S16" s="72">
        <f>ROUND(S14/L14,3)</f>
        <v>0.32700000000000001</v>
      </c>
      <c r="T16" s="75"/>
      <c r="U16" s="72">
        <f>ROUND(U14/T14,3)</f>
        <v>0.97799999999999998</v>
      </c>
      <c r="V16" s="72">
        <f>ROUND(V14/T14,3)</f>
        <v>0.39100000000000001</v>
      </c>
      <c r="W16" s="72">
        <f>ROUND(W14/T14,3)</f>
        <v>0.34799999999999998</v>
      </c>
      <c r="X16" s="72">
        <f>ROUND(X14/T14,3)</f>
        <v>0.23899999999999999</v>
      </c>
      <c r="Y16" s="72">
        <f>ROUND(Y14/T14,3)</f>
        <v>0.41299999999999998</v>
      </c>
      <c r="Z16" s="72">
        <f>ROUND(Z14/T14,3)</f>
        <v>0.217</v>
      </c>
      <c r="AA16" s="76">
        <f>ROUND(AA14/T14,3)</f>
        <v>0.28299999999999997</v>
      </c>
    </row>
    <row r="17" spans="2:27" ht="14.1" customHeight="1" x14ac:dyDescent="0.2">
      <c r="B17" s="69"/>
      <c r="C17" s="43" t="s">
        <v>196</v>
      </c>
      <c r="D17" s="77">
        <v>87</v>
      </c>
      <c r="E17" s="46">
        <v>85</v>
      </c>
      <c r="F17" s="46">
        <v>73</v>
      </c>
      <c r="G17" s="46">
        <v>64</v>
      </c>
      <c r="H17" s="46">
        <v>27</v>
      </c>
      <c r="I17" s="46">
        <v>53</v>
      </c>
      <c r="J17" s="46">
        <v>23</v>
      </c>
      <c r="K17" s="46">
        <v>32</v>
      </c>
      <c r="L17" s="45">
        <v>83</v>
      </c>
      <c r="M17" s="46">
        <v>82</v>
      </c>
      <c r="N17" s="46">
        <v>57</v>
      </c>
      <c r="O17" s="46">
        <v>45</v>
      </c>
      <c r="P17" s="46">
        <v>38</v>
      </c>
      <c r="Q17" s="46">
        <v>53</v>
      </c>
      <c r="R17" s="46">
        <v>39</v>
      </c>
      <c r="S17" s="46">
        <v>43</v>
      </c>
      <c r="T17" s="45">
        <v>83</v>
      </c>
      <c r="U17" s="46">
        <v>82</v>
      </c>
      <c r="V17" s="46">
        <v>63</v>
      </c>
      <c r="W17" s="46">
        <v>54</v>
      </c>
      <c r="X17" s="46">
        <v>41</v>
      </c>
      <c r="Y17" s="46">
        <v>54</v>
      </c>
      <c r="Z17" s="46">
        <v>39</v>
      </c>
      <c r="AA17" s="47">
        <v>40</v>
      </c>
    </row>
    <row r="18" spans="2:27" ht="14.1" customHeight="1" x14ac:dyDescent="0.2">
      <c r="B18" s="69"/>
      <c r="C18" s="48"/>
      <c r="D18" s="50"/>
      <c r="E18" s="51">
        <f>ROUND(E17/D17,3)</f>
        <v>0.97699999999999998</v>
      </c>
      <c r="F18" s="51">
        <f>ROUND(F17/D17,3)</f>
        <v>0.83899999999999997</v>
      </c>
      <c r="G18" s="51">
        <f>ROUND(G17/D17,3)</f>
        <v>0.73599999999999999</v>
      </c>
      <c r="H18" s="51">
        <f>ROUND(H17/D17,3)</f>
        <v>0.31</v>
      </c>
      <c r="I18" s="51">
        <f>ROUND(I17/D17,3)</f>
        <v>0.60899999999999999</v>
      </c>
      <c r="J18" s="51">
        <f>ROUND(J17/D17,3)</f>
        <v>0.26400000000000001</v>
      </c>
      <c r="K18" s="51">
        <f>ROUND(K17/D17,3)</f>
        <v>0.36799999999999999</v>
      </c>
      <c r="L18" s="52">
        <f>ROUND(L17/D17,3)</f>
        <v>0.95399999999999996</v>
      </c>
      <c r="M18" s="51">
        <f>ROUND(M17/D17,3)</f>
        <v>0.94299999999999995</v>
      </c>
      <c r="N18" s="51">
        <f>ROUND(N17/D17,3)</f>
        <v>0.65500000000000003</v>
      </c>
      <c r="O18" s="51">
        <f>ROUND(O17/D17,3)</f>
        <v>0.51700000000000002</v>
      </c>
      <c r="P18" s="51">
        <f>ROUND(P17/D17,3)</f>
        <v>0.437</v>
      </c>
      <c r="Q18" s="51">
        <f>ROUND(Q17/D17,3)</f>
        <v>0.60899999999999999</v>
      </c>
      <c r="R18" s="51">
        <f>ROUND(R17/D17,3)</f>
        <v>0.44800000000000001</v>
      </c>
      <c r="S18" s="51">
        <f>ROUND(S17/D17,3)</f>
        <v>0.49399999999999999</v>
      </c>
      <c r="T18" s="52">
        <f>ROUND(T17/D17,3)</f>
        <v>0.95399999999999996</v>
      </c>
      <c r="U18" s="51">
        <f>ROUND(U17/D17,3)</f>
        <v>0.94299999999999995</v>
      </c>
      <c r="V18" s="51">
        <f>ROUND(V17/D17,3)</f>
        <v>0.72399999999999998</v>
      </c>
      <c r="W18" s="51">
        <f>ROUND(W17/D17,3)</f>
        <v>0.621</v>
      </c>
      <c r="X18" s="51">
        <f>ROUND(X17/D17,3)</f>
        <v>0.47099999999999997</v>
      </c>
      <c r="Y18" s="51">
        <f>ROUND(Y17/D17,3)</f>
        <v>0.621</v>
      </c>
      <c r="Z18" s="51">
        <f>ROUND(Z17/D17,3)</f>
        <v>0.44800000000000001</v>
      </c>
      <c r="AA18" s="53">
        <f>ROUND(AA17/D17,3)</f>
        <v>0.46</v>
      </c>
    </row>
    <row r="19" spans="2:27" ht="14.1" customHeight="1" x14ac:dyDescent="0.2">
      <c r="B19" s="69"/>
      <c r="C19" s="70"/>
      <c r="D19" s="78"/>
      <c r="E19" s="72"/>
      <c r="F19" s="73"/>
      <c r="G19" s="73"/>
      <c r="H19" s="72"/>
      <c r="I19" s="72"/>
      <c r="J19" s="72"/>
      <c r="K19" s="72"/>
      <c r="L19" s="74"/>
      <c r="M19" s="72">
        <f>ROUND(M17/L17,3)</f>
        <v>0.98799999999999999</v>
      </c>
      <c r="N19" s="72">
        <f>ROUND(N17/L17,3)</f>
        <v>0.68700000000000006</v>
      </c>
      <c r="O19" s="72">
        <f>ROUND(O17/L17,3)</f>
        <v>0.54200000000000004</v>
      </c>
      <c r="P19" s="72">
        <f>ROUND(P17/L17,3)</f>
        <v>0.45800000000000002</v>
      </c>
      <c r="Q19" s="72">
        <f>ROUND(Q17/L17,3)</f>
        <v>0.63900000000000001</v>
      </c>
      <c r="R19" s="72">
        <f>ROUND(R17/L17,3)</f>
        <v>0.47</v>
      </c>
      <c r="S19" s="72">
        <f>ROUND(S17/L17,3)</f>
        <v>0.51800000000000002</v>
      </c>
      <c r="T19" s="75"/>
      <c r="U19" s="72">
        <f>ROUND(U17/T17,3)</f>
        <v>0.98799999999999999</v>
      </c>
      <c r="V19" s="72">
        <f>ROUND(V17/T17,3)</f>
        <v>0.75900000000000001</v>
      </c>
      <c r="W19" s="72">
        <f>ROUND(W17/T17,3)</f>
        <v>0.65100000000000002</v>
      </c>
      <c r="X19" s="72">
        <f>ROUND(X17/T17,3)</f>
        <v>0.49399999999999999</v>
      </c>
      <c r="Y19" s="72">
        <f>ROUND(Y17/T17,3)</f>
        <v>0.65100000000000002</v>
      </c>
      <c r="Z19" s="72">
        <f>ROUND(Z17/T17,3)</f>
        <v>0.47</v>
      </c>
      <c r="AA19" s="76">
        <f>ROUND(AA17/T17,3)</f>
        <v>0.48199999999999998</v>
      </c>
    </row>
    <row r="20" spans="2:27" ht="14.1" customHeight="1" x14ac:dyDescent="0.2">
      <c r="B20" s="69"/>
      <c r="C20" s="79" t="s">
        <v>197</v>
      </c>
      <c r="D20" s="80">
        <v>25</v>
      </c>
      <c r="E20" s="81">
        <v>25</v>
      </c>
      <c r="F20" s="46">
        <v>19</v>
      </c>
      <c r="G20" s="46">
        <v>16</v>
      </c>
      <c r="H20" s="81">
        <v>6</v>
      </c>
      <c r="I20" s="81">
        <v>15</v>
      </c>
      <c r="J20" s="81">
        <v>1</v>
      </c>
      <c r="K20" s="81">
        <v>7</v>
      </c>
      <c r="L20" s="82">
        <v>25</v>
      </c>
      <c r="M20" s="81">
        <v>25</v>
      </c>
      <c r="N20" s="46">
        <v>13</v>
      </c>
      <c r="O20" s="46">
        <v>10</v>
      </c>
      <c r="P20" s="81">
        <v>8</v>
      </c>
      <c r="Q20" s="81">
        <v>10</v>
      </c>
      <c r="R20" s="81">
        <v>3</v>
      </c>
      <c r="S20" s="81">
        <v>7</v>
      </c>
      <c r="T20" s="82">
        <v>23</v>
      </c>
      <c r="U20" s="81">
        <v>23</v>
      </c>
      <c r="V20" s="46">
        <v>14</v>
      </c>
      <c r="W20" s="46">
        <v>12</v>
      </c>
      <c r="X20" s="81">
        <v>6</v>
      </c>
      <c r="Y20" s="81">
        <v>12</v>
      </c>
      <c r="Z20" s="81">
        <v>3</v>
      </c>
      <c r="AA20" s="83">
        <v>6</v>
      </c>
    </row>
    <row r="21" spans="2:27" ht="14.1" customHeight="1" x14ac:dyDescent="0.2">
      <c r="B21" s="69"/>
      <c r="C21" s="48"/>
      <c r="D21" s="50"/>
      <c r="E21" s="51">
        <f>ROUND(E20/D20,3)</f>
        <v>1</v>
      </c>
      <c r="F21" s="51">
        <f>ROUND(F20/D20,3)</f>
        <v>0.76</v>
      </c>
      <c r="G21" s="51">
        <f>ROUND(G20/D20,3)</f>
        <v>0.64</v>
      </c>
      <c r="H21" s="51">
        <f>ROUND(H20/D20,3)</f>
        <v>0.24</v>
      </c>
      <c r="I21" s="51">
        <f>ROUND(I20/D20,3)</f>
        <v>0.6</v>
      </c>
      <c r="J21" s="51">
        <f>ROUND(J20/D20,3)</f>
        <v>0.04</v>
      </c>
      <c r="K21" s="51">
        <f>ROUND(K20/D20,3)</f>
        <v>0.28000000000000003</v>
      </c>
      <c r="L21" s="52">
        <f>ROUND(L20/D20,3)</f>
        <v>1</v>
      </c>
      <c r="M21" s="51">
        <f>ROUND(M20/D20,3)</f>
        <v>1</v>
      </c>
      <c r="N21" s="51">
        <f>ROUND(N20/D20,3)</f>
        <v>0.52</v>
      </c>
      <c r="O21" s="51">
        <f>ROUND(O20/D20,3)</f>
        <v>0.4</v>
      </c>
      <c r="P21" s="51">
        <f>ROUND(P20/D20,3)</f>
        <v>0.32</v>
      </c>
      <c r="Q21" s="51">
        <f>ROUND(Q20/D20,3)</f>
        <v>0.4</v>
      </c>
      <c r="R21" s="51">
        <f>ROUND(R20/D20,3)</f>
        <v>0.12</v>
      </c>
      <c r="S21" s="51">
        <f>ROUND(S20/D20,3)</f>
        <v>0.28000000000000003</v>
      </c>
      <c r="T21" s="52">
        <f>ROUND(T20/D20,3)</f>
        <v>0.92</v>
      </c>
      <c r="U21" s="51">
        <f>ROUND(U20/D20,3)</f>
        <v>0.92</v>
      </c>
      <c r="V21" s="51">
        <f>ROUND(V20/D20,3)</f>
        <v>0.56000000000000005</v>
      </c>
      <c r="W21" s="51">
        <f>ROUND(W20/D20,3)</f>
        <v>0.48</v>
      </c>
      <c r="X21" s="51">
        <f>ROUND(X20/D20,3)</f>
        <v>0.24</v>
      </c>
      <c r="Y21" s="51">
        <f>ROUND(Y20/D20,3)</f>
        <v>0.48</v>
      </c>
      <c r="Z21" s="51">
        <f>ROUND(Z20/D20,3)</f>
        <v>0.12</v>
      </c>
      <c r="AA21" s="53">
        <f>ROUND(AA20/D20,3)</f>
        <v>0.24</v>
      </c>
    </row>
    <row r="22" spans="2:27" ht="14.1" customHeight="1" x14ac:dyDescent="0.2">
      <c r="B22" s="69"/>
      <c r="C22" s="70"/>
      <c r="D22" s="78"/>
      <c r="E22" s="72"/>
      <c r="F22" s="73"/>
      <c r="G22" s="73"/>
      <c r="H22" s="72"/>
      <c r="I22" s="72"/>
      <c r="J22" s="72"/>
      <c r="K22" s="72"/>
      <c r="L22" s="74"/>
      <c r="M22" s="72">
        <f>ROUND(M20/L20,3)</f>
        <v>1</v>
      </c>
      <c r="N22" s="72">
        <f>ROUND(N20/L20,3)</f>
        <v>0.52</v>
      </c>
      <c r="O22" s="72">
        <f>ROUND(O20/L20,3)</f>
        <v>0.4</v>
      </c>
      <c r="P22" s="72">
        <f>ROUND(P20/L20,3)</f>
        <v>0.32</v>
      </c>
      <c r="Q22" s="72">
        <f>ROUND(Q20/L20,3)</f>
        <v>0.4</v>
      </c>
      <c r="R22" s="72">
        <f>ROUND(R20/L20,3)</f>
        <v>0.12</v>
      </c>
      <c r="S22" s="72">
        <f>ROUND(S20/L20,3)</f>
        <v>0.28000000000000003</v>
      </c>
      <c r="T22" s="75"/>
      <c r="U22" s="72">
        <f>ROUND(U20/T20,3)</f>
        <v>1</v>
      </c>
      <c r="V22" s="72">
        <f>ROUND(V20/T20,3)</f>
        <v>0.60899999999999999</v>
      </c>
      <c r="W22" s="72">
        <f>ROUND(W20/T20,3)</f>
        <v>0.52200000000000002</v>
      </c>
      <c r="X22" s="72">
        <f>ROUND(X20/T20,3)</f>
        <v>0.26100000000000001</v>
      </c>
      <c r="Y22" s="72">
        <f>ROUND(Y20/T20,3)</f>
        <v>0.52200000000000002</v>
      </c>
      <c r="Z22" s="72">
        <f>ROUND(Z20/T20,3)</f>
        <v>0.13</v>
      </c>
      <c r="AA22" s="76">
        <f>ROUND(AA20/T20,3)</f>
        <v>0.26100000000000001</v>
      </c>
    </row>
    <row r="23" spans="2:27" ht="14.1" customHeight="1" x14ac:dyDescent="0.2">
      <c r="B23" s="69"/>
      <c r="C23" s="79" t="s">
        <v>198</v>
      </c>
      <c r="D23" s="80">
        <v>82</v>
      </c>
      <c r="E23" s="81">
        <v>75</v>
      </c>
      <c r="F23" s="46">
        <v>65</v>
      </c>
      <c r="G23" s="46">
        <v>54</v>
      </c>
      <c r="H23" s="81">
        <v>19</v>
      </c>
      <c r="I23" s="81">
        <v>47</v>
      </c>
      <c r="J23" s="81">
        <v>7</v>
      </c>
      <c r="K23" s="81">
        <v>24</v>
      </c>
      <c r="L23" s="82">
        <v>74</v>
      </c>
      <c r="M23" s="81">
        <v>71</v>
      </c>
      <c r="N23" s="46">
        <v>44</v>
      </c>
      <c r="O23" s="46">
        <v>33</v>
      </c>
      <c r="P23" s="81">
        <v>27</v>
      </c>
      <c r="Q23" s="81">
        <v>36</v>
      </c>
      <c r="R23" s="81">
        <v>19</v>
      </c>
      <c r="S23" s="81">
        <v>27</v>
      </c>
      <c r="T23" s="82">
        <v>77</v>
      </c>
      <c r="U23" s="81">
        <v>69</v>
      </c>
      <c r="V23" s="46">
        <v>58</v>
      </c>
      <c r="W23" s="46">
        <v>48</v>
      </c>
      <c r="X23" s="81">
        <v>27</v>
      </c>
      <c r="Y23" s="81">
        <v>50</v>
      </c>
      <c r="Z23" s="81">
        <v>21</v>
      </c>
      <c r="AA23" s="83">
        <v>28</v>
      </c>
    </row>
    <row r="24" spans="2:27" ht="14.1" customHeight="1" x14ac:dyDescent="0.2">
      <c r="B24" s="69"/>
      <c r="C24" s="84"/>
      <c r="D24" s="50"/>
      <c r="E24" s="51">
        <f>ROUND(E23/D23,3)</f>
        <v>0.91500000000000004</v>
      </c>
      <c r="F24" s="51">
        <f>ROUND(F23/D23,3)</f>
        <v>0.79300000000000004</v>
      </c>
      <c r="G24" s="51">
        <f>ROUND(G23/D23,3)</f>
        <v>0.65900000000000003</v>
      </c>
      <c r="H24" s="51">
        <f>ROUND(H23/D23,3)</f>
        <v>0.23200000000000001</v>
      </c>
      <c r="I24" s="51">
        <f>ROUND(I23/D23,3)</f>
        <v>0.57299999999999995</v>
      </c>
      <c r="J24" s="51">
        <f>ROUND(J23/D23,3)</f>
        <v>8.5000000000000006E-2</v>
      </c>
      <c r="K24" s="51">
        <f>ROUND(K23/D23,3)</f>
        <v>0.29299999999999998</v>
      </c>
      <c r="L24" s="52">
        <f>ROUND(L23/D23,3)</f>
        <v>0.90200000000000002</v>
      </c>
      <c r="M24" s="51">
        <f>ROUND(M23/D23,3)</f>
        <v>0.86599999999999999</v>
      </c>
      <c r="N24" s="51">
        <f>ROUND(N23/D23,3)</f>
        <v>0.53700000000000003</v>
      </c>
      <c r="O24" s="51">
        <f>ROUND(O23/D23,3)</f>
        <v>0.40200000000000002</v>
      </c>
      <c r="P24" s="51">
        <f>ROUND(P23/D23,3)</f>
        <v>0.32900000000000001</v>
      </c>
      <c r="Q24" s="51">
        <f>ROUND(Q23/D23,3)</f>
        <v>0.439</v>
      </c>
      <c r="R24" s="51">
        <f>ROUND(R23/D23,3)</f>
        <v>0.23200000000000001</v>
      </c>
      <c r="S24" s="51">
        <f>ROUND(S23/D23,3)</f>
        <v>0.32900000000000001</v>
      </c>
      <c r="T24" s="52">
        <f>ROUND(T23/D23,3)</f>
        <v>0.93899999999999995</v>
      </c>
      <c r="U24" s="51">
        <f>ROUND(U23/D23,3)</f>
        <v>0.84099999999999997</v>
      </c>
      <c r="V24" s="51">
        <f>ROUND(V23/D23,3)</f>
        <v>0.70699999999999996</v>
      </c>
      <c r="W24" s="51">
        <f>ROUND(W23/D23,3)</f>
        <v>0.58499999999999996</v>
      </c>
      <c r="X24" s="51">
        <f>ROUND(X23/D23,3)</f>
        <v>0.32900000000000001</v>
      </c>
      <c r="Y24" s="51">
        <f>ROUND(Y23/D23,3)</f>
        <v>0.61</v>
      </c>
      <c r="Z24" s="51">
        <f>ROUND(Z23/D23,3)</f>
        <v>0.25600000000000001</v>
      </c>
      <c r="AA24" s="53">
        <f>ROUND(AA23/D23,3)</f>
        <v>0.34100000000000003</v>
      </c>
    </row>
    <row r="25" spans="2:27" ht="14.1" customHeight="1" x14ac:dyDescent="0.2">
      <c r="B25" s="69"/>
      <c r="C25" s="85"/>
      <c r="D25" s="78"/>
      <c r="E25" s="72"/>
      <c r="F25" s="73"/>
      <c r="G25" s="73"/>
      <c r="H25" s="72"/>
      <c r="I25" s="72"/>
      <c r="J25" s="72"/>
      <c r="K25" s="72"/>
      <c r="L25" s="74"/>
      <c r="M25" s="72">
        <f>ROUND(M23/L23,3)</f>
        <v>0.95899999999999996</v>
      </c>
      <c r="N25" s="72">
        <f>ROUND(N23/L23,3)</f>
        <v>0.59499999999999997</v>
      </c>
      <c r="O25" s="72">
        <f>ROUND(O23/L23,3)</f>
        <v>0.44600000000000001</v>
      </c>
      <c r="P25" s="72">
        <f>ROUND(P23/L23,3)</f>
        <v>0.36499999999999999</v>
      </c>
      <c r="Q25" s="72">
        <f>ROUND(Q23/L23,3)</f>
        <v>0.48599999999999999</v>
      </c>
      <c r="R25" s="72">
        <f>ROUND(R23/L23,3)</f>
        <v>0.25700000000000001</v>
      </c>
      <c r="S25" s="72">
        <f>ROUND(S23/L23,3)</f>
        <v>0.36499999999999999</v>
      </c>
      <c r="T25" s="75"/>
      <c r="U25" s="72">
        <f>ROUND(U23/T23,3)</f>
        <v>0.89600000000000002</v>
      </c>
      <c r="V25" s="72">
        <f>ROUND(V23/T23,3)</f>
        <v>0.753</v>
      </c>
      <c r="W25" s="72">
        <f>ROUND(W23/T23,3)</f>
        <v>0.623</v>
      </c>
      <c r="X25" s="72">
        <f>ROUND(X23/T23,3)</f>
        <v>0.35099999999999998</v>
      </c>
      <c r="Y25" s="72">
        <f>ROUND(Y23/T23,3)</f>
        <v>0.64900000000000002</v>
      </c>
      <c r="Z25" s="72">
        <f>ROUND(Z23/T23,3)</f>
        <v>0.27300000000000002</v>
      </c>
      <c r="AA25" s="76">
        <f>ROUND(AA23/T23,3)</f>
        <v>0.36399999999999999</v>
      </c>
    </row>
    <row r="26" spans="2:27" ht="14.1" customHeight="1" x14ac:dyDescent="0.2">
      <c r="B26" s="69"/>
      <c r="C26" s="43" t="s">
        <v>199</v>
      </c>
      <c r="D26" s="80">
        <v>8</v>
      </c>
      <c r="E26" s="81">
        <v>8</v>
      </c>
      <c r="F26" s="46">
        <v>5</v>
      </c>
      <c r="G26" s="46">
        <v>4</v>
      </c>
      <c r="H26" s="81">
        <v>3</v>
      </c>
      <c r="I26" s="81">
        <v>2</v>
      </c>
      <c r="J26" s="81">
        <v>0</v>
      </c>
      <c r="K26" s="81">
        <v>4</v>
      </c>
      <c r="L26" s="82">
        <v>8</v>
      </c>
      <c r="M26" s="81">
        <v>8</v>
      </c>
      <c r="N26" s="46">
        <v>4</v>
      </c>
      <c r="O26" s="46">
        <v>1</v>
      </c>
      <c r="P26" s="81">
        <v>2</v>
      </c>
      <c r="Q26" s="81">
        <v>2</v>
      </c>
      <c r="R26" s="81">
        <v>2</v>
      </c>
      <c r="S26" s="81">
        <v>4</v>
      </c>
      <c r="T26" s="82">
        <v>8</v>
      </c>
      <c r="U26" s="81">
        <v>8</v>
      </c>
      <c r="V26" s="46">
        <v>5</v>
      </c>
      <c r="W26" s="46">
        <v>4</v>
      </c>
      <c r="X26" s="81">
        <v>3</v>
      </c>
      <c r="Y26" s="81">
        <v>3</v>
      </c>
      <c r="Z26" s="81">
        <v>2</v>
      </c>
      <c r="AA26" s="83">
        <v>4</v>
      </c>
    </row>
    <row r="27" spans="2:27" ht="13.5" customHeight="1" x14ac:dyDescent="0.2">
      <c r="B27" s="69"/>
      <c r="C27" s="48"/>
      <c r="D27" s="50"/>
      <c r="E27" s="51">
        <f>ROUND(E26/D26,3)</f>
        <v>1</v>
      </c>
      <c r="F27" s="51">
        <f>ROUND(F26/D26,3)</f>
        <v>0.625</v>
      </c>
      <c r="G27" s="51">
        <f>ROUND(G26/D26,3)</f>
        <v>0.5</v>
      </c>
      <c r="H27" s="51">
        <f>ROUND(H26/D26,3)</f>
        <v>0.375</v>
      </c>
      <c r="I27" s="51">
        <f>ROUND(I26/D26,3)</f>
        <v>0.25</v>
      </c>
      <c r="J27" s="51">
        <f>ROUND(J26/D26,3)</f>
        <v>0</v>
      </c>
      <c r="K27" s="51">
        <f>ROUND(K26/D26,3)</f>
        <v>0.5</v>
      </c>
      <c r="L27" s="52">
        <f>ROUND(L26/D26,3)</f>
        <v>1</v>
      </c>
      <c r="M27" s="51">
        <f>ROUND(M26/D26,3)</f>
        <v>1</v>
      </c>
      <c r="N27" s="51">
        <f>ROUND(N26/D26,3)</f>
        <v>0.5</v>
      </c>
      <c r="O27" s="51">
        <f>ROUND(O26/D26,3)</f>
        <v>0.125</v>
      </c>
      <c r="P27" s="51">
        <f>ROUND(P26/D26,3)</f>
        <v>0.25</v>
      </c>
      <c r="Q27" s="51">
        <f>ROUND(Q26/D26,3)</f>
        <v>0.25</v>
      </c>
      <c r="R27" s="51">
        <f>ROUND(R26/D26,3)</f>
        <v>0.25</v>
      </c>
      <c r="S27" s="51">
        <f>ROUND(S26/D26,3)</f>
        <v>0.5</v>
      </c>
      <c r="T27" s="52">
        <f>ROUND(T26/D26,3)</f>
        <v>1</v>
      </c>
      <c r="U27" s="51">
        <f>ROUND(U26/D26,3)</f>
        <v>1</v>
      </c>
      <c r="V27" s="51">
        <f>ROUND(V26/D26,3)</f>
        <v>0.625</v>
      </c>
      <c r="W27" s="51">
        <f>ROUND(W26/D26,3)</f>
        <v>0.5</v>
      </c>
      <c r="X27" s="51">
        <f>ROUND(X26/D26,3)</f>
        <v>0.375</v>
      </c>
      <c r="Y27" s="51">
        <f>ROUND(Y26/D26,3)</f>
        <v>0.375</v>
      </c>
      <c r="Z27" s="51">
        <f>ROUND(Z26/D26,3)</f>
        <v>0.25</v>
      </c>
      <c r="AA27" s="53">
        <f>ROUND(AA26/D26,3)</f>
        <v>0.5</v>
      </c>
    </row>
    <row r="28" spans="2:27" ht="14.1" customHeight="1" x14ac:dyDescent="0.2">
      <c r="B28" s="69"/>
      <c r="C28" s="70"/>
      <c r="D28" s="78"/>
      <c r="E28" s="72"/>
      <c r="F28" s="73"/>
      <c r="G28" s="73"/>
      <c r="H28" s="72"/>
      <c r="I28" s="72"/>
      <c r="J28" s="72"/>
      <c r="K28" s="72"/>
      <c r="L28" s="74"/>
      <c r="M28" s="72">
        <f>ROUND(M26/L26,3)</f>
        <v>1</v>
      </c>
      <c r="N28" s="72">
        <f>ROUND(N26/L26,3)</f>
        <v>0.5</v>
      </c>
      <c r="O28" s="72">
        <f>ROUND(O26/L26,3)</f>
        <v>0.125</v>
      </c>
      <c r="P28" s="72">
        <f>ROUND(P26/L26,3)</f>
        <v>0.25</v>
      </c>
      <c r="Q28" s="72">
        <f>ROUND(Q26/L26,3)</f>
        <v>0.25</v>
      </c>
      <c r="R28" s="72">
        <f>ROUND(R26/L26,3)</f>
        <v>0.25</v>
      </c>
      <c r="S28" s="72">
        <f>ROUND(S26/L26,3)</f>
        <v>0.5</v>
      </c>
      <c r="T28" s="75"/>
      <c r="U28" s="72">
        <f>ROUND(U26/T26,3)</f>
        <v>1</v>
      </c>
      <c r="V28" s="72">
        <f>ROUND(V26/T26,3)</f>
        <v>0.625</v>
      </c>
      <c r="W28" s="72">
        <f>ROUND(W26/T26,3)</f>
        <v>0.5</v>
      </c>
      <c r="X28" s="72">
        <f>ROUND(X26/T26,3)</f>
        <v>0.375</v>
      </c>
      <c r="Y28" s="72">
        <f>ROUND(Y26/T26,3)</f>
        <v>0.375</v>
      </c>
      <c r="Z28" s="72">
        <f>ROUND(Z26/T26,3)</f>
        <v>0.25</v>
      </c>
      <c r="AA28" s="76">
        <f>ROUND(AA26/T26,3)</f>
        <v>0.5</v>
      </c>
    </row>
    <row r="29" spans="2:27" ht="14.1" customHeight="1" x14ac:dyDescent="0.2">
      <c r="B29" s="69"/>
      <c r="C29" s="48" t="s">
        <v>200</v>
      </c>
      <c r="D29" s="80">
        <v>176</v>
      </c>
      <c r="E29" s="81">
        <v>162</v>
      </c>
      <c r="F29" s="46">
        <v>158</v>
      </c>
      <c r="G29" s="46">
        <v>145</v>
      </c>
      <c r="H29" s="81">
        <v>75</v>
      </c>
      <c r="I29" s="81">
        <v>136</v>
      </c>
      <c r="J29" s="81">
        <v>23</v>
      </c>
      <c r="K29" s="81">
        <v>56</v>
      </c>
      <c r="L29" s="82">
        <v>156</v>
      </c>
      <c r="M29" s="81">
        <v>146</v>
      </c>
      <c r="N29" s="46">
        <v>113</v>
      </c>
      <c r="O29" s="46">
        <v>93</v>
      </c>
      <c r="P29" s="81">
        <v>72</v>
      </c>
      <c r="Q29" s="81">
        <v>96</v>
      </c>
      <c r="R29" s="81">
        <v>51</v>
      </c>
      <c r="S29" s="81">
        <v>75</v>
      </c>
      <c r="T29" s="82">
        <v>170</v>
      </c>
      <c r="U29" s="81">
        <v>160</v>
      </c>
      <c r="V29" s="46">
        <v>150</v>
      </c>
      <c r="W29" s="46">
        <v>140</v>
      </c>
      <c r="X29" s="81">
        <v>92</v>
      </c>
      <c r="Y29" s="81">
        <v>135</v>
      </c>
      <c r="Z29" s="81">
        <v>60</v>
      </c>
      <c r="AA29" s="83">
        <v>71</v>
      </c>
    </row>
    <row r="30" spans="2:27" ht="14.1" customHeight="1" x14ac:dyDescent="0.2">
      <c r="B30" s="69"/>
      <c r="C30" s="48"/>
      <c r="D30" s="50"/>
      <c r="E30" s="51">
        <f>ROUND(E29/D29,3)</f>
        <v>0.92</v>
      </c>
      <c r="F30" s="51">
        <f>ROUND(F29/D29,3)</f>
        <v>0.89800000000000002</v>
      </c>
      <c r="G30" s="51">
        <f>ROUND(G29/D29,3)</f>
        <v>0.82399999999999995</v>
      </c>
      <c r="H30" s="51">
        <f>ROUND(H29/D29,3)</f>
        <v>0.42599999999999999</v>
      </c>
      <c r="I30" s="51">
        <f>ROUND(I29/D29,3)</f>
        <v>0.77300000000000002</v>
      </c>
      <c r="J30" s="51">
        <f>ROUND(J29/D29,3)</f>
        <v>0.13100000000000001</v>
      </c>
      <c r="K30" s="51">
        <f>ROUND(K29/D29,3)</f>
        <v>0.318</v>
      </c>
      <c r="L30" s="52">
        <f>ROUND(L29/D29,3)</f>
        <v>0.88600000000000001</v>
      </c>
      <c r="M30" s="51">
        <f>ROUND(M29/D29,3)</f>
        <v>0.83</v>
      </c>
      <c r="N30" s="51">
        <f>ROUND(N29/D29,3)</f>
        <v>0.64200000000000002</v>
      </c>
      <c r="O30" s="51">
        <f>ROUND(O29/D29,3)</f>
        <v>0.52800000000000002</v>
      </c>
      <c r="P30" s="51">
        <f>ROUND(P29/D29,3)</f>
        <v>0.40899999999999997</v>
      </c>
      <c r="Q30" s="51">
        <f>ROUND(Q29/D29,3)</f>
        <v>0.54500000000000004</v>
      </c>
      <c r="R30" s="51">
        <f>ROUND(R29/D29,3)</f>
        <v>0.28999999999999998</v>
      </c>
      <c r="S30" s="51">
        <f>ROUND(S29/D29,3)</f>
        <v>0.42599999999999999</v>
      </c>
      <c r="T30" s="52">
        <f>ROUND(T29/D29,3)</f>
        <v>0.96599999999999997</v>
      </c>
      <c r="U30" s="51">
        <f>ROUND(U29/D29,3)</f>
        <v>0.90900000000000003</v>
      </c>
      <c r="V30" s="51">
        <f>ROUND(V29/D29,3)</f>
        <v>0.85199999999999998</v>
      </c>
      <c r="W30" s="51">
        <f>ROUND(W29/D29,3)</f>
        <v>0.79500000000000004</v>
      </c>
      <c r="X30" s="51">
        <f>ROUND(X29/D29,3)</f>
        <v>0.52300000000000002</v>
      </c>
      <c r="Y30" s="51">
        <f>ROUND(Y29/D29,3)</f>
        <v>0.76700000000000002</v>
      </c>
      <c r="Z30" s="51">
        <f>ROUND(Z29/D29,3)</f>
        <v>0.34100000000000003</v>
      </c>
      <c r="AA30" s="53">
        <f>ROUND(AA29/D29,3)</f>
        <v>0.40300000000000002</v>
      </c>
    </row>
    <row r="31" spans="2:27" ht="14.1" customHeight="1" thickBot="1" x14ac:dyDescent="0.25">
      <c r="B31" s="86"/>
      <c r="C31" s="48"/>
      <c r="D31" s="87"/>
      <c r="E31" s="88"/>
      <c r="F31" s="88"/>
      <c r="G31" s="88"/>
      <c r="H31" s="88"/>
      <c r="I31" s="88"/>
      <c r="J31" s="88"/>
      <c r="K31" s="88"/>
      <c r="L31" s="89"/>
      <c r="M31" s="90">
        <f>ROUND(M29/L29,3)</f>
        <v>0.93600000000000005</v>
      </c>
      <c r="N31" s="88">
        <f>ROUND(N29/L29,3)</f>
        <v>0.72399999999999998</v>
      </c>
      <c r="O31" s="88">
        <f>ROUND(O29/L29,3)</f>
        <v>0.59599999999999997</v>
      </c>
      <c r="P31" s="88">
        <f>ROUND(P29/L29,3)</f>
        <v>0.46200000000000002</v>
      </c>
      <c r="Q31" s="88">
        <f>ROUND(Q29/L29,3)</f>
        <v>0.61499999999999999</v>
      </c>
      <c r="R31" s="88">
        <f>ROUND(R29/L29,3)</f>
        <v>0.32700000000000001</v>
      </c>
      <c r="S31" s="90">
        <f>ROUND(S29/L29,3)</f>
        <v>0.48099999999999998</v>
      </c>
      <c r="T31" s="91"/>
      <c r="U31" s="90">
        <f>ROUND(U29/T29,3)</f>
        <v>0.94099999999999995</v>
      </c>
      <c r="V31" s="88">
        <f>ROUND(V29/T29,3)</f>
        <v>0.88200000000000001</v>
      </c>
      <c r="W31" s="88">
        <f>ROUND(W29/T29,3)</f>
        <v>0.82399999999999995</v>
      </c>
      <c r="X31" s="88">
        <f>ROUND(X29/T29,3)</f>
        <v>0.54100000000000004</v>
      </c>
      <c r="Y31" s="88">
        <f>ROUND(Y29/T29,3)</f>
        <v>0.79400000000000004</v>
      </c>
      <c r="Z31" s="88">
        <f>ROUND(Z29/T29,3)</f>
        <v>0.35299999999999998</v>
      </c>
      <c r="AA31" s="92">
        <f>ROUND(AA29/T29,3)</f>
        <v>0.41799999999999998</v>
      </c>
    </row>
    <row r="32" spans="2:27" ht="14.1" customHeight="1" thickTop="1" x14ac:dyDescent="0.2">
      <c r="B32" s="63" t="s">
        <v>201</v>
      </c>
      <c r="C32" s="93" t="s">
        <v>202</v>
      </c>
      <c r="D32" s="80">
        <v>106</v>
      </c>
      <c r="E32" s="81">
        <v>92</v>
      </c>
      <c r="F32" s="46">
        <v>68</v>
      </c>
      <c r="G32" s="46">
        <v>53</v>
      </c>
      <c r="H32" s="81">
        <v>14</v>
      </c>
      <c r="I32" s="81">
        <v>46</v>
      </c>
      <c r="J32" s="81">
        <v>4</v>
      </c>
      <c r="K32" s="81">
        <v>23</v>
      </c>
      <c r="L32" s="82">
        <v>84</v>
      </c>
      <c r="M32" s="81">
        <v>78</v>
      </c>
      <c r="N32" s="46">
        <v>37</v>
      </c>
      <c r="O32" s="46">
        <v>23</v>
      </c>
      <c r="P32" s="81">
        <v>18</v>
      </c>
      <c r="Q32" s="81">
        <v>31</v>
      </c>
      <c r="R32" s="81">
        <v>14</v>
      </c>
      <c r="S32" s="81">
        <v>26</v>
      </c>
      <c r="T32" s="82">
        <v>95</v>
      </c>
      <c r="U32" s="81">
        <v>86</v>
      </c>
      <c r="V32" s="46">
        <v>56</v>
      </c>
      <c r="W32" s="46">
        <v>45</v>
      </c>
      <c r="X32" s="81">
        <v>23</v>
      </c>
      <c r="Y32" s="81">
        <v>46</v>
      </c>
      <c r="Z32" s="81">
        <v>17</v>
      </c>
      <c r="AA32" s="83">
        <v>24</v>
      </c>
    </row>
    <row r="33" spans="2:27" ht="14.1" customHeight="1" x14ac:dyDescent="0.2">
      <c r="B33" s="69"/>
      <c r="C33" s="94"/>
      <c r="D33" s="50"/>
      <c r="E33" s="51">
        <f>ROUND(E32/D32,3)</f>
        <v>0.86799999999999999</v>
      </c>
      <c r="F33" s="51">
        <f>ROUND(F32/D32,3)</f>
        <v>0.64200000000000002</v>
      </c>
      <c r="G33" s="51">
        <f>ROUND(G32/D32,3)</f>
        <v>0.5</v>
      </c>
      <c r="H33" s="51">
        <f>ROUND(H32/D32,3)</f>
        <v>0.13200000000000001</v>
      </c>
      <c r="I33" s="51">
        <f>ROUND(I32/D32,3)</f>
        <v>0.434</v>
      </c>
      <c r="J33" s="51">
        <f>ROUND(J32/D32,3)</f>
        <v>3.7999999999999999E-2</v>
      </c>
      <c r="K33" s="51">
        <f>ROUND(K32/D32,3)</f>
        <v>0.217</v>
      </c>
      <c r="L33" s="52">
        <f>ROUND(L32/D32,3)</f>
        <v>0.79200000000000004</v>
      </c>
      <c r="M33" s="51">
        <f>ROUND(M32/D32,3)</f>
        <v>0.73599999999999999</v>
      </c>
      <c r="N33" s="51">
        <f>ROUND(N32/D32,3)</f>
        <v>0.34899999999999998</v>
      </c>
      <c r="O33" s="51">
        <f>ROUND(O32/D32,3)</f>
        <v>0.217</v>
      </c>
      <c r="P33" s="51">
        <f>ROUND(P32/D32,3)</f>
        <v>0.17</v>
      </c>
      <c r="Q33" s="51">
        <f>ROUND(Q32/D32,3)</f>
        <v>0.29199999999999998</v>
      </c>
      <c r="R33" s="51">
        <f>ROUND(R32/D32,3)</f>
        <v>0.13200000000000001</v>
      </c>
      <c r="S33" s="51">
        <f>ROUND(S32/D32,3)</f>
        <v>0.245</v>
      </c>
      <c r="T33" s="52">
        <f>ROUND(T32/D32,3)</f>
        <v>0.89600000000000002</v>
      </c>
      <c r="U33" s="51">
        <f>ROUND(U32/D32,3)</f>
        <v>0.81100000000000005</v>
      </c>
      <c r="V33" s="51">
        <f>ROUND(V32/D32,3)</f>
        <v>0.52800000000000002</v>
      </c>
      <c r="W33" s="51">
        <f>ROUND(W32/D32,3)</f>
        <v>0.42499999999999999</v>
      </c>
      <c r="X33" s="51">
        <f>ROUND(X32/D32,3)</f>
        <v>0.217</v>
      </c>
      <c r="Y33" s="51">
        <f>ROUND(Y32/D32,3)</f>
        <v>0.434</v>
      </c>
      <c r="Z33" s="51">
        <f>ROUND(Z32/D32,3)</f>
        <v>0.16</v>
      </c>
      <c r="AA33" s="53">
        <f>ROUND(AA32/D32,3)</f>
        <v>0.22600000000000001</v>
      </c>
    </row>
    <row r="34" spans="2:27" ht="14.1" customHeight="1" x14ac:dyDescent="0.2">
      <c r="B34" s="69"/>
      <c r="C34" s="95"/>
      <c r="D34" s="78"/>
      <c r="E34" s="72"/>
      <c r="F34" s="73"/>
      <c r="G34" s="73"/>
      <c r="H34" s="72"/>
      <c r="I34" s="72"/>
      <c r="J34" s="72"/>
      <c r="K34" s="72"/>
      <c r="L34" s="74"/>
      <c r="M34" s="72">
        <f>ROUND(M32/L32,3)</f>
        <v>0.92900000000000005</v>
      </c>
      <c r="N34" s="72">
        <f>ROUND(N32/L32,3)</f>
        <v>0.44</v>
      </c>
      <c r="O34" s="72">
        <f>ROUND(O32/L32,3)</f>
        <v>0.27400000000000002</v>
      </c>
      <c r="P34" s="72">
        <f>ROUND(P32/L32,3)</f>
        <v>0.214</v>
      </c>
      <c r="Q34" s="72">
        <f>ROUND(Q32/L32,3)</f>
        <v>0.36899999999999999</v>
      </c>
      <c r="R34" s="72">
        <f>ROUND(R32/L32,3)</f>
        <v>0.16700000000000001</v>
      </c>
      <c r="S34" s="72">
        <f>ROUND(S32/L32,3)</f>
        <v>0.31</v>
      </c>
      <c r="T34" s="75"/>
      <c r="U34" s="72">
        <f>ROUND(U32/T32,3)</f>
        <v>0.90500000000000003</v>
      </c>
      <c r="V34" s="72">
        <f>ROUND(V32/T32,3)</f>
        <v>0.58899999999999997</v>
      </c>
      <c r="W34" s="72">
        <f>ROUND(W32/T32,3)</f>
        <v>0.47399999999999998</v>
      </c>
      <c r="X34" s="72">
        <f>ROUND(X32/T32,3)</f>
        <v>0.24199999999999999</v>
      </c>
      <c r="Y34" s="72">
        <f>ROUND(Y32/T32,3)</f>
        <v>0.48399999999999999</v>
      </c>
      <c r="Z34" s="72">
        <f>ROUND(Z32/T32,3)</f>
        <v>0.17899999999999999</v>
      </c>
      <c r="AA34" s="76">
        <f>ROUND(AA32/T32,3)</f>
        <v>0.253</v>
      </c>
    </row>
    <row r="35" spans="2:27" ht="14.1" customHeight="1" x14ac:dyDescent="0.2">
      <c r="B35" s="69"/>
      <c r="C35" s="95" t="s">
        <v>203</v>
      </c>
      <c r="D35" s="80">
        <v>171</v>
      </c>
      <c r="E35" s="81">
        <v>163</v>
      </c>
      <c r="F35" s="46">
        <v>130</v>
      </c>
      <c r="G35" s="46">
        <v>119</v>
      </c>
      <c r="H35" s="81">
        <v>36</v>
      </c>
      <c r="I35" s="81">
        <v>110</v>
      </c>
      <c r="J35" s="81">
        <v>6</v>
      </c>
      <c r="K35" s="81">
        <v>42</v>
      </c>
      <c r="L35" s="82">
        <v>166</v>
      </c>
      <c r="M35" s="81">
        <v>160</v>
      </c>
      <c r="N35" s="46">
        <v>87</v>
      </c>
      <c r="O35" s="46">
        <v>65</v>
      </c>
      <c r="P35" s="81">
        <v>47</v>
      </c>
      <c r="Q35" s="81">
        <v>73</v>
      </c>
      <c r="R35" s="81">
        <v>33</v>
      </c>
      <c r="S35" s="81">
        <v>56</v>
      </c>
      <c r="T35" s="82">
        <v>166</v>
      </c>
      <c r="U35" s="81">
        <v>155</v>
      </c>
      <c r="V35" s="46">
        <v>116</v>
      </c>
      <c r="W35" s="46">
        <v>106</v>
      </c>
      <c r="X35" s="81">
        <v>52</v>
      </c>
      <c r="Y35" s="81">
        <v>105</v>
      </c>
      <c r="Z35" s="81">
        <v>36</v>
      </c>
      <c r="AA35" s="83">
        <v>52</v>
      </c>
    </row>
    <row r="36" spans="2:27" ht="14.1" customHeight="1" x14ac:dyDescent="0.2">
      <c r="B36" s="69"/>
      <c r="C36" s="95"/>
      <c r="D36" s="50"/>
      <c r="E36" s="51">
        <f>ROUND(E35/D35,3)</f>
        <v>0.95299999999999996</v>
      </c>
      <c r="F36" s="51">
        <f>ROUND(F35/D35,3)</f>
        <v>0.76</v>
      </c>
      <c r="G36" s="51">
        <f>ROUND(G35/D35,3)</f>
        <v>0.69599999999999995</v>
      </c>
      <c r="H36" s="51">
        <f>ROUND(H35/D35,3)</f>
        <v>0.21099999999999999</v>
      </c>
      <c r="I36" s="51">
        <f>ROUND(I35/D35,3)</f>
        <v>0.64300000000000002</v>
      </c>
      <c r="J36" s="51">
        <f>ROUND(J35/D35,3)</f>
        <v>3.5000000000000003E-2</v>
      </c>
      <c r="K36" s="51">
        <f>ROUND(K35/D35,3)</f>
        <v>0.246</v>
      </c>
      <c r="L36" s="52">
        <f>ROUND(L35/D35,3)</f>
        <v>0.97099999999999997</v>
      </c>
      <c r="M36" s="51">
        <f>ROUND(M35/D35,3)</f>
        <v>0.93600000000000005</v>
      </c>
      <c r="N36" s="51">
        <f>ROUND(N35/D35,3)</f>
        <v>0.50900000000000001</v>
      </c>
      <c r="O36" s="51">
        <f>ROUND(O35/D35,3)</f>
        <v>0.38</v>
      </c>
      <c r="P36" s="51">
        <f>ROUND(P35/D35,3)</f>
        <v>0.27500000000000002</v>
      </c>
      <c r="Q36" s="51">
        <f>ROUND(Q35/D35,3)</f>
        <v>0.42699999999999999</v>
      </c>
      <c r="R36" s="51">
        <f>ROUND(R35/D35,3)</f>
        <v>0.193</v>
      </c>
      <c r="S36" s="51">
        <f>ROUND(S35/D35,3)</f>
        <v>0.32700000000000001</v>
      </c>
      <c r="T36" s="52">
        <f>ROUND(T35/D35,3)</f>
        <v>0.97099999999999997</v>
      </c>
      <c r="U36" s="51">
        <f>ROUND(U35/D35,3)</f>
        <v>0.90600000000000003</v>
      </c>
      <c r="V36" s="51">
        <f>ROUND(V35/D35,3)</f>
        <v>0.67800000000000005</v>
      </c>
      <c r="W36" s="51">
        <f>ROUND(W35/D35,3)</f>
        <v>0.62</v>
      </c>
      <c r="X36" s="51">
        <f>ROUND(X35/D35,3)</f>
        <v>0.30399999999999999</v>
      </c>
      <c r="Y36" s="51">
        <f>ROUND(Y35/D35,3)</f>
        <v>0.61399999999999999</v>
      </c>
      <c r="Z36" s="51">
        <f>ROUND(Z35/D35,3)</f>
        <v>0.21099999999999999</v>
      </c>
      <c r="AA36" s="53">
        <f>ROUND(AA35/D35,3)</f>
        <v>0.30399999999999999</v>
      </c>
    </row>
    <row r="37" spans="2:27" ht="14.1" customHeight="1" x14ac:dyDescent="0.2">
      <c r="B37" s="69"/>
      <c r="C37" s="95"/>
      <c r="D37" s="78"/>
      <c r="E37" s="72"/>
      <c r="F37" s="73"/>
      <c r="G37" s="73"/>
      <c r="H37" s="72"/>
      <c r="I37" s="72"/>
      <c r="J37" s="72"/>
      <c r="K37" s="72"/>
      <c r="L37" s="74"/>
      <c r="M37" s="72">
        <f>ROUND(M35/L35,3)</f>
        <v>0.96399999999999997</v>
      </c>
      <c r="N37" s="72">
        <f>ROUND(N35/L35,3)</f>
        <v>0.52400000000000002</v>
      </c>
      <c r="O37" s="72">
        <f>ROUND(O35/L35,3)</f>
        <v>0.39200000000000002</v>
      </c>
      <c r="P37" s="72">
        <v>0.14000000000000001</v>
      </c>
      <c r="Q37" s="72">
        <f>ROUND(Q35/L35,3)</f>
        <v>0.44</v>
      </c>
      <c r="R37" s="72">
        <f>ROUND(R35/L35,3)</f>
        <v>0.19900000000000001</v>
      </c>
      <c r="S37" s="72">
        <f>ROUND(S35/L35,3)</f>
        <v>0.33700000000000002</v>
      </c>
      <c r="T37" s="75"/>
      <c r="U37" s="72">
        <f>ROUND(U35/T35,3)</f>
        <v>0.93400000000000005</v>
      </c>
      <c r="V37" s="72">
        <f>ROUND(V35/T35,3)</f>
        <v>0.69899999999999995</v>
      </c>
      <c r="W37" s="72">
        <f>ROUND(W35/T35,3)</f>
        <v>0.63900000000000001</v>
      </c>
      <c r="X37" s="72">
        <f>ROUND(X35/T35,3)</f>
        <v>0.313</v>
      </c>
      <c r="Y37" s="72">
        <f>ROUND(Y35/T35,3)</f>
        <v>0.63300000000000001</v>
      </c>
      <c r="Z37" s="72">
        <f>ROUND(Z35/T35,3)</f>
        <v>0.217</v>
      </c>
      <c r="AA37" s="76">
        <f>ROUND(AA35/T35,3)</f>
        <v>0.313</v>
      </c>
    </row>
    <row r="38" spans="2:27" ht="14.1" customHeight="1" x14ac:dyDescent="0.2">
      <c r="B38" s="69"/>
      <c r="C38" s="94" t="s">
        <v>204</v>
      </c>
      <c r="D38" s="80">
        <v>49</v>
      </c>
      <c r="E38" s="81">
        <v>48</v>
      </c>
      <c r="F38" s="46">
        <v>45</v>
      </c>
      <c r="G38" s="46">
        <v>42</v>
      </c>
      <c r="H38" s="81">
        <v>20</v>
      </c>
      <c r="I38" s="81">
        <v>37</v>
      </c>
      <c r="J38" s="81">
        <v>7</v>
      </c>
      <c r="K38" s="81">
        <v>15</v>
      </c>
      <c r="L38" s="82">
        <v>46</v>
      </c>
      <c r="M38" s="81">
        <v>44</v>
      </c>
      <c r="N38" s="46">
        <v>34</v>
      </c>
      <c r="O38" s="46">
        <v>31</v>
      </c>
      <c r="P38" s="81">
        <v>22</v>
      </c>
      <c r="Q38" s="81">
        <v>31</v>
      </c>
      <c r="R38" s="81">
        <v>17</v>
      </c>
      <c r="S38" s="81">
        <v>20</v>
      </c>
      <c r="T38" s="82">
        <v>47</v>
      </c>
      <c r="U38" s="81">
        <v>47</v>
      </c>
      <c r="V38" s="46">
        <v>41</v>
      </c>
      <c r="W38" s="46">
        <v>38</v>
      </c>
      <c r="X38" s="81">
        <v>29</v>
      </c>
      <c r="Y38" s="81">
        <v>38</v>
      </c>
      <c r="Z38" s="81">
        <v>21</v>
      </c>
      <c r="AA38" s="83">
        <v>20</v>
      </c>
    </row>
    <row r="39" spans="2:27" ht="14.1" customHeight="1" x14ac:dyDescent="0.2">
      <c r="B39" s="69"/>
      <c r="C39" s="95"/>
      <c r="D39" s="50"/>
      <c r="E39" s="51">
        <f>ROUND(E38/D38,3)</f>
        <v>0.98</v>
      </c>
      <c r="F39" s="51">
        <f>ROUND(F38/D38,3)</f>
        <v>0.91800000000000004</v>
      </c>
      <c r="G39" s="51">
        <f>ROUND(G38/D38,3)</f>
        <v>0.85699999999999998</v>
      </c>
      <c r="H39" s="51">
        <f>ROUND(H38/D38,3)</f>
        <v>0.40799999999999997</v>
      </c>
      <c r="I39" s="51">
        <f>ROUND(I38/D38,3)</f>
        <v>0.755</v>
      </c>
      <c r="J39" s="51">
        <f>ROUND(J38/D38,3)</f>
        <v>0.14299999999999999</v>
      </c>
      <c r="K39" s="51">
        <f>ROUND(K38/D38,3)</f>
        <v>0.30599999999999999</v>
      </c>
      <c r="L39" s="52">
        <f>ROUND(L38/D38,3)</f>
        <v>0.93899999999999995</v>
      </c>
      <c r="M39" s="51">
        <f>ROUND(M38/D38,3)</f>
        <v>0.89800000000000002</v>
      </c>
      <c r="N39" s="51">
        <f>ROUND(N38/D38,3)</f>
        <v>0.69399999999999995</v>
      </c>
      <c r="O39" s="51">
        <f>ROUND(O38/D38,3)</f>
        <v>0.63300000000000001</v>
      </c>
      <c r="P39" s="51">
        <f>ROUND(P38/D38,3)</f>
        <v>0.44900000000000001</v>
      </c>
      <c r="Q39" s="51">
        <f>ROUND(Q38/D38,3)</f>
        <v>0.63300000000000001</v>
      </c>
      <c r="R39" s="51">
        <f>ROUND(R38/D38,3)</f>
        <v>0.34699999999999998</v>
      </c>
      <c r="S39" s="51">
        <f>ROUND(S38/D38,3)</f>
        <v>0.40799999999999997</v>
      </c>
      <c r="T39" s="52">
        <f>ROUND(T38/D38,3)</f>
        <v>0.95899999999999996</v>
      </c>
      <c r="U39" s="51">
        <f>ROUND(U38/D38,3)</f>
        <v>0.95899999999999996</v>
      </c>
      <c r="V39" s="51">
        <f>ROUND(V38/D38,3)</f>
        <v>0.83699999999999997</v>
      </c>
      <c r="W39" s="51">
        <f>ROUND(W38/D38,3)</f>
        <v>0.77600000000000002</v>
      </c>
      <c r="X39" s="51">
        <f>ROUND(X38/D38,3)</f>
        <v>0.59199999999999997</v>
      </c>
      <c r="Y39" s="51">
        <f>ROUND(Y38/D38,3)</f>
        <v>0.77600000000000002</v>
      </c>
      <c r="Z39" s="51">
        <f>ROUND(Z38/D38,3)</f>
        <v>0.42899999999999999</v>
      </c>
      <c r="AA39" s="53">
        <f>ROUND(AA38/D38,3)</f>
        <v>0.40799999999999997</v>
      </c>
    </row>
    <row r="40" spans="2:27" ht="14.1" customHeight="1" x14ac:dyDescent="0.2">
      <c r="B40" s="69"/>
      <c r="C40" s="95"/>
      <c r="D40" s="78"/>
      <c r="E40" s="72"/>
      <c r="F40" s="73"/>
      <c r="G40" s="73"/>
      <c r="H40" s="72"/>
      <c r="I40" s="72"/>
      <c r="J40" s="72"/>
      <c r="K40" s="72"/>
      <c r="L40" s="74"/>
      <c r="M40" s="72">
        <f>ROUND(M38/L38,3)</f>
        <v>0.95699999999999996</v>
      </c>
      <c r="N40" s="72">
        <f>ROUND(N38/L38,3)</f>
        <v>0.73899999999999999</v>
      </c>
      <c r="O40" s="72">
        <f>ROUND(O38/L38,3)</f>
        <v>0.67400000000000004</v>
      </c>
      <c r="P40" s="72">
        <f>ROUND(P38/L38,3)</f>
        <v>0.47799999999999998</v>
      </c>
      <c r="Q40" s="72">
        <f>ROUND(Q38/L38,3)</f>
        <v>0.67400000000000004</v>
      </c>
      <c r="R40" s="72">
        <f>ROUND(R38/L38,3)</f>
        <v>0.37</v>
      </c>
      <c r="S40" s="72">
        <f>ROUND(S38/L38,3)</f>
        <v>0.435</v>
      </c>
      <c r="T40" s="75"/>
      <c r="U40" s="72">
        <f>ROUND(U38/T38,3)</f>
        <v>1</v>
      </c>
      <c r="V40" s="72">
        <f>ROUND(V38/T38,3)</f>
        <v>0.872</v>
      </c>
      <c r="W40" s="72">
        <f>ROUND(W38/T38,3)</f>
        <v>0.80900000000000005</v>
      </c>
      <c r="X40" s="72">
        <f>ROUND(X38/T38,3)</f>
        <v>0.61699999999999999</v>
      </c>
      <c r="Y40" s="72">
        <f>ROUND(Y38/T38,3)</f>
        <v>0.80900000000000005</v>
      </c>
      <c r="Z40" s="72">
        <f>ROUND(Z38/T38,3)</f>
        <v>0.44700000000000001</v>
      </c>
      <c r="AA40" s="76">
        <f>ROUND(AA38/T38,3)</f>
        <v>0.42599999999999999</v>
      </c>
    </row>
    <row r="41" spans="2:27" ht="14.1" customHeight="1" x14ac:dyDescent="0.2">
      <c r="B41" s="69"/>
      <c r="C41" s="95" t="s">
        <v>205</v>
      </c>
      <c r="D41" s="80">
        <v>38</v>
      </c>
      <c r="E41" s="81">
        <v>38</v>
      </c>
      <c r="F41" s="46">
        <v>37</v>
      </c>
      <c r="G41" s="46">
        <v>36</v>
      </c>
      <c r="H41" s="81">
        <v>23</v>
      </c>
      <c r="I41" s="81">
        <v>34</v>
      </c>
      <c r="J41" s="81">
        <v>9</v>
      </c>
      <c r="K41" s="81">
        <v>16</v>
      </c>
      <c r="L41" s="82">
        <v>38</v>
      </c>
      <c r="M41" s="81">
        <v>38</v>
      </c>
      <c r="N41" s="46">
        <v>30</v>
      </c>
      <c r="O41" s="46">
        <v>25</v>
      </c>
      <c r="P41" s="81">
        <v>27</v>
      </c>
      <c r="Q41" s="81">
        <v>30</v>
      </c>
      <c r="R41" s="81">
        <v>20</v>
      </c>
      <c r="S41" s="81">
        <v>27</v>
      </c>
      <c r="T41" s="82">
        <v>38</v>
      </c>
      <c r="U41" s="81">
        <v>38</v>
      </c>
      <c r="V41" s="46">
        <v>37</v>
      </c>
      <c r="W41" s="46">
        <v>35</v>
      </c>
      <c r="X41" s="81">
        <v>30</v>
      </c>
      <c r="Y41" s="81">
        <v>36</v>
      </c>
      <c r="Z41" s="81">
        <v>21</v>
      </c>
      <c r="AA41" s="83">
        <v>22</v>
      </c>
    </row>
    <row r="42" spans="2:27" ht="14.1" customHeight="1" x14ac:dyDescent="0.2">
      <c r="B42" s="69"/>
      <c r="C42" s="95"/>
      <c r="D42" s="50"/>
      <c r="E42" s="51">
        <f>ROUND(E41/D41,3)</f>
        <v>1</v>
      </c>
      <c r="F42" s="51">
        <f>ROUND(F41/D41,3)</f>
        <v>0.97399999999999998</v>
      </c>
      <c r="G42" s="51">
        <f>ROUND(G41/D41,3)</f>
        <v>0.94699999999999995</v>
      </c>
      <c r="H42" s="51">
        <f>ROUND(H41/D41,3)</f>
        <v>0.60499999999999998</v>
      </c>
      <c r="I42" s="51">
        <f>ROUND(I41/D41,3)</f>
        <v>0.89500000000000002</v>
      </c>
      <c r="J42" s="51">
        <f>ROUND(J41/D41,3)</f>
        <v>0.23699999999999999</v>
      </c>
      <c r="K42" s="51">
        <f>ROUND(K41/D41,3)</f>
        <v>0.42099999999999999</v>
      </c>
      <c r="L42" s="52">
        <f>ROUND(L41/D41,3)</f>
        <v>1</v>
      </c>
      <c r="M42" s="51">
        <f>ROUND(M41/D41,3)</f>
        <v>1</v>
      </c>
      <c r="N42" s="51">
        <f>ROUND(N41/D41,3)</f>
        <v>0.78900000000000003</v>
      </c>
      <c r="O42" s="51">
        <f>ROUND(O41/D41,3)</f>
        <v>0.65800000000000003</v>
      </c>
      <c r="P42" s="51">
        <f>ROUND(P41/D41,3)</f>
        <v>0.71099999999999997</v>
      </c>
      <c r="Q42" s="51">
        <f>ROUND(Q41/D41,3)</f>
        <v>0.78900000000000003</v>
      </c>
      <c r="R42" s="51">
        <f>ROUND(R41/D41,3)</f>
        <v>0.52600000000000002</v>
      </c>
      <c r="S42" s="51">
        <f>ROUND(S41/D41,3)</f>
        <v>0.71099999999999997</v>
      </c>
      <c r="T42" s="52">
        <f>ROUND(T41/D41,3)</f>
        <v>1</v>
      </c>
      <c r="U42" s="51">
        <f>ROUND(U41/D41,3)</f>
        <v>1</v>
      </c>
      <c r="V42" s="51">
        <f>ROUND(V41/D41,3)</f>
        <v>0.97399999999999998</v>
      </c>
      <c r="W42" s="51">
        <f>ROUND(W41/D41,3)</f>
        <v>0.92100000000000004</v>
      </c>
      <c r="X42" s="51">
        <f>ROUND(X41/D41,3)</f>
        <v>0.78900000000000003</v>
      </c>
      <c r="Y42" s="51">
        <f>ROUND(Y41/D41,3)</f>
        <v>0.94699999999999995</v>
      </c>
      <c r="Z42" s="51">
        <f>ROUND(Z41/D41,3)</f>
        <v>0.55300000000000005</v>
      </c>
      <c r="AA42" s="53">
        <f>ROUND(AA41/D41,3)</f>
        <v>0.57899999999999996</v>
      </c>
    </row>
    <row r="43" spans="2:27" ht="14.1" customHeight="1" x14ac:dyDescent="0.2">
      <c r="B43" s="69"/>
      <c r="C43" s="95"/>
      <c r="D43" s="78"/>
      <c r="E43" s="72"/>
      <c r="F43" s="73"/>
      <c r="G43" s="73"/>
      <c r="H43" s="72"/>
      <c r="I43" s="72"/>
      <c r="J43" s="72"/>
      <c r="K43" s="72"/>
      <c r="L43" s="74"/>
      <c r="M43" s="72">
        <f>ROUND(M41/L41,3)</f>
        <v>1</v>
      </c>
      <c r="N43" s="72">
        <f>ROUND(N41/L41,3)</f>
        <v>0.78900000000000003</v>
      </c>
      <c r="O43" s="72">
        <f>ROUND(O41/L41,3)</f>
        <v>0.65800000000000003</v>
      </c>
      <c r="P43" s="72">
        <f>ROUND(P41/L41,3)</f>
        <v>0.71099999999999997</v>
      </c>
      <c r="Q43" s="72">
        <f>ROUND(Q41/L41,3)</f>
        <v>0.78900000000000003</v>
      </c>
      <c r="R43" s="72">
        <f>ROUND(R41/L41,3)</f>
        <v>0.52600000000000002</v>
      </c>
      <c r="S43" s="72">
        <f>ROUND(S41/L41,3)</f>
        <v>0.71099999999999997</v>
      </c>
      <c r="T43" s="75"/>
      <c r="U43" s="72">
        <f>ROUND(U41/T41,3)</f>
        <v>1</v>
      </c>
      <c r="V43" s="72">
        <f>ROUND(V41/T41,3)</f>
        <v>0.97399999999999998</v>
      </c>
      <c r="W43" s="72">
        <f>ROUND(W41/T41,3)</f>
        <v>0.92100000000000004</v>
      </c>
      <c r="X43" s="72">
        <f>ROUND(X41/T41,3)</f>
        <v>0.78900000000000003</v>
      </c>
      <c r="Y43" s="72">
        <f>ROUND(Y41/T41,3)</f>
        <v>0.94699999999999995</v>
      </c>
      <c r="Z43" s="72">
        <f>ROUND(Z41/T41,3)</f>
        <v>0.55300000000000005</v>
      </c>
      <c r="AA43" s="76">
        <f>ROUND(AA41/T41,3)</f>
        <v>0.57899999999999996</v>
      </c>
    </row>
    <row r="44" spans="2:27" ht="14.1" customHeight="1" x14ac:dyDescent="0.2">
      <c r="B44" s="69"/>
      <c r="C44" s="95" t="s">
        <v>206</v>
      </c>
      <c r="D44" s="80">
        <v>33</v>
      </c>
      <c r="E44" s="81">
        <v>33</v>
      </c>
      <c r="F44" s="46">
        <v>32</v>
      </c>
      <c r="G44" s="46">
        <v>26</v>
      </c>
      <c r="H44" s="81">
        <v>18</v>
      </c>
      <c r="I44" s="81">
        <v>23</v>
      </c>
      <c r="J44" s="81">
        <v>11</v>
      </c>
      <c r="K44" s="81">
        <v>19</v>
      </c>
      <c r="L44" s="82">
        <v>32</v>
      </c>
      <c r="M44" s="81">
        <v>32</v>
      </c>
      <c r="N44" s="46">
        <v>31</v>
      </c>
      <c r="O44" s="46">
        <v>25</v>
      </c>
      <c r="P44" s="81">
        <v>21</v>
      </c>
      <c r="Q44" s="81">
        <v>23</v>
      </c>
      <c r="R44" s="81">
        <v>18</v>
      </c>
      <c r="S44" s="81">
        <v>23</v>
      </c>
      <c r="T44" s="82">
        <v>32</v>
      </c>
      <c r="U44" s="81">
        <v>32</v>
      </c>
      <c r="V44" s="46">
        <v>29</v>
      </c>
      <c r="W44" s="46">
        <v>23</v>
      </c>
      <c r="X44" s="81">
        <v>20</v>
      </c>
      <c r="Y44" s="81">
        <v>23</v>
      </c>
      <c r="Z44" s="81">
        <v>17</v>
      </c>
      <c r="AA44" s="83">
        <v>24</v>
      </c>
    </row>
    <row r="45" spans="2:27" ht="14.1" customHeight="1" x14ac:dyDescent="0.2">
      <c r="B45" s="69"/>
      <c r="C45" s="96"/>
      <c r="D45" s="50"/>
      <c r="E45" s="51">
        <f>ROUND(E44/D44,3)</f>
        <v>1</v>
      </c>
      <c r="F45" s="51">
        <f>ROUND(F44/D44,3)</f>
        <v>0.97</v>
      </c>
      <c r="G45" s="51">
        <f>ROUND(G44/D44,3)</f>
        <v>0.78800000000000003</v>
      </c>
      <c r="H45" s="51">
        <f>ROUND(H44/D44,3)</f>
        <v>0.54500000000000004</v>
      </c>
      <c r="I45" s="51">
        <f>ROUND(I44/D44,3)</f>
        <v>0.69699999999999995</v>
      </c>
      <c r="J45" s="51">
        <f>ROUND(J44/D44,3)</f>
        <v>0.33300000000000002</v>
      </c>
      <c r="K45" s="51">
        <f>ROUND(K44/D44,3)</f>
        <v>0.57599999999999996</v>
      </c>
      <c r="L45" s="52">
        <f>ROUND(L44/D44,3)</f>
        <v>0.97</v>
      </c>
      <c r="M45" s="51">
        <f>ROUND(M44/D44,3)</f>
        <v>0.97</v>
      </c>
      <c r="N45" s="51">
        <f>ROUND(N44/D44,3)</f>
        <v>0.93899999999999995</v>
      </c>
      <c r="O45" s="51">
        <f>ROUND(O44/D44,3)</f>
        <v>0.75800000000000001</v>
      </c>
      <c r="P45" s="51">
        <f>ROUND(P44/D44,3)</f>
        <v>0.63600000000000001</v>
      </c>
      <c r="Q45" s="51">
        <f>ROUND(Q44/D44,3)</f>
        <v>0.69699999999999995</v>
      </c>
      <c r="R45" s="51">
        <f>ROUND(R44/D44,3)</f>
        <v>0.54500000000000004</v>
      </c>
      <c r="S45" s="51">
        <f>ROUND(S44/D44,3)</f>
        <v>0.69699999999999995</v>
      </c>
      <c r="T45" s="52">
        <f>ROUND(T44/D44,3)</f>
        <v>0.97</v>
      </c>
      <c r="U45" s="51">
        <f>ROUND(U44/D44,3)</f>
        <v>0.97</v>
      </c>
      <c r="V45" s="51">
        <f>ROUND(V44/D44,3)</f>
        <v>0.879</v>
      </c>
      <c r="W45" s="51">
        <f>ROUND(W44/D44,3)</f>
        <v>0.69699999999999995</v>
      </c>
      <c r="X45" s="51">
        <f>ROUND(X44/D44,3)</f>
        <v>0.60599999999999998</v>
      </c>
      <c r="Y45" s="51">
        <f>ROUND(Y44/D44,3)</f>
        <v>0.69699999999999995</v>
      </c>
      <c r="Z45" s="51">
        <f>ROUND(Z44/D44,3)</f>
        <v>0.51500000000000001</v>
      </c>
      <c r="AA45" s="53">
        <f>ROUND(AA44/D44,3)</f>
        <v>0.72699999999999998</v>
      </c>
    </row>
    <row r="46" spans="2:27" ht="14.1" customHeight="1" x14ac:dyDescent="0.2">
      <c r="B46" s="69"/>
      <c r="C46" s="96"/>
      <c r="D46" s="78"/>
      <c r="E46" s="72"/>
      <c r="F46" s="73"/>
      <c r="G46" s="73"/>
      <c r="H46" s="72"/>
      <c r="I46" s="72"/>
      <c r="J46" s="72"/>
      <c r="K46" s="72"/>
      <c r="L46" s="74"/>
      <c r="M46" s="72">
        <f>ROUND(M44/L44,3)</f>
        <v>1</v>
      </c>
      <c r="N46" s="72">
        <f>ROUND(N44/L44,3)</f>
        <v>0.96899999999999997</v>
      </c>
      <c r="O46" s="72">
        <f>ROUND(O44/L44,3)</f>
        <v>0.78100000000000003</v>
      </c>
      <c r="P46" s="72">
        <f>ROUND(P44/L44,3)</f>
        <v>0.65600000000000003</v>
      </c>
      <c r="Q46" s="72">
        <f>ROUND(Q44/L44,3)</f>
        <v>0.71899999999999997</v>
      </c>
      <c r="R46" s="72">
        <f>ROUND(R44/L44,3)</f>
        <v>0.56299999999999994</v>
      </c>
      <c r="S46" s="72">
        <f>ROUND(S44/L44,3)</f>
        <v>0.71899999999999997</v>
      </c>
      <c r="T46" s="75"/>
      <c r="U46" s="72">
        <f>ROUND(U44/T44,3)</f>
        <v>1</v>
      </c>
      <c r="V46" s="72">
        <f>ROUND(V44/T44,3)</f>
        <v>0.90600000000000003</v>
      </c>
      <c r="W46" s="72">
        <f>ROUND(W44/T44,3)</f>
        <v>0.71899999999999997</v>
      </c>
      <c r="X46" s="72">
        <f>ROUND(X44/T44,3)</f>
        <v>0.625</v>
      </c>
      <c r="Y46" s="72">
        <f>ROUND(Y44/T44,3)</f>
        <v>0.71899999999999997</v>
      </c>
      <c r="Z46" s="72">
        <f>ROUND(Z44/T44,3)</f>
        <v>0.53100000000000003</v>
      </c>
      <c r="AA46" s="76">
        <f>ROUND(AA44/T44,3)</f>
        <v>0.75</v>
      </c>
    </row>
    <row r="47" spans="2:27" ht="14.1" customHeight="1" x14ac:dyDescent="0.2">
      <c r="B47" s="69"/>
      <c r="C47" s="95" t="s">
        <v>207</v>
      </c>
      <c r="D47" s="80">
        <v>30</v>
      </c>
      <c r="E47" s="81">
        <v>30</v>
      </c>
      <c r="F47" s="46">
        <v>30</v>
      </c>
      <c r="G47" s="46">
        <v>27</v>
      </c>
      <c r="H47" s="81">
        <v>23</v>
      </c>
      <c r="I47" s="81">
        <v>21</v>
      </c>
      <c r="J47" s="81">
        <v>17</v>
      </c>
      <c r="K47" s="81">
        <v>18</v>
      </c>
      <c r="L47" s="82">
        <v>29</v>
      </c>
      <c r="M47" s="81">
        <v>29</v>
      </c>
      <c r="N47" s="46">
        <v>27</v>
      </c>
      <c r="O47" s="46">
        <v>23</v>
      </c>
      <c r="P47" s="81">
        <v>24</v>
      </c>
      <c r="Q47" s="81">
        <v>24</v>
      </c>
      <c r="R47" s="81">
        <v>22</v>
      </c>
      <c r="S47" s="81">
        <v>20</v>
      </c>
      <c r="T47" s="82">
        <v>29</v>
      </c>
      <c r="U47" s="81">
        <v>29</v>
      </c>
      <c r="V47" s="46">
        <v>29</v>
      </c>
      <c r="W47" s="46">
        <v>27</v>
      </c>
      <c r="X47" s="81">
        <v>26</v>
      </c>
      <c r="Y47" s="81">
        <v>25</v>
      </c>
      <c r="Z47" s="81">
        <v>23</v>
      </c>
      <c r="AA47" s="83">
        <v>20</v>
      </c>
    </row>
    <row r="48" spans="2:27" ht="14.1" customHeight="1" x14ac:dyDescent="0.2">
      <c r="B48" s="69"/>
      <c r="C48" s="96"/>
      <c r="D48" s="50"/>
      <c r="E48" s="51">
        <f>ROUND(E47/D47,3)</f>
        <v>1</v>
      </c>
      <c r="F48" s="51">
        <f>ROUND(F47/D47,3)</f>
        <v>1</v>
      </c>
      <c r="G48" s="51">
        <f>ROUND(G47/D47,3)</f>
        <v>0.9</v>
      </c>
      <c r="H48" s="51">
        <f>ROUND(H47/D47,3)</f>
        <v>0.76700000000000002</v>
      </c>
      <c r="I48" s="51">
        <f>ROUND(I47/D47,3)</f>
        <v>0.7</v>
      </c>
      <c r="J48" s="51">
        <f>ROUND(J47/D47,3)</f>
        <v>0.56699999999999995</v>
      </c>
      <c r="K48" s="51">
        <f>ROUND(K47/D47,3)</f>
        <v>0.6</v>
      </c>
      <c r="L48" s="52">
        <f>ROUND(L47/D47,3)</f>
        <v>0.96699999999999997</v>
      </c>
      <c r="M48" s="51">
        <f>ROUND(M47/D47,3)</f>
        <v>0.96699999999999997</v>
      </c>
      <c r="N48" s="51">
        <f>ROUND(N47/D47,3)</f>
        <v>0.9</v>
      </c>
      <c r="O48" s="51">
        <f>ROUND(O47/D47,3)</f>
        <v>0.76700000000000002</v>
      </c>
      <c r="P48" s="51">
        <f>ROUND(P47/D47,3)</f>
        <v>0.8</v>
      </c>
      <c r="Q48" s="51">
        <f>ROUND(Q47/D47,3)</f>
        <v>0.8</v>
      </c>
      <c r="R48" s="51">
        <f>ROUND(R47/D47,3)</f>
        <v>0.73299999999999998</v>
      </c>
      <c r="S48" s="51">
        <f>ROUND(S47/D47,3)</f>
        <v>0.66700000000000004</v>
      </c>
      <c r="T48" s="52">
        <f>ROUND(T47/D47,3)</f>
        <v>0.96699999999999997</v>
      </c>
      <c r="U48" s="51">
        <f>ROUND(U47/D47,3)</f>
        <v>0.96699999999999997</v>
      </c>
      <c r="V48" s="51">
        <f>ROUND(V47/D47,3)</f>
        <v>0.96699999999999997</v>
      </c>
      <c r="W48" s="51">
        <f>ROUND(W47/D47,3)</f>
        <v>0.9</v>
      </c>
      <c r="X48" s="51">
        <f>ROUND(X47/D47,3)</f>
        <v>0.86699999999999999</v>
      </c>
      <c r="Y48" s="51">
        <f>ROUND(Y47/D47,3)</f>
        <v>0.83299999999999996</v>
      </c>
      <c r="Z48" s="51">
        <f>ROUND(Z47/D47,3)</f>
        <v>0.76700000000000002</v>
      </c>
      <c r="AA48" s="53">
        <f>ROUND(AA47/D47,3)</f>
        <v>0.66700000000000004</v>
      </c>
    </row>
    <row r="49" spans="2:27" ht="14.1" customHeight="1" thickBot="1" x14ac:dyDescent="0.25">
      <c r="B49" s="69"/>
      <c r="C49" s="97"/>
      <c r="D49" s="87"/>
      <c r="E49" s="88"/>
      <c r="F49" s="88"/>
      <c r="G49" s="88"/>
      <c r="H49" s="88"/>
      <c r="I49" s="88"/>
      <c r="J49" s="88"/>
      <c r="K49" s="88"/>
      <c r="L49" s="89"/>
      <c r="M49" s="90">
        <f>ROUND(M47/L47,3)</f>
        <v>1</v>
      </c>
      <c r="N49" s="88">
        <f>ROUND(N47/L47,3)</f>
        <v>0.93100000000000005</v>
      </c>
      <c r="O49" s="88">
        <f>ROUND(O47/L47,3)</f>
        <v>0.79300000000000004</v>
      </c>
      <c r="P49" s="88">
        <f>ROUND(P47/L47,3)</f>
        <v>0.82799999999999996</v>
      </c>
      <c r="Q49" s="88">
        <f>ROUND(Q47/L47,3)</f>
        <v>0.82799999999999996</v>
      </c>
      <c r="R49" s="88">
        <f>ROUND(R47/L47,3)</f>
        <v>0.75900000000000001</v>
      </c>
      <c r="S49" s="90">
        <f>ROUND(S47/L47,3)</f>
        <v>0.69</v>
      </c>
      <c r="T49" s="91"/>
      <c r="U49" s="90">
        <f>ROUND(U47/T47,3)</f>
        <v>1</v>
      </c>
      <c r="V49" s="88">
        <f>ROUND(V47/T47,3)</f>
        <v>1</v>
      </c>
      <c r="W49" s="88">
        <f>ROUND(W47/T47,3)</f>
        <v>0.93100000000000005</v>
      </c>
      <c r="X49" s="88">
        <f>ROUND(X47/T47,3)</f>
        <v>0.89700000000000002</v>
      </c>
      <c r="Y49" s="88">
        <f>ROUND(Y47/T47,3)</f>
        <v>0.86199999999999999</v>
      </c>
      <c r="Z49" s="88">
        <f>ROUND(Z47/T47,3)</f>
        <v>0.79300000000000004</v>
      </c>
      <c r="AA49" s="92">
        <f>ROUND(AA47/T47,3)</f>
        <v>0.69</v>
      </c>
    </row>
    <row r="50" spans="2:27" ht="14.1" customHeight="1" thickTop="1" x14ac:dyDescent="0.2">
      <c r="B50" s="69"/>
      <c r="C50" s="98" t="s">
        <v>208</v>
      </c>
      <c r="D50" s="82">
        <f>D35+D38+D41+D44</f>
        <v>291</v>
      </c>
      <c r="E50" s="81">
        <f>E35+E38+E41+E44</f>
        <v>282</v>
      </c>
      <c r="F50" s="81">
        <f>F35+F38+F41+F44</f>
        <v>244</v>
      </c>
      <c r="G50" s="81">
        <f>G35+G38+G41+G44</f>
        <v>223</v>
      </c>
      <c r="H50" s="81">
        <f t="shared" ref="H50:AA50" si="6">H35+H38+H41+H44</f>
        <v>97</v>
      </c>
      <c r="I50" s="81">
        <f>I35+I38+I41+I44</f>
        <v>204</v>
      </c>
      <c r="J50" s="81">
        <f>J35+J38+J41+J44</f>
        <v>33</v>
      </c>
      <c r="K50" s="81">
        <f t="shared" si="6"/>
        <v>92</v>
      </c>
      <c r="L50" s="82">
        <f t="shared" si="6"/>
        <v>282</v>
      </c>
      <c r="M50" s="81">
        <f t="shared" si="6"/>
        <v>274</v>
      </c>
      <c r="N50" s="81">
        <f>N35+N38+N41+N44</f>
        <v>182</v>
      </c>
      <c r="O50" s="81">
        <f>O35+O38+O41+O44</f>
        <v>146</v>
      </c>
      <c r="P50" s="81">
        <f>P35+P38+P41+P44</f>
        <v>117</v>
      </c>
      <c r="Q50" s="81">
        <f>Q35+Q38+Q41+Q44</f>
        <v>157</v>
      </c>
      <c r="R50" s="81">
        <f>R35+R38+R41+R44</f>
        <v>88</v>
      </c>
      <c r="S50" s="81">
        <f t="shared" si="6"/>
        <v>126</v>
      </c>
      <c r="T50" s="82">
        <f t="shared" si="6"/>
        <v>283</v>
      </c>
      <c r="U50" s="81">
        <f t="shared" si="6"/>
        <v>272</v>
      </c>
      <c r="V50" s="81">
        <f t="shared" si="6"/>
        <v>223</v>
      </c>
      <c r="W50" s="81">
        <f t="shared" si="6"/>
        <v>202</v>
      </c>
      <c r="X50" s="81">
        <f t="shared" si="6"/>
        <v>131</v>
      </c>
      <c r="Y50" s="81">
        <f t="shared" si="6"/>
        <v>202</v>
      </c>
      <c r="Z50" s="81">
        <f t="shared" si="6"/>
        <v>95</v>
      </c>
      <c r="AA50" s="83">
        <f t="shared" si="6"/>
        <v>118</v>
      </c>
    </row>
    <row r="51" spans="2:27" ht="14.1" customHeight="1" x14ac:dyDescent="0.2">
      <c r="B51" s="69"/>
      <c r="C51" s="99" t="s">
        <v>209</v>
      </c>
      <c r="D51" s="50"/>
      <c r="E51" s="51">
        <f>ROUND(E50/D50,3)</f>
        <v>0.96899999999999997</v>
      </c>
      <c r="F51" s="51">
        <f>ROUND(F50/D50,3)</f>
        <v>0.83799999999999997</v>
      </c>
      <c r="G51" s="51">
        <f>ROUND(G50/D50,3)</f>
        <v>0.76600000000000001</v>
      </c>
      <c r="H51" s="51">
        <f>ROUND(H50/D50,3)</f>
        <v>0.33300000000000002</v>
      </c>
      <c r="I51" s="51">
        <f>ROUND(I50/D50,3)</f>
        <v>0.70099999999999996</v>
      </c>
      <c r="J51" s="51">
        <f>ROUND(J50/D50,3)</f>
        <v>0.113</v>
      </c>
      <c r="K51" s="51">
        <f>ROUND(K50/D50,3)</f>
        <v>0.316</v>
      </c>
      <c r="L51" s="52">
        <f>ROUND(L50/D50,3)</f>
        <v>0.96899999999999997</v>
      </c>
      <c r="M51" s="51">
        <f>ROUND(M50/D50,3)</f>
        <v>0.94199999999999995</v>
      </c>
      <c r="N51" s="51">
        <f>ROUND(N50/D50,3)</f>
        <v>0.625</v>
      </c>
      <c r="O51" s="51">
        <f>ROUND(O50/D50,3)</f>
        <v>0.502</v>
      </c>
      <c r="P51" s="51">
        <f>ROUND(P50/D50,3)</f>
        <v>0.40200000000000002</v>
      </c>
      <c r="Q51" s="51">
        <f>ROUND(Q50/D50,3)</f>
        <v>0.54</v>
      </c>
      <c r="R51" s="51">
        <f>ROUND(R50/D50,3)</f>
        <v>0.30199999999999999</v>
      </c>
      <c r="S51" s="51">
        <f>ROUND(S50/D50,3)</f>
        <v>0.433</v>
      </c>
      <c r="T51" s="52">
        <f>ROUND(T50/D50,3)</f>
        <v>0.97299999999999998</v>
      </c>
      <c r="U51" s="51">
        <f>ROUND(U50/D50,3)</f>
        <v>0.93500000000000005</v>
      </c>
      <c r="V51" s="51">
        <f>ROUND(V50/D50,3)</f>
        <v>0.76600000000000001</v>
      </c>
      <c r="W51" s="51">
        <f>ROUND(W50/D50,3)</f>
        <v>0.69399999999999995</v>
      </c>
      <c r="X51" s="51">
        <f>ROUND(X50/D50,3)</f>
        <v>0.45</v>
      </c>
      <c r="Y51" s="51">
        <f>ROUND(Y50/D50,3)</f>
        <v>0.69399999999999995</v>
      </c>
      <c r="Z51" s="51">
        <f>ROUND(Z50/D50,3)</f>
        <v>0.32600000000000001</v>
      </c>
      <c r="AA51" s="53">
        <f>ROUND(AA50/D50,3)</f>
        <v>0.40500000000000003</v>
      </c>
    </row>
    <row r="52" spans="2:27" ht="14.1" customHeight="1" x14ac:dyDescent="0.2">
      <c r="B52" s="69"/>
      <c r="C52" s="100"/>
      <c r="D52" s="78"/>
      <c r="E52" s="72"/>
      <c r="F52" s="72"/>
      <c r="G52" s="72"/>
      <c r="H52" s="72"/>
      <c r="I52" s="72"/>
      <c r="J52" s="72"/>
      <c r="K52" s="72"/>
      <c r="L52" s="74"/>
      <c r="M52" s="72">
        <f>ROUND(M50/L50,3)</f>
        <v>0.97199999999999998</v>
      </c>
      <c r="N52" s="72">
        <f>ROUND(N50/L50,3)</f>
        <v>0.64500000000000002</v>
      </c>
      <c r="O52" s="72">
        <f>ROUND(O50/L50,3)</f>
        <v>0.51800000000000002</v>
      </c>
      <c r="P52" s="72">
        <f>ROUND(P50/L50,3)</f>
        <v>0.41499999999999998</v>
      </c>
      <c r="Q52" s="72">
        <f>ROUND(Q50/L50,3)</f>
        <v>0.55700000000000005</v>
      </c>
      <c r="R52" s="72">
        <f>ROUND(R50/L50,3)</f>
        <v>0.312</v>
      </c>
      <c r="S52" s="72">
        <f>ROUND(S50/L50,3)</f>
        <v>0.44700000000000001</v>
      </c>
      <c r="T52" s="75"/>
      <c r="U52" s="72">
        <f>ROUND(U50/T50,3)</f>
        <v>0.96099999999999997</v>
      </c>
      <c r="V52" s="72">
        <f>ROUND(V50/T50,3)</f>
        <v>0.78800000000000003</v>
      </c>
      <c r="W52" s="72">
        <f>ROUND(W50/T50,3)</f>
        <v>0.71399999999999997</v>
      </c>
      <c r="X52" s="72">
        <f>ROUND(X50/T50,3)</f>
        <v>0.46300000000000002</v>
      </c>
      <c r="Y52" s="72">
        <f>ROUND(Y50/T50,3)</f>
        <v>0.71399999999999997</v>
      </c>
      <c r="Z52" s="72">
        <f>ROUND(Z50/T50,3)</f>
        <v>0.33600000000000002</v>
      </c>
      <c r="AA52" s="76">
        <f>ROUND(AA50/T50,3)</f>
        <v>0.41699999999999998</v>
      </c>
    </row>
    <row r="53" spans="2:27" ht="14.1" customHeight="1" x14ac:dyDescent="0.2">
      <c r="B53" s="69"/>
      <c r="C53" s="101" t="s">
        <v>208</v>
      </c>
      <c r="D53" s="82">
        <f>D38+D41+D44+D47</f>
        <v>150</v>
      </c>
      <c r="E53" s="81">
        <f t="shared" ref="E53:AA53" si="7">E38+E41+E44+E47</f>
        <v>149</v>
      </c>
      <c r="F53" s="81">
        <f t="shared" si="7"/>
        <v>144</v>
      </c>
      <c r="G53" s="81">
        <f t="shared" si="7"/>
        <v>131</v>
      </c>
      <c r="H53" s="81">
        <f t="shared" si="7"/>
        <v>84</v>
      </c>
      <c r="I53" s="81">
        <f t="shared" si="7"/>
        <v>115</v>
      </c>
      <c r="J53" s="81">
        <f t="shared" si="7"/>
        <v>44</v>
      </c>
      <c r="K53" s="81">
        <f t="shared" si="7"/>
        <v>68</v>
      </c>
      <c r="L53" s="82">
        <f t="shared" si="7"/>
        <v>145</v>
      </c>
      <c r="M53" s="81">
        <f t="shared" si="7"/>
        <v>143</v>
      </c>
      <c r="N53" s="81">
        <f t="shared" si="7"/>
        <v>122</v>
      </c>
      <c r="O53" s="81">
        <f t="shared" si="7"/>
        <v>104</v>
      </c>
      <c r="P53" s="81">
        <f t="shared" si="7"/>
        <v>94</v>
      </c>
      <c r="Q53" s="81">
        <f t="shared" si="7"/>
        <v>108</v>
      </c>
      <c r="R53" s="81">
        <f t="shared" si="7"/>
        <v>77</v>
      </c>
      <c r="S53" s="81">
        <f t="shared" si="7"/>
        <v>90</v>
      </c>
      <c r="T53" s="82">
        <f t="shared" si="7"/>
        <v>146</v>
      </c>
      <c r="U53" s="81">
        <f t="shared" si="7"/>
        <v>146</v>
      </c>
      <c r="V53" s="81">
        <f t="shared" si="7"/>
        <v>136</v>
      </c>
      <c r="W53" s="81">
        <f t="shared" si="7"/>
        <v>123</v>
      </c>
      <c r="X53" s="81">
        <f t="shared" si="7"/>
        <v>105</v>
      </c>
      <c r="Y53" s="81">
        <f t="shared" si="7"/>
        <v>122</v>
      </c>
      <c r="Z53" s="81">
        <f t="shared" si="7"/>
        <v>82</v>
      </c>
      <c r="AA53" s="83">
        <f t="shared" si="7"/>
        <v>86</v>
      </c>
    </row>
    <row r="54" spans="2:27" ht="14.1" customHeight="1" x14ac:dyDescent="0.2">
      <c r="B54" s="69"/>
      <c r="C54" s="99" t="s">
        <v>210</v>
      </c>
      <c r="D54" s="50"/>
      <c r="E54" s="51">
        <f>ROUND(E53/D53,3)</f>
        <v>0.99299999999999999</v>
      </c>
      <c r="F54" s="51">
        <f>ROUND(F53/D53,3)</f>
        <v>0.96</v>
      </c>
      <c r="G54" s="51">
        <f>ROUND(G53/D53,3)</f>
        <v>0.873</v>
      </c>
      <c r="H54" s="51">
        <f>ROUND(H53/D53,3)</f>
        <v>0.56000000000000005</v>
      </c>
      <c r="I54" s="51">
        <f>ROUND(I53/D53,3)</f>
        <v>0.76700000000000002</v>
      </c>
      <c r="J54" s="51">
        <f>ROUND(J53/D53,3)</f>
        <v>0.29299999999999998</v>
      </c>
      <c r="K54" s="51">
        <f>ROUND(K53/D53,3)</f>
        <v>0.45300000000000001</v>
      </c>
      <c r="L54" s="52">
        <f>ROUND(L53/D53,3)</f>
        <v>0.96699999999999997</v>
      </c>
      <c r="M54" s="51">
        <f>ROUND(M53/D53,3)</f>
        <v>0.95299999999999996</v>
      </c>
      <c r="N54" s="51">
        <f>ROUND(N53/D53,3)</f>
        <v>0.81299999999999994</v>
      </c>
      <c r="O54" s="51">
        <f>ROUND(O53/D53,3)</f>
        <v>0.69299999999999995</v>
      </c>
      <c r="P54" s="51">
        <f>ROUND(P53/D53,3)</f>
        <v>0.627</v>
      </c>
      <c r="Q54" s="51">
        <f>ROUND(Q53/D53,3)</f>
        <v>0.72</v>
      </c>
      <c r="R54" s="51">
        <f>ROUND(R53/D53,3)</f>
        <v>0.51300000000000001</v>
      </c>
      <c r="S54" s="51">
        <f>ROUND(S53/D53,3)</f>
        <v>0.6</v>
      </c>
      <c r="T54" s="52">
        <f>ROUND(T53/D53,3)</f>
        <v>0.97299999999999998</v>
      </c>
      <c r="U54" s="51">
        <f>ROUND(U53/D53,3)</f>
        <v>0.97299999999999998</v>
      </c>
      <c r="V54" s="51">
        <f>ROUND(V53/D53,3)</f>
        <v>0.90700000000000003</v>
      </c>
      <c r="W54" s="51">
        <f>ROUND(W53/D53,3)</f>
        <v>0.82</v>
      </c>
      <c r="X54" s="51">
        <f>ROUND(X53/D53,3)</f>
        <v>0.7</v>
      </c>
      <c r="Y54" s="51">
        <f>ROUND(Y53/D53,3)</f>
        <v>0.81299999999999994</v>
      </c>
      <c r="Z54" s="51">
        <f>ROUND(Z53/D53,3)</f>
        <v>0.54700000000000004</v>
      </c>
      <c r="AA54" s="53">
        <f>ROUND(AA53/D53,3)</f>
        <v>0.57299999999999995</v>
      </c>
    </row>
    <row r="55" spans="2:27" ht="14.1" customHeight="1" thickBot="1" x14ac:dyDescent="0.25">
      <c r="B55" s="102"/>
      <c r="C55" s="100"/>
      <c r="D55" s="103"/>
      <c r="E55" s="104"/>
      <c r="F55" s="104"/>
      <c r="G55" s="104"/>
      <c r="H55" s="104"/>
      <c r="I55" s="104"/>
      <c r="J55" s="104"/>
      <c r="K55" s="104"/>
      <c r="L55" s="105"/>
      <c r="M55" s="106">
        <f>ROUND(M53/L53,3)</f>
        <v>0.98599999999999999</v>
      </c>
      <c r="N55" s="104">
        <f>ROUND(N53/L53,3)</f>
        <v>0.84099999999999997</v>
      </c>
      <c r="O55" s="104">
        <f>ROUND(O53/L53,3)</f>
        <v>0.71699999999999997</v>
      </c>
      <c r="P55" s="104">
        <f>ROUND(P53/L53,3)</f>
        <v>0.64800000000000002</v>
      </c>
      <c r="Q55" s="104">
        <f>ROUND(Q53/L53,3)</f>
        <v>0.745</v>
      </c>
      <c r="R55" s="104">
        <f>ROUND(R53/L53,3)</f>
        <v>0.53100000000000003</v>
      </c>
      <c r="S55" s="106">
        <f>ROUND(S53/L53,3)</f>
        <v>0.621</v>
      </c>
      <c r="T55" s="107"/>
      <c r="U55" s="106">
        <f>ROUND(U53/T53,3)</f>
        <v>1</v>
      </c>
      <c r="V55" s="104">
        <f>ROUND(V53/T53,3)</f>
        <v>0.93200000000000005</v>
      </c>
      <c r="W55" s="104">
        <f>ROUND(W53/T53,3)</f>
        <v>0.84199999999999997</v>
      </c>
      <c r="X55" s="104">
        <f>ROUND(X53/T53,3)</f>
        <v>0.71899999999999997</v>
      </c>
      <c r="Y55" s="104">
        <f>ROUND(Y53/T53,3)</f>
        <v>0.83599999999999997</v>
      </c>
      <c r="Z55" s="104">
        <f>ROUND(Z53/T53,3)</f>
        <v>0.56200000000000006</v>
      </c>
      <c r="AA55" s="108">
        <f>ROUND(AA53/T53,3)</f>
        <v>0.58899999999999997</v>
      </c>
    </row>
    <row r="56" spans="2:27" x14ac:dyDescent="0.2">
      <c r="C56" s="9" t="s">
        <v>211</v>
      </c>
    </row>
    <row r="57" spans="2:27" x14ac:dyDescent="0.2">
      <c r="B57" s="9" t="s">
        <v>212</v>
      </c>
      <c r="D57" s="109">
        <f>D32+D35+D38+D41+D44+D47</f>
        <v>427</v>
      </c>
      <c r="E57" s="109">
        <f t="shared" ref="E57:AA57" si="8">E32+E35+E38+E41+E44+E47</f>
        <v>404</v>
      </c>
      <c r="F57" s="109">
        <f>F32+F35+F38+F41+F44+F47</f>
        <v>342</v>
      </c>
      <c r="G57" s="109">
        <f>G32+G35+G38+G41+G44+G47</f>
        <v>303</v>
      </c>
      <c r="H57" s="109">
        <f t="shared" si="8"/>
        <v>134</v>
      </c>
      <c r="I57" s="109">
        <f t="shared" si="8"/>
        <v>271</v>
      </c>
      <c r="J57" s="109">
        <f t="shared" si="8"/>
        <v>54</v>
      </c>
      <c r="K57" s="109">
        <f t="shared" si="8"/>
        <v>133</v>
      </c>
      <c r="L57" s="109">
        <f t="shared" si="8"/>
        <v>395</v>
      </c>
      <c r="M57" s="109">
        <f>M32+M35+M38+M41+M44+M47</f>
        <v>381</v>
      </c>
      <c r="N57" s="109">
        <f t="shared" si="8"/>
        <v>246</v>
      </c>
      <c r="O57" s="109">
        <f>O32+O35+O38+O41+O44+O47</f>
        <v>192</v>
      </c>
      <c r="P57" s="109">
        <f t="shared" si="8"/>
        <v>159</v>
      </c>
      <c r="Q57" s="109">
        <f t="shared" si="8"/>
        <v>212</v>
      </c>
      <c r="R57" s="109">
        <f t="shared" si="8"/>
        <v>124</v>
      </c>
      <c r="S57" s="109">
        <f t="shared" si="8"/>
        <v>172</v>
      </c>
      <c r="T57" s="109">
        <f t="shared" si="8"/>
        <v>407</v>
      </c>
      <c r="U57" s="109">
        <f>U32+U35+U38+U41+U44+U47</f>
        <v>387</v>
      </c>
      <c r="V57" s="109">
        <f t="shared" si="8"/>
        <v>308</v>
      </c>
      <c r="W57" s="109">
        <f>W32+W35+W38+W41+W44+W47</f>
        <v>274</v>
      </c>
      <c r="X57" s="109">
        <f t="shared" si="8"/>
        <v>180</v>
      </c>
      <c r="Y57" s="109">
        <f t="shared" si="8"/>
        <v>273</v>
      </c>
      <c r="Z57" s="109">
        <f t="shared" si="8"/>
        <v>135</v>
      </c>
      <c r="AA57" s="109">
        <f t="shared" si="8"/>
        <v>162</v>
      </c>
    </row>
    <row r="58" spans="2:27" x14ac:dyDescent="0.2">
      <c r="B58" s="9" t="s">
        <v>213</v>
      </c>
      <c r="D58" s="109"/>
      <c r="E58" s="110">
        <f>E57/D57</f>
        <v>0.94613583138173307</v>
      </c>
      <c r="F58" s="110">
        <f>F57/D57</f>
        <v>0.80093676814988291</v>
      </c>
      <c r="G58" s="110">
        <f>G57/D57</f>
        <v>0.70960187353629978</v>
      </c>
      <c r="H58" s="110">
        <f>H57/D57</f>
        <v>0.31381733021077285</v>
      </c>
      <c r="I58" s="111">
        <f>I57/D57</f>
        <v>0.63466042154566749</v>
      </c>
      <c r="J58" s="111">
        <f>J57/D57</f>
        <v>0.12646370023419204</v>
      </c>
      <c r="K58" s="111">
        <f>K57/D57</f>
        <v>0.31147540983606559</v>
      </c>
      <c r="L58" s="110">
        <f>L57/D57</f>
        <v>0.92505854800936771</v>
      </c>
      <c r="M58" s="110">
        <f>M57/D57</f>
        <v>0.89227166276346603</v>
      </c>
      <c r="N58" s="110">
        <f>N57/D57</f>
        <v>0.57611241217798592</v>
      </c>
      <c r="O58" s="110">
        <f>O57/D57</f>
        <v>0.44964871194379391</v>
      </c>
      <c r="P58" s="110">
        <f>P57/D57</f>
        <v>0.37236533957845436</v>
      </c>
      <c r="Q58" s="111">
        <f>Q57/D57</f>
        <v>0.49648711943793911</v>
      </c>
      <c r="R58" s="111">
        <f>R57/D57</f>
        <v>0.29039812646370022</v>
      </c>
      <c r="S58" s="110">
        <f>S57/D57</f>
        <v>0.40281030444964872</v>
      </c>
      <c r="T58" s="110">
        <f>T57/D57</f>
        <v>0.95316159250585475</v>
      </c>
      <c r="U58" s="110">
        <f>U57/D57</f>
        <v>0.90632318501170961</v>
      </c>
      <c r="V58" s="110">
        <f>V57/D57</f>
        <v>0.72131147540983609</v>
      </c>
      <c r="W58" s="110">
        <f>W57/D57</f>
        <v>0.64168618266978927</v>
      </c>
      <c r="X58" s="110">
        <f>X57/D57</f>
        <v>0.42154566744730682</v>
      </c>
      <c r="Y58" s="111">
        <f>Y57/D57</f>
        <v>0.63934426229508201</v>
      </c>
      <c r="Z58" s="111">
        <f>Z57/D57</f>
        <v>0.31615925058548011</v>
      </c>
      <c r="AA58" s="110">
        <f>AA57/D57</f>
        <v>0.37939110070257609</v>
      </c>
    </row>
    <row r="59" spans="2:27" x14ac:dyDescent="0.2">
      <c r="B59" s="9" t="s">
        <v>214</v>
      </c>
      <c r="M59" s="110">
        <f>M57/L57</f>
        <v>0.96455696202531649</v>
      </c>
      <c r="N59" s="110">
        <f>N57/L57</f>
        <v>0.62278481012658227</v>
      </c>
      <c r="O59" s="110">
        <f>O57/L57</f>
        <v>0.48607594936708859</v>
      </c>
      <c r="P59" s="110">
        <f>P57/L57</f>
        <v>0.40253164556962023</v>
      </c>
      <c r="Q59" s="110">
        <f>Q57/L57</f>
        <v>0.53670886075949364</v>
      </c>
      <c r="R59" s="110">
        <f>R57/L57</f>
        <v>0.3139240506329114</v>
      </c>
      <c r="S59" s="110">
        <f>S57/L57</f>
        <v>0.43544303797468353</v>
      </c>
      <c r="U59" s="110">
        <f>U57/T57</f>
        <v>0.9508599508599509</v>
      </c>
      <c r="V59" s="110">
        <f>V57/T57</f>
        <v>0.7567567567567568</v>
      </c>
      <c r="W59" s="110">
        <f>W57/T57</f>
        <v>0.67321867321867324</v>
      </c>
      <c r="X59" s="110">
        <f>X57/T57</f>
        <v>0.44226044226044225</v>
      </c>
      <c r="Y59" s="110">
        <f>Y57/T57</f>
        <v>0.67076167076167081</v>
      </c>
      <c r="Z59" s="110">
        <f>Z57/T57</f>
        <v>0.33169533169533172</v>
      </c>
      <c r="AA59" s="110">
        <f>AA57/T57</f>
        <v>0.39803439803439805</v>
      </c>
    </row>
    <row r="60" spans="2:27" x14ac:dyDescent="0.2">
      <c r="M60" s="110"/>
      <c r="N60" s="110"/>
      <c r="O60" s="110"/>
      <c r="P60" s="110"/>
      <c r="Q60" s="110"/>
      <c r="R60" s="110"/>
      <c r="S60" s="110"/>
      <c r="U60" s="110"/>
      <c r="V60" s="110"/>
      <c r="W60" s="110"/>
      <c r="X60" s="110"/>
      <c r="Y60" s="110"/>
      <c r="Z60" s="110"/>
      <c r="AA60" s="110"/>
    </row>
    <row r="61" spans="2:27" x14ac:dyDescent="0.2">
      <c r="B61" s="9" t="s">
        <v>215</v>
      </c>
      <c r="D61" s="112">
        <f>D50+D47+D32</f>
        <v>427</v>
      </c>
      <c r="E61" s="112">
        <f t="shared" ref="E61:AA61" si="9">E50+E47+E32</f>
        <v>404</v>
      </c>
      <c r="F61" s="112">
        <f>F50+F47+F32</f>
        <v>342</v>
      </c>
      <c r="G61" s="112">
        <f t="shared" si="9"/>
        <v>303</v>
      </c>
      <c r="H61" s="112">
        <f t="shared" si="9"/>
        <v>134</v>
      </c>
      <c r="I61" s="112">
        <f t="shared" si="9"/>
        <v>271</v>
      </c>
      <c r="J61" s="112">
        <f t="shared" si="9"/>
        <v>54</v>
      </c>
      <c r="K61" s="112">
        <f t="shared" si="9"/>
        <v>133</v>
      </c>
      <c r="L61" s="112">
        <f t="shared" si="9"/>
        <v>395</v>
      </c>
      <c r="M61" s="112">
        <f t="shared" si="9"/>
        <v>381</v>
      </c>
      <c r="N61" s="112">
        <f t="shared" si="9"/>
        <v>246</v>
      </c>
      <c r="O61" s="112">
        <f t="shared" si="9"/>
        <v>192</v>
      </c>
      <c r="P61" s="112">
        <f t="shared" si="9"/>
        <v>159</v>
      </c>
      <c r="Q61" s="112">
        <f t="shared" si="9"/>
        <v>212</v>
      </c>
      <c r="R61" s="112">
        <f t="shared" si="9"/>
        <v>124</v>
      </c>
      <c r="S61" s="112">
        <f t="shared" si="9"/>
        <v>172</v>
      </c>
      <c r="T61" s="112">
        <f t="shared" si="9"/>
        <v>407</v>
      </c>
      <c r="U61" s="112">
        <f t="shared" si="9"/>
        <v>387</v>
      </c>
      <c r="V61" s="112">
        <f t="shared" si="9"/>
        <v>308</v>
      </c>
      <c r="W61" s="112">
        <f t="shared" si="9"/>
        <v>274</v>
      </c>
      <c r="X61" s="112">
        <f t="shared" si="9"/>
        <v>180</v>
      </c>
      <c r="Y61" s="112">
        <f t="shared" si="9"/>
        <v>273</v>
      </c>
      <c r="Z61" s="112">
        <f t="shared" si="9"/>
        <v>135</v>
      </c>
      <c r="AA61" s="112">
        <f t="shared" si="9"/>
        <v>162</v>
      </c>
    </row>
    <row r="62" spans="2:27" x14ac:dyDescent="0.2">
      <c r="D62" s="112">
        <f>D53+D35+D32</f>
        <v>427</v>
      </c>
      <c r="E62" s="112">
        <f t="shared" ref="E62:AA62" si="10">E53+E35+E32</f>
        <v>404</v>
      </c>
      <c r="F62" s="112">
        <f>F53+F35+F32</f>
        <v>342</v>
      </c>
      <c r="G62" s="112">
        <f t="shared" si="10"/>
        <v>303</v>
      </c>
      <c r="H62" s="112">
        <f t="shared" si="10"/>
        <v>134</v>
      </c>
      <c r="I62" s="112">
        <f t="shared" si="10"/>
        <v>271</v>
      </c>
      <c r="J62" s="112">
        <f t="shared" si="10"/>
        <v>54</v>
      </c>
      <c r="K62" s="112">
        <f t="shared" si="10"/>
        <v>133</v>
      </c>
      <c r="L62" s="112">
        <f t="shared" si="10"/>
        <v>395</v>
      </c>
      <c r="M62" s="112">
        <f t="shared" si="10"/>
        <v>381</v>
      </c>
      <c r="N62" s="112">
        <f t="shared" si="10"/>
        <v>246</v>
      </c>
      <c r="O62" s="112">
        <f t="shared" si="10"/>
        <v>192</v>
      </c>
      <c r="P62" s="112">
        <f t="shared" si="10"/>
        <v>159</v>
      </c>
      <c r="Q62" s="112">
        <f t="shared" si="10"/>
        <v>212</v>
      </c>
      <c r="R62" s="112">
        <f t="shared" si="10"/>
        <v>124</v>
      </c>
      <c r="S62" s="112">
        <f t="shared" si="10"/>
        <v>172</v>
      </c>
      <c r="T62" s="112">
        <f t="shared" si="10"/>
        <v>407</v>
      </c>
      <c r="U62" s="112">
        <f t="shared" si="10"/>
        <v>387</v>
      </c>
      <c r="V62" s="112">
        <f t="shared" si="10"/>
        <v>308</v>
      </c>
      <c r="W62" s="112">
        <f t="shared" si="10"/>
        <v>274</v>
      </c>
      <c r="X62" s="112">
        <f t="shared" si="10"/>
        <v>180</v>
      </c>
      <c r="Y62" s="112">
        <f t="shared" si="10"/>
        <v>273</v>
      </c>
      <c r="Z62" s="112">
        <f t="shared" si="10"/>
        <v>135</v>
      </c>
      <c r="AA62" s="112">
        <f t="shared" si="10"/>
        <v>162</v>
      </c>
    </row>
    <row r="63" spans="2:27" x14ac:dyDescent="0.2">
      <c r="M63" s="110"/>
      <c r="N63" s="110"/>
      <c r="O63" s="110"/>
      <c r="P63" s="110"/>
      <c r="Q63" s="110"/>
      <c r="R63" s="110"/>
      <c r="S63" s="110"/>
      <c r="U63" s="110"/>
      <c r="V63" s="110"/>
      <c r="W63" s="110"/>
      <c r="X63" s="110"/>
      <c r="Y63" s="110"/>
      <c r="Z63" s="110"/>
      <c r="AA63" s="110"/>
    </row>
    <row r="64" spans="2:27" x14ac:dyDescent="0.2">
      <c r="B64" s="113" t="s">
        <v>216</v>
      </c>
      <c r="C64" s="113"/>
      <c r="D64" s="114">
        <f>D11-D57</f>
        <v>0</v>
      </c>
      <c r="E64" s="114">
        <f t="shared" ref="E64:AA66" si="11">E11-E57</f>
        <v>0</v>
      </c>
      <c r="F64" s="114">
        <f t="shared" si="11"/>
        <v>0</v>
      </c>
      <c r="G64" s="114">
        <f t="shared" si="11"/>
        <v>0</v>
      </c>
      <c r="H64" s="114">
        <f t="shared" si="11"/>
        <v>0</v>
      </c>
      <c r="I64" s="114">
        <f t="shared" si="11"/>
        <v>0</v>
      </c>
      <c r="J64" s="114">
        <f t="shared" si="11"/>
        <v>0</v>
      </c>
      <c r="K64" s="114">
        <f t="shared" si="11"/>
        <v>0</v>
      </c>
      <c r="L64" s="114">
        <f>L11-L57</f>
        <v>0</v>
      </c>
      <c r="M64" s="114">
        <f t="shared" si="11"/>
        <v>0</v>
      </c>
      <c r="N64" s="114">
        <f t="shared" si="11"/>
        <v>0</v>
      </c>
      <c r="O64" s="114">
        <f t="shared" si="11"/>
        <v>0</v>
      </c>
      <c r="P64" s="114">
        <f t="shared" si="11"/>
        <v>0</v>
      </c>
      <c r="Q64" s="114">
        <f t="shared" si="11"/>
        <v>0</v>
      </c>
      <c r="R64" s="114">
        <f t="shared" si="11"/>
        <v>0</v>
      </c>
      <c r="S64" s="114">
        <f t="shared" si="11"/>
        <v>0</v>
      </c>
      <c r="T64" s="114">
        <f>T11-T57</f>
        <v>0</v>
      </c>
      <c r="U64" s="114">
        <f>U11-U57</f>
        <v>0</v>
      </c>
      <c r="V64" s="114">
        <f t="shared" si="11"/>
        <v>0</v>
      </c>
      <c r="W64" s="114">
        <f>W11-W57</f>
        <v>0</v>
      </c>
      <c r="X64" s="114">
        <f t="shared" si="11"/>
        <v>0</v>
      </c>
      <c r="Y64" s="114">
        <f t="shared" si="11"/>
        <v>0</v>
      </c>
      <c r="Z64" s="114">
        <f t="shared" si="11"/>
        <v>0</v>
      </c>
      <c r="AA64" s="114">
        <f t="shared" si="11"/>
        <v>0</v>
      </c>
    </row>
    <row r="65" spans="2:27" x14ac:dyDescent="0.2">
      <c r="B65" s="113"/>
      <c r="C65" s="113"/>
      <c r="D65" s="114"/>
      <c r="E65" s="114">
        <f>E12-E58</f>
        <v>0</v>
      </c>
      <c r="F65" s="114">
        <f t="shared" si="11"/>
        <v>0</v>
      </c>
      <c r="G65" s="114">
        <f t="shared" si="11"/>
        <v>0</v>
      </c>
      <c r="H65" s="114">
        <f t="shared" si="11"/>
        <v>0</v>
      </c>
      <c r="I65" s="114">
        <f t="shared" si="11"/>
        <v>0</v>
      </c>
      <c r="J65" s="114">
        <f t="shared" si="11"/>
        <v>0</v>
      </c>
      <c r="K65" s="114">
        <f t="shared" si="11"/>
        <v>0</v>
      </c>
      <c r="L65" s="114">
        <f>L12-L58</f>
        <v>-5.854800936766491E-5</v>
      </c>
      <c r="M65" s="114">
        <f>M12-M58</f>
        <v>-2.7166276346601848E-4</v>
      </c>
      <c r="N65" s="114">
        <f t="shared" si="11"/>
        <v>-1.1241217798596548E-4</v>
      </c>
      <c r="O65" s="114">
        <f t="shared" si="11"/>
        <v>3.5128805620610049E-4</v>
      </c>
      <c r="P65" s="114">
        <f t="shared" si="11"/>
        <v>-3.6533957845436005E-4</v>
      </c>
      <c r="Q65" s="114">
        <f t="shared" si="11"/>
        <v>-4.8711943793910972E-4</v>
      </c>
      <c r="R65" s="114">
        <f t="shared" si="11"/>
        <v>-3.9812646370024352E-4</v>
      </c>
      <c r="S65" s="114">
        <f t="shared" si="11"/>
        <v>1.8969555035130981E-4</v>
      </c>
      <c r="T65" s="114">
        <f t="shared" si="11"/>
        <v>-1.6159250585479068E-4</v>
      </c>
      <c r="U65" s="114">
        <f t="shared" si="11"/>
        <v>-3.2318501170958136E-4</v>
      </c>
      <c r="V65" s="114">
        <f t="shared" si="11"/>
        <v>-3.1147540983611499E-4</v>
      </c>
      <c r="W65" s="114">
        <f t="shared" si="11"/>
        <v>3.1381733021074165E-4</v>
      </c>
      <c r="X65" s="114">
        <f t="shared" si="11"/>
        <v>4.5433255269317074E-4</v>
      </c>
      <c r="Y65" s="114">
        <f t="shared" si="11"/>
        <v>-3.4426229508199846E-4</v>
      </c>
      <c r="Z65" s="114">
        <f t="shared" si="11"/>
        <v>-1.5925058548010851E-4</v>
      </c>
      <c r="AA65" s="114">
        <f t="shared" si="11"/>
        <v>-3.9110070257608598E-4</v>
      </c>
    </row>
    <row r="66" spans="2:27" x14ac:dyDescent="0.2">
      <c r="B66" s="113"/>
      <c r="C66" s="113"/>
      <c r="D66" s="114"/>
      <c r="E66" s="114"/>
      <c r="F66" s="114"/>
      <c r="G66" s="114"/>
      <c r="H66" s="114"/>
      <c r="I66" s="114"/>
      <c r="J66" s="114"/>
      <c r="K66" s="114"/>
      <c r="L66" s="114"/>
      <c r="M66" s="114">
        <f>M13-M59</f>
        <v>4.4303797468348005E-4</v>
      </c>
      <c r="N66" s="114">
        <f t="shared" si="11"/>
        <v>2.1518987341773155E-4</v>
      </c>
      <c r="O66" s="114">
        <f t="shared" si="11"/>
        <v>-7.5949367088601338E-5</v>
      </c>
      <c r="P66" s="114">
        <f t="shared" si="11"/>
        <v>4.6835443037979152E-4</v>
      </c>
      <c r="Q66" s="114">
        <f t="shared" si="11"/>
        <v>2.911392405063884E-4</v>
      </c>
      <c r="R66" s="114">
        <f>R13-R59</f>
        <v>7.5949367088601338E-5</v>
      </c>
      <c r="S66" s="114">
        <f>S13-S59</f>
        <v>-4.4303797468353556E-4</v>
      </c>
      <c r="T66" s="114"/>
      <c r="U66" s="115">
        <f>U13-U59</f>
        <v>1.4004914004905888E-4</v>
      </c>
      <c r="V66" s="115">
        <f>V13-V59</f>
        <v>2.4324324324320745E-4</v>
      </c>
      <c r="W66" s="115">
        <f t="shared" si="11"/>
        <v>-2.1867321867319323E-4</v>
      </c>
      <c r="X66" s="115">
        <f t="shared" si="11"/>
        <v>-2.6044226044225072E-4</v>
      </c>
      <c r="Y66" s="115">
        <f t="shared" si="11"/>
        <v>2.3832923832922681E-4</v>
      </c>
      <c r="Z66" s="115">
        <f t="shared" si="11"/>
        <v>3.0466830466829853E-4</v>
      </c>
      <c r="AA66" s="115">
        <f t="shared" si="11"/>
        <v>-3.4398034398031019E-5</v>
      </c>
    </row>
    <row r="67" spans="2:27" x14ac:dyDescent="0.2">
      <c r="B67" s="113"/>
      <c r="C67" s="113"/>
      <c r="D67" s="114"/>
      <c r="E67" s="113"/>
      <c r="F67" s="113"/>
      <c r="G67" s="113"/>
      <c r="H67" s="113"/>
      <c r="I67" s="114"/>
      <c r="J67" s="114"/>
      <c r="K67" s="114"/>
      <c r="L67" s="114"/>
      <c r="M67" s="113"/>
      <c r="N67" s="113"/>
      <c r="O67" s="113"/>
      <c r="P67" s="113"/>
      <c r="Q67" s="114"/>
      <c r="R67" s="114"/>
      <c r="S67" s="113"/>
      <c r="T67" s="114"/>
      <c r="U67" s="113"/>
      <c r="V67" s="113"/>
      <c r="W67" s="113"/>
      <c r="X67" s="113"/>
      <c r="Y67" s="114"/>
      <c r="Z67" s="114"/>
      <c r="AA67" s="113"/>
    </row>
    <row r="68" spans="2:27" x14ac:dyDescent="0.2">
      <c r="B68" s="113"/>
      <c r="C68" s="113"/>
      <c r="D68" s="114">
        <f>D61-D57</f>
        <v>0</v>
      </c>
      <c r="E68" s="114">
        <f t="shared" ref="E68:AA68" si="12">E61-E57</f>
        <v>0</v>
      </c>
      <c r="F68" s="114">
        <f t="shared" si="12"/>
        <v>0</v>
      </c>
      <c r="G68" s="114">
        <f t="shared" si="12"/>
        <v>0</v>
      </c>
      <c r="H68" s="114">
        <f t="shared" si="12"/>
        <v>0</v>
      </c>
      <c r="I68" s="114">
        <f t="shared" si="12"/>
        <v>0</v>
      </c>
      <c r="J68" s="114">
        <f t="shared" si="12"/>
        <v>0</v>
      </c>
      <c r="K68" s="114">
        <f t="shared" si="12"/>
        <v>0</v>
      </c>
      <c r="L68" s="114">
        <f t="shared" si="12"/>
        <v>0</v>
      </c>
      <c r="M68" s="114">
        <f t="shared" si="12"/>
        <v>0</v>
      </c>
      <c r="N68" s="114">
        <f t="shared" si="12"/>
        <v>0</v>
      </c>
      <c r="O68" s="114">
        <f t="shared" si="12"/>
        <v>0</v>
      </c>
      <c r="P68" s="114">
        <f t="shared" si="12"/>
        <v>0</v>
      </c>
      <c r="Q68" s="114">
        <f t="shared" si="12"/>
        <v>0</v>
      </c>
      <c r="R68" s="114">
        <f t="shared" si="12"/>
        <v>0</v>
      </c>
      <c r="S68" s="114">
        <f t="shared" si="12"/>
        <v>0</v>
      </c>
      <c r="T68" s="114">
        <f t="shared" si="12"/>
        <v>0</v>
      </c>
      <c r="U68" s="114">
        <f t="shared" si="12"/>
        <v>0</v>
      </c>
      <c r="V68" s="114">
        <f t="shared" si="12"/>
        <v>0</v>
      </c>
      <c r="W68" s="114">
        <f t="shared" si="12"/>
        <v>0</v>
      </c>
      <c r="X68" s="114">
        <f t="shared" si="12"/>
        <v>0</v>
      </c>
      <c r="Y68" s="114">
        <f t="shared" si="12"/>
        <v>0</v>
      </c>
      <c r="Z68" s="114">
        <f t="shared" si="12"/>
        <v>0</v>
      </c>
      <c r="AA68" s="114">
        <f t="shared" si="12"/>
        <v>0</v>
      </c>
    </row>
    <row r="69" spans="2:27" x14ac:dyDescent="0.2">
      <c r="B69" s="113"/>
      <c r="C69" s="113"/>
      <c r="D69" s="114">
        <f>D62-D57</f>
        <v>0</v>
      </c>
      <c r="E69" s="114">
        <f t="shared" ref="E69:AA69" si="13">E62-E57</f>
        <v>0</v>
      </c>
      <c r="F69" s="114">
        <f t="shared" si="13"/>
        <v>0</v>
      </c>
      <c r="G69" s="114">
        <f t="shared" si="13"/>
        <v>0</v>
      </c>
      <c r="H69" s="114">
        <f t="shared" si="13"/>
        <v>0</v>
      </c>
      <c r="I69" s="114">
        <f t="shared" si="13"/>
        <v>0</v>
      </c>
      <c r="J69" s="114">
        <f t="shared" si="13"/>
        <v>0</v>
      </c>
      <c r="K69" s="114">
        <f t="shared" si="13"/>
        <v>0</v>
      </c>
      <c r="L69" s="114">
        <f t="shared" si="13"/>
        <v>0</v>
      </c>
      <c r="M69" s="114">
        <f t="shared" si="13"/>
        <v>0</v>
      </c>
      <c r="N69" s="114">
        <f t="shared" si="13"/>
        <v>0</v>
      </c>
      <c r="O69" s="114">
        <f t="shared" si="13"/>
        <v>0</v>
      </c>
      <c r="P69" s="114">
        <f t="shared" si="13"/>
        <v>0</v>
      </c>
      <c r="Q69" s="114">
        <f t="shared" si="13"/>
        <v>0</v>
      </c>
      <c r="R69" s="114">
        <f t="shared" si="13"/>
        <v>0</v>
      </c>
      <c r="S69" s="114">
        <f t="shared" si="13"/>
        <v>0</v>
      </c>
      <c r="T69" s="114">
        <f t="shared" si="13"/>
        <v>0</v>
      </c>
      <c r="U69" s="114">
        <f t="shared" si="13"/>
        <v>0</v>
      </c>
      <c r="V69" s="114">
        <f t="shared" si="13"/>
        <v>0</v>
      </c>
      <c r="W69" s="114">
        <f t="shared" si="13"/>
        <v>0</v>
      </c>
      <c r="X69" s="114">
        <f t="shared" si="13"/>
        <v>0</v>
      </c>
      <c r="Y69" s="114">
        <f t="shared" si="13"/>
        <v>0</v>
      </c>
      <c r="Z69" s="114">
        <f t="shared" si="13"/>
        <v>0</v>
      </c>
      <c r="AA69" s="114">
        <f t="shared" si="13"/>
        <v>0</v>
      </c>
    </row>
  </sheetData>
  <mergeCells count="37">
    <mergeCell ref="B32:B55"/>
    <mergeCell ref="C32:C34"/>
    <mergeCell ref="C35:C37"/>
    <mergeCell ref="C38:C40"/>
    <mergeCell ref="C41:C43"/>
    <mergeCell ref="C44:C46"/>
    <mergeCell ref="C47:C49"/>
    <mergeCell ref="Z9:Z10"/>
    <mergeCell ref="AA9:AA10"/>
    <mergeCell ref="B11:C13"/>
    <mergeCell ref="B14:B31"/>
    <mergeCell ref="C14:C16"/>
    <mergeCell ref="C17:C19"/>
    <mergeCell ref="C20:C22"/>
    <mergeCell ref="C23:C25"/>
    <mergeCell ref="C26:C28"/>
    <mergeCell ref="C29:C31"/>
    <mergeCell ref="U8:U10"/>
    <mergeCell ref="V8:V10"/>
    <mergeCell ref="W8:AA8"/>
    <mergeCell ref="G9:G10"/>
    <mergeCell ref="J9:J10"/>
    <mergeCell ref="K9:K10"/>
    <mergeCell ref="O9:O10"/>
    <mergeCell ref="R9:R10"/>
    <mergeCell ref="S9:S10"/>
    <mergeCell ref="W9:W10"/>
    <mergeCell ref="B7:C10"/>
    <mergeCell ref="D7:D10"/>
    <mergeCell ref="L7:L10"/>
    <mergeCell ref="T7:T10"/>
    <mergeCell ref="E8:E10"/>
    <mergeCell ref="F8:F10"/>
    <mergeCell ref="G8:K8"/>
    <mergeCell ref="M8:M10"/>
    <mergeCell ref="N8:N10"/>
    <mergeCell ref="O8:S8"/>
  </mergeCells>
  <phoneticPr fontId="3"/>
  <pageMargins left="0.70866141732283472" right="0.35433070866141736" top="0.74" bottom="0.43307086614173229" header="0.19685039370078741" footer="0.19685039370078741"/>
  <pageSetup paperSize="9" scale="55" firstPageNumber="1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64EA-3946-4B56-A465-F39FF2787959}">
  <sheetPr>
    <tabColor rgb="FF00B0F0"/>
  </sheetPr>
  <dimension ref="B2:BH533"/>
  <sheetViews>
    <sheetView view="pageBreakPreview" topLeftCell="A12" zoomScaleNormal="95" zoomScaleSheetLayoutView="100" workbookViewId="0">
      <selection activeCell="C26" sqref="C26:C27"/>
    </sheetView>
  </sheetViews>
  <sheetFormatPr defaultColWidth="9" defaultRowHeight="13.2" x14ac:dyDescent="0.2"/>
  <cols>
    <col min="1" max="1" width="5" style="9" customWidth="1"/>
    <col min="2" max="2" width="3.6640625" style="9" customWidth="1"/>
    <col min="3" max="3" width="15.88671875" style="9" customWidth="1"/>
    <col min="4" max="4" width="8.88671875" style="9" customWidth="1"/>
    <col min="5" max="5" width="9" style="10"/>
    <col min="6" max="7" width="7.6640625" style="9" customWidth="1"/>
    <col min="8" max="13" width="7.33203125" style="116" customWidth="1"/>
    <col min="14" max="14" width="9" style="117" customWidth="1"/>
    <col min="15" max="16" width="7.33203125" style="116" customWidth="1"/>
    <col min="17" max="17" width="9" style="116" customWidth="1"/>
    <col min="18" max="19" width="7.33203125" style="117" customWidth="1"/>
    <col min="20" max="20" width="9" style="117"/>
    <col min="21" max="21" width="7.33203125" style="116" customWidth="1"/>
    <col min="22" max="22" width="7.88671875" style="116" customWidth="1"/>
    <col min="23" max="23" width="8.109375" style="117" customWidth="1"/>
    <col min="24" max="25" width="7.33203125" style="9" customWidth="1"/>
    <col min="26" max="26" width="8.109375" style="117" customWidth="1"/>
    <col min="27" max="28" width="7.33203125" style="9" customWidth="1"/>
    <col min="29" max="29" width="5.109375" style="9" customWidth="1"/>
    <col min="30" max="16384" width="9" style="9"/>
  </cols>
  <sheetData>
    <row r="2" spans="2:29" ht="14.4" x14ac:dyDescent="0.2">
      <c r="B2" s="8" t="s">
        <v>217</v>
      </c>
    </row>
    <row r="3" spans="2:29" x14ac:dyDescent="0.2">
      <c r="T3" s="11" t="s">
        <v>218</v>
      </c>
      <c r="X3" s="10"/>
      <c r="AA3" s="10"/>
    </row>
    <row r="4" spans="2:29" x14ac:dyDescent="0.2">
      <c r="T4" s="11" t="s">
        <v>219</v>
      </c>
      <c r="X4" s="10"/>
      <c r="AA4" s="10"/>
    </row>
    <row r="5" spans="2:29" x14ac:dyDescent="0.2">
      <c r="T5" s="11" t="s">
        <v>220</v>
      </c>
      <c r="X5" s="10"/>
      <c r="AA5" s="10"/>
    </row>
    <row r="6" spans="2:29" ht="13.8" thickBot="1" x14ac:dyDescent="0.25">
      <c r="F6" s="10"/>
      <c r="G6" s="10"/>
      <c r="N6" s="116"/>
      <c r="R6" s="116"/>
      <c r="S6" s="116"/>
      <c r="T6" s="116"/>
      <c r="W6" s="116"/>
      <c r="X6" s="10"/>
      <c r="Z6" s="116"/>
      <c r="AA6" s="10" t="s">
        <v>221</v>
      </c>
      <c r="AC6" s="10"/>
    </row>
    <row r="7" spans="2:29" ht="8.25" customHeight="1" thickBot="1" x14ac:dyDescent="0.25">
      <c r="B7" s="118"/>
      <c r="C7" s="119"/>
      <c r="D7" s="120" t="s">
        <v>222</v>
      </c>
      <c r="E7" s="121"/>
      <c r="F7" s="122"/>
      <c r="G7" s="122"/>
      <c r="H7" s="123"/>
      <c r="I7" s="123"/>
      <c r="J7" s="123"/>
      <c r="K7" s="123"/>
      <c r="L7" s="123"/>
      <c r="M7" s="123"/>
      <c r="N7" s="123"/>
      <c r="O7" s="123"/>
      <c r="P7" s="123"/>
      <c r="Q7" s="124"/>
      <c r="R7" s="124"/>
      <c r="S7" s="124"/>
      <c r="T7" s="123"/>
      <c r="U7" s="123"/>
      <c r="V7" s="123"/>
      <c r="W7" s="123"/>
      <c r="X7" s="125"/>
      <c r="Y7" s="125"/>
      <c r="Z7" s="126"/>
      <c r="AA7" s="125"/>
      <c r="AB7" s="127"/>
    </row>
    <row r="8" spans="2:29" ht="13.5" customHeight="1" thickTop="1" thickBot="1" x14ac:dyDescent="0.25">
      <c r="B8" s="128"/>
      <c r="C8" s="129"/>
      <c r="D8" s="130"/>
      <c r="E8" s="131"/>
      <c r="F8" s="132"/>
      <c r="G8" s="132"/>
      <c r="H8" s="133"/>
      <c r="I8" s="134"/>
      <c r="J8" s="135"/>
      <c r="K8" s="133"/>
      <c r="L8" s="134"/>
      <c r="M8" s="134"/>
      <c r="N8" s="136"/>
      <c r="O8" s="136"/>
      <c r="P8" s="136"/>
      <c r="Q8" s="137"/>
      <c r="R8" s="137"/>
      <c r="S8" s="137"/>
      <c r="T8" s="136"/>
      <c r="U8" s="136"/>
      <c r="V8" s="136"/>
      <c r="W8" s="136"/>
      <c r="X8" s="138"/>
      <c r="Y8" s="138"/>
      <c r="Z8" s="136"/>
      <c r="AA8" s="138"/>
      <c r="AB8" s="139"/>
    </row>
    <row r="9" spans="2:29" ht="12.75" customHeight="1" x14ac:dyDescent="0.2">
      <c r="B9" s="128"/>
      <c r="C9" s="129"/>
      <c r="D9" s="130"/>
      <c r="E9" s="131"/>
      <c r="F9" s="132"/>
      <c r="G9" s="132"/>
      <c r="H9" s="140"/>
      <c r="J9" s="141"/>
      <c r="K9" s="140"/>
      <c r="N9" s="142"/>
      <c r="O9" s="143"/>
      <c r="P9" s="143"/>
      <c r="Q9" s="144"/>
      <c r="R9" s="143"/>
      <c r="S9" s="143"/>
      <c r="T9" s="144"/>
      <c r="U9" s="143"/>
      <c r="V9" s="145"/>
      <c r="W9" s="142"/>
      <c r="X9" s="146"/>
      <c r="Y9" s="147"/>
      <c r="Z9" s="144"/>
      <c r="AA9" s="146"/>
      <c r="AB9" s="147"/>
    </row>
    <row r="10" spans="2:29" ht="12" customHeight="1" x14ac:dyDescent="0.2">
      <c r="B10" s="128"/>
      <c r="C10" s="129"/>
      <c r="D10" s="130"/>
      <c r="E10" s="131"/>
      <c r="F10" s="132"/>
      <c r="G10" s="132"/>
      <c r="H10" s="140"/>
      <c r="I10" s="17"/>
      <c r="J10" s="148"/>
      <c r="K10" s="140"/>
      <c r="L10" s="17"/>
      <c r="M10" s="149"/>
      <c r="N10" s="150"/>
      <c r="O10" s="151"/>
      <c r="P10" s="151"/>
      <c r="Q10" s="152"/>
      <c r="R10" s="153"/>
      <c r="S10" s="154"/>
      <c r="T10" s="152"/>
      <c r="U10" s="153"/>
      <c r="V10" s="155"/>
      <c r="W10" s="150"/>
      <c r="X10" s="156"/>
      <c r="Y10" s="157"/>
      <c r="Z10" s="158"/>
      <c r="AA10" s="156"/>
      <c r="AB10" s="157"/>
      <c r="AC10" s="159"/>
    </row>
    <row r="11" spans="2:29" ht="12" customHeight="1" x14ac:dyDescent="0.2">
      <c r="B11" s="128"/>
      <c r="C11" s="129"/>
      <c r="D11" s="130"/>
      <c r="E11" s="160" t="s">
        <v>223</v>
      </c>
      <c r="F11" s="161"/>
      <c r="G11" s="161"/>
      <c r="H11" s="162" t="s">
        <v>224</v>
      </c>
      <c r="I11" s="163"/>
      <c r="J11" s="164"/>
      <c r="K11" s="162" t="s">
        <v>225</v>
      </c>
      <c r="L11" s="163"/>
      <c r="M11" s="165"/>
      <c r="N11" s="166" t="s">
        <v>226</v>
      </c>
      <c r="O11" s="167"/>
      <c r="P11" s="167"/>
      <c r="Q11" s="84" t="s">
        <v>227</v>
      </c>
      <c r="R11" s="163"/>
      <c r="S11" s="168"/>
      <c r="T11" s="84" t="s">
        <v>228</v>
      </c>
      <c r="U11" s="163"/>
      <c r="V11" s="165"/>
      <c r="W11" s="169" t="s">
        <v>229</v>
      </c>
      <c r="X11" s="170"/>
      <c r="Y11" s="171"/>
      <c r="Z11" s="172" t="s">
        <v>230</v>
      </c>
      <c r="AA11" s="170"/>
      <c r="AB11" s="171"/>
      <c r="AC11" s="159"/>
    </row>
    <row r="12" spans="2:29" ht="12.75" customHeight="1" x14ac:dyDescent="0.2">
      <c r="B12" s="128"/>
      <c r="C12" s="129"/>
      <c r="D12" s="130"/>
      <c r="E12" s="173"/>
      <c r="F12" s="174" t="s">
        <v>231</v>
      </c>
      <c r="G12" s="175" t="s">
        <v>232</v>
      </c>
      <c r="H12" s="176"/>
      <c r="I12" s="27" t="s">
        <v>231</v>
      </c>
      <c r="J12" s="177" t="s">
        <v>232</v>
      </c>
      <c r="K12" s="176"/>
      <c r="L12" s="27" t="s">
        <v>231</v>
      </c>
      <c r="M12" s="18" t="s">
        <v>232</v>
      </c>
      <c r="N12" s="178"/>
      <c r="O12" s="179" t="s">
        <v>231</v>
      </c>
      <c r="P12" s="180" t="s">
        <v>232</v>
      </c>
      <c r="Q12" s="181"/>
      <c r="R12" s="27" t="s">
        <v>231</v>
      </c>
      <c r="S12" s="27" t="s">
        <v>232</v>
      </c>
      <c r="T12" s="181"/>
      <c r="U12" s="27" t="s">
        <v>231</v>
      </c>
      <c r="V12" s="182" t="s">
        <v>232</v>
      </c>
      <c r="W12" s="183"/>
      <c r="X12" s="184" t="s">
        <v>231</v>
      </c>
      <c r="Y12" s="185" t="s">
        <v>232</v>
      </c>
      <c r="Z12" s="186"/>
      <c r="AA12" s="184" t="s">
        <v>231</v>
      </c>
      <c r="AB12" s="185" t="s">
        <v>232</v>
      </c>
      <c r="AC12" s="159"/>
    </row>
    <row r="13" spans="2:29" ht="9.75" customHeight="1" x14ac:dyDescent="0.2">
      <c r="B13" s="128"/>
      <c r="C13" s="129"/>
      <c r="D13" s="130"/>
      <c r="E13" s="173"/>
      <c r="F13" s="174"/>
      <c r="G13" s="175"/>
      <c r="H13" s="176"/>
      <c r="I13" s="27"/>
      <c r="J13" s="177"/>
      <c r="K13" s="176"/>
      <c r="L13" s="27"/>
      <c r="M13" s="18"/>
      <c r="N13" s="178"/>
      <c r="O13" s="179"/>
      <c r="P13" s="180"/>
      <c r="Q13" s="181"/>
      <c r="R13" s="27"/>
      <c r="S13" s="27"/>
      <c r="T13" s="181"/>
      <c r="U13" s="27"/>
      <c r="V13" s="182"/>
      <c r="W13" s="183"/>
      <c r="X13" s="184"/>
      <c r="Y13" s="185"/>
      <c r="Z13" s="186"/>
      <c r="AA13" s="184"/>
      <c r="AB13" s="185"/>
      <c r="AC13" s="159"/>
    </row>
    <row r="14" spans="2:29" ht="72" customHeight="1" x14ac:dyDescent="0.2">
      <c r="B14" s="187"/>
      <c r="C14" s="188"/>
      <c r="D14" s="189"/>
      <c r="E14" s="190"/>
      <c r="F14" s="191"/>
      <c r="G14" s="192"/>
      <c r="H14" s="193"/>
      <c r="I14" s="36"/>
      <c r="J14" s="194"/>
      <c r="K14" s="193"/>
      <c r="L14" s="36"/>
      <c r="M14" s="33"/>
      <c r="N14" s="195"/>
      <c r="O14" s="196"/>
      <c r="P14" s="197"/>
      <c r="Q14" s="198"/>
      <c r="R14" s="36"/>
      <c r="S14" s="36"/>
      <c r="T14" s="198"/>
      <c r="U14" s="36"/>
      <c r="V14" s="199"/>
      <c r="W14" s="200"/>
      <c r="X14" s="201"/>
      <c r="Y14" s="202"/>
      <c r="Z14" s="203"/>
      <c r="AA14" s="201"/>
      <c r="AB14" s="202"/>
      <c r="AC14" s="159"/>
    </row>
    <row r="15" spans="2:29" ht="12.9" customHeight="1" x14ac:dyDescent="0.2">
      <c r="B15" s="43" t="s">
        <v>193</v>
      </c>
      <c r="C15" s="44"/>
      <c r="D15" s="204">
        <f>SUM(D18,D21,D24,D27,D30,D33,)</f>
        <v>427</v>
      </c>
      <c r="E15" s="205">
        <f>E18+E21+E24+E27+E30+E33</f>
        <v>42854</v>
      </c>
      <c r="F15" s="205">
        <f>F18+F21+F24+F27+F30+F33</f>
        <v>24664</v>
      </c>
      <c r="G15" s="206">
        <f>G18+G21+G24+G27+G30+G33</f>
        <v>18190</v>
      </c>
      <c r="H15" s="207">
        <f>H18+H21+H24+H27+H30+H33</f>
        <v>31031</v>
      </c>
      <c r="I15" s="208">
        <f>I18+I21+I24+I27+I30+I33</f>
        <v>19757</v>
      </c>
      <c r="J15" s="209">
        <f t="shared" ref="J15:M15" si="0">J18+J21+J24+J27+J30+J33</f>
        <v>11274</v>
      </c>
      <c r="K15" s="210">
        <f>K18+K21+K24+K27+K30+K33</f>
        <v>11823</v>
      </c>
      <c r="L15" s="208">
        <f>L18+L21+L24+L27+L30+L33</f>
        <v>4907</v>
      </c>
      <c r="M15" s="211">
        <f t="shared" si="0"/>
        <v>6916</v>
      </c>
      <c r="N15" s="212">
        <f>N18+N21+N24+N27+N30+N33</f>
        <v>8051</v>
      </c>
      <c r="O15" s="208">
        <f>O18+O21+O24+O27+O30+O33</f>
        <v>2841</v>
      </c>
      <c r="P15" s="211">
        <f t="shared" ref="P15:AB15" si="1">P18+P21+P24+P27+P30+P33</f>
        <v>5210</v>
      </c>
      <c r="Q15" s="208">
        <f>Q18+Q21+Q24+Q27+Q30+Q33</f>
        <v>3725</v>
      </c>
      <c r="R15" s="208">
        <f t="shared" si="1"/>
        <v>1668</v>
      </c>
      <c r="S15" s="208">
        <f t="shared" si="1"/>
        <v>2057</v>
      </c>
      <c r="T15" s="208">
        <f t="shared" si="1"/>
        <v>4326</v>
      </c>
      <c r="U15" s="208">
        <f t="shared" si="1"/>
        <v>1173</v>
      </c>
      <c r="V15" s="213">
        <f>V18+V21+V24+V27+V30+V33</f>
        <v>3153</v>
      </c>
      <c r="W15" s="212">
        <f>W18+W21+W24+W27+W30+W33</f>
        <v>1303</v>
      </c>
      <c r="X15" s="205">
        <f>X18+X21+X24+X27+X30+X33</f>
        <v>696</v>
      </c>
      <c r="Y15" s="214">
        <f>Y18+Y21+Y24+Y27+Y30+Y33</f>
        <v>607</v>
      </c>
      <c r="Z15" s="211">
        <f>Z18+Z21+Z24+Z27+Z30+Z33</f>
        <v>2469</v>
      </c>
      <c r="AA15" s="205">
        <f t="shared" si="1"/>
        <v>1370</v>
      </c>
      <c r="AB15" s="214">
        <f t="shared" si="1"/>
        <v>1099</v>
      </c>
      <c r="AC15" s="215"/>
    </row>
    <row r="16" spans="2:29" ht="12.9" customHeight="1" x14ac:dyDescent="0.2">
      <c r="B16" s="48"/>
      <c r="C16" s="49"/>
      <c r="D16" s="50"/>
      <c r="E16" s="216"/>
      <c r="F16" s="217">
        <f>ROUND(F15/E15,3)</f>
        <v>0.57599999999999996</v>
      </c>
      <c r="G16" s="218">
        <f>ROUND(G15/E15,3)</f>
        <v>0.42399999999999999</v>
      </c>
      <c r="H16" s="219">
        <f>ROUND(H15/E15,3)</f>
        <v>0.72399999999999998</v>
      </c>
      <c r="I16" s="220">
        <f>ROUND(I15/E15,3)</f>
        <v>0.46100000000000002</v>
      </c>
      <c r="J16" s="221">
        <f>ROUND(J15/E15,3)</f>
        <v>0.26300000000000001</v>
      </c>
      <c r="K16" s="219">
        <f>ROUND(K15/E15,3)</f>
        <v>0.27600000000000002</v>
      </c>
      <c r="L16" s="220">
        <f>ROUND(L15/E15,3)</f>
        <v>0.115</v>
      </c>
      <c r="M16" s="222">
        <f>ROUND(M15/E15,3)</f>
        <v>0.161</v>
      </c>
      <c r="N16" s="223">
        <f>ROUND(N15/E15,3)</f>
        <v>0.188</v>
      </c>
      <c r="O16" s="220">
        <f>ROUND(O15/E15,3)</f>
        <v>6.6000000000000003E-2</v>
      </c>
      <c r="P16" s="222">
        <f>ROUND(P15/E15,3)</f>
        <v>0.122</v>
      </c>
      <c r="Q16" s="220">
        <f>ROUND(Q15/E15,3)</f>
        <v>8.6999999999999994E-2</v>
      </c>
      <c r="R16" s="220">
        <f>ROUND(R15/E15,3)</f>
        <v>3.9E-2</v>
      </c>
      <c r="S16" s="220">
        <f>ROUND(S15/E15,3)</f>
        <v>4.8000000000000001E-2</v>
      </c>
      <c r="T16" s="220">
        <f>ROUND(T15/E15,3)</f>
        <v>0.10100000000000001</v>
      </c>
      <c r="U16" s="220">
        <f>ROUND(U15/E15,3)</f>
        <v>2.7E-2</v>
      </c>
      <c r="V16" s="224">
        <f>ROUND(V15/E15,3)</f>
        <v>7.3999999999999996E-2</v>
      </c>
      <c r="W16" s="223">
        <f>ROUND(W15/E15,3)</f>
        <v>0.03</v>
      </c>
      <c r="X16" s="217">
        <f>ROUND(X15/E15,3)</f>
        <v>1.6E-2</v>
      </c>
      <c r="Y16" s="225">
        <f>ROUND(Y15/E15,3)</f>
        <v>1.4E-2</v>
      </c>
      <c r="Z16" s="226">
        <f>ROUND(Z15/E15,3)</f>
        <v>5.8000000000000003E-2</v>
      </c>
      <c r="AA16" s="217">
        <f>ROUND(AA15/E15,3)</f>
        <v>3.2000000000000001E-2</v>
      </c>
      <c r="AB16" s="225">
        <f>ROUND(AB15/E15,3)</f>
        <v>2.5999999999999999E-2</v>
      </c>
      <c r="AC16" s="227"/>
    </row>
    <row r="17" spans="2:29" ht="12.75" customHeight="1" thickBot="1" x14ac:dyDescent="0.25">
      <c r="B17" s="54"/>
      <c r="C17" s="55"/>
      <c r="D17" s="56"/>
      <c r="E17" s="228"/>
      <c r="F17" s="229">
        <f>ROUND(F15/F15,3)</f>
        <v>1</v>
      </c>
      <c r="G17" s="230">
        <f>ROUND(G15/G15,3)</f>
        <v>1</v>
      </c>
      <c r="H17" s="231"/>
      <c r="I17" s="232">
        <f>ROUND(I15/F15,3)</f>
        <v>0.80100000000000005</v>
      </c>
      <c r="J17" s="233">
        <f>ROUND(J15/G15,3)</f>
        <v>0.62</v>
      </c>
      <c r="K17" s="234"/>
      <c r="L17" s="232">
        <f>ROUND(L15/F15,3)</f>
        <v>0.19900000000000001</v>
      </c>
      <c r="M17" s="235">
        <f>ROUND(M15/G15,3)</f>
        <v>0.38</v>
      </c>
      <c r="N17" s="236"/>
      <c r="O17" s="232">
        <f>ROUND(O15/F15,3)</f>
        <v>0.115</v>
      </c>
      <c r="P17" s="235">
        <f>ROUND(P15/G15,3)</f>
        <v>0.28599999999999998</v>
      </c>
      <c r="Q17" s="237"/>
      <c r="R17" s="232">
        <f>ROUND(R15/F15,3)</f>
        <v>6.8000000000000005E-2</v>
      </c>
      <c r="S17" s="232">
        <f>ROUND(S15/G15,3)</f>
        <v>0.113</v>
      </c>
      <c r="T17" s="237"/>
      <c r="U17" s="232">
        <f>ROUND(U15/F15,3)</f>
        <v>4.8000000000000001E-2</v>
      </c>
      <c r="V17" s="238">
        <f>ROUND(V15/G15,3)</f>
        <v>0.17299999999999999</v>
      </c>
      <c r="W17" s="236"/>
      <c r="X17" s="229">
        <f>ROUND(X15/F15,3)</f>
        <v>2.8000000000000001E-2</v>
      </c>
      <c r="Y17" s="239">
        <f>ROUND(Y15/G15,3)</f>
        <v>3.3000000000000002E-2</v>
      </c>
      <c r="Z17" s="240"/>
      <c r="AA17" s="229">
        <f>ROUND(AA15/F15,3)</f>
        <v>5.6000000000000001E-2</v>
      </c>
      <c r="AB17" s="239">
        <f>ROUND(AB15/G15,3)</f>
        <v>0.06</v>
      </c>
      <c r="AC17" s="227"/>
    </row>
    <row r="18" spans="2:29" ht="12.9" customHeight="1" thickTop="1" x14ac:dyDescent="0.2">
      <c r="B18" s="63" t="s">
        <v>194</v>
      </c>
      <c r="C18" s="64" t="s">
        <v>195</v>
      </c>
      <c r="D18" s="65">
        <v>49</v>
      </c>
      <c r="E18" s="241">
        <f>F18+G18</f>
        <v>1075</v>
      </c>
      <c r="F18" s="241">
        <f>I18+L18</f>
        <v>875</v>
      </c>
      <c r="G18" s="242">
        <f>J18+M18</f>
        <v>200</v>
      </c>
      <c r="H18" s="243">
        <f>I18+J18</f>
        <v>1007</v>
      </c>
      <c r="I18" s="244">
        <v>835</v>
      </c>
      <c r="J18" s="245">
        <v>172</v>
      </c>
      <c r="K18" s="246">
        <f>L18+M18</f>
        <v>68</v>
      </c>
      <c r="L18" s="244">
        <f>O18+AA18+X18</f>
        <v>40</v>
      </c>
      <c r="M18" s="247">
        <f>P18+AB18+Y18</f>
        <v>28</v>
      </c>
      <c r="N18" s="248">
        <f>O18+P18</f>
        <v>45</v>
      </c>
      <c r="O18" s="244">
        <f>R18+U18</f>
        <v>21</v>
      </c>
      <c r="P18" s="249">
        <f>S18+V18</f>
        <v>24</v>
      </c>
      <c r="Q18" s="244">
        <f>SUM(R18:S18)</f>
        <v>6</v>
      </c>
      <c r="R18" s="244">
        <v>5</v>
      </c>
      <c r="S18" s="244">
        <v>1</v>
      </c>
      <c r="T18" s="244">
        <f>SUM(U18:V18)</f>
        <v>39</v>
      </c>
      <c r="U18" s="244">
        <v>16</v>
      </c>
      <c r="V18" s="250">
        <v>23</v>
      </c>
      <c r="W18" s="248">
        <f>SUM(X18:Y18)</f>
        <v>0</v>
      </c>
      <c r="X18" s="241">
        <v>0</v>
      </c>
      <c r="Y18" s="251">
        <v>0</v>
      </c>
      <c r="Z18" s="248">
        <f>SUM(AA18:AB18)</f>
        <v>23</v>
      </c>
      <c r="AA18" s="241">
        <v>19</v>
      </c>
      <c r="AB18" s="251">
        <v>4</v>
      </c>
      <c r="AC18" s="215"/>
    </row>
    <row r="19" spans="2:29" ht="12.9" customHeight="1" x14ac:dyDescent="0.2">
      <c r="B19" s="69"/>
      <c r="C19" s="48"/>
      <c r="D19" s="50"/>
      <c r="E19" s="216"/>
      <c r="F19" s="217">
        <f>ROUND(F18/E18,3)</f>
        <v>0.81399999999999995</v>
      </c>
      <c r="G19" s="218">
        <f>ROUND(G18/E18,3)</f>
        <v>0.186</v>
      </c>
      <c r="H19" s="219">
        <f>ROUND(H18/E18,3)</f>
        <v>0.93700000000000006</v>
      </c>
      <c r="I19" s="220">
        <f>ROUND(I18/E18,3)</f>
        <v>0.77700000000000002</v>
      </c>
      <c r="J19" s="221">
        <f>ROUND(J18/E18,3)</f>
        <v>0.16</v>
      </c>
      <c r="K19" s="252">
        <f>ROUND(K18/E18,3)</f>
        <v>6.3E-2</v>
      </c>
      <c r="L19" s="220">
        <f>ROUND(L18/E18,3)</f>
        <v>3.6999999999999998E-2</v>
      </c>
      <c r="M19" s="222">
        <f>ROUND(M18/E18,3)</f>
        <v>2.5999999999999999E-2</v>
      </c>
      <c r="N19" s="223">
        <f>ROUND(N18/E18,3)</f>
        <v>4.2000000000000003E-2</v>
      </c>
      <c r="O19" s="220">
        <f>ROUND(O18/E18,3)</f>
        <v>0.02</v>
      </c>
      <c r="P19" s="253">
        <f>ROUND(P18/E18,3)</f>
        <v>2.1999999999999999E-2</v>
      </c>
      <c r="Q19" s="220">
        <f>ROUND(Q18/E18,3)</f>
        <v>6.0000000000000001E-3</v>
      </c>
      <c r="R19" s="220">
        <f>ROUND(R18/E18,3)</f>
        <v>5.0000000000000001E-3</v>
      </c>
      <c r="S19" s="220">
        <f>ROUND(S18/E18,3)</f>
        <v>1E-3</v>
      </c>
      <c r="T19" s="220">
        <f>ROUND(T18/E18,3)</f>
        <v>3.5999999999999997E-2</v>
      </c>
      <c r="U19" s="220">
        <f>ROUND(U18/E18,3)</f>
        <v>1.4999999999999999E-2</v>
      </c>
      <c r="V19" s="224">
        <f>ROUND(V18/E18,3)</f>
        <v>2.1000000000000001E-2</v>
      </c>
      <c r="W19" s="223">
        <f>ROUND(W18/E18,3)</f>
        <v>0</v>
      </c>
      <c r="X19" s="217">
        <f>ROUND(X18/E18,3)</f>
        <v>0</v>
      </c>
      <c r="Y19" s="254">
        <f>ROUND(Y18/E18,3)</f>
        <v>0</v>
      </c>
      <c r="Z19" s="223">
        <f>ROUND(Z18/H18,3)</f>
        <v>2.3E-2</v>
      </c>
      <c r="AA19" s="217">
        <f>ROUND(AA18/H18,3)</f>
        <v>1.9E-2</v>
      </c>
      <c r="AB19" s="254">
        <f>ROUND(AB18/H18,3)</f>
        <v>4.0000000000000001E-3</v>
      </c>
      <c r="AC19" s="227"/>
    </row>
    <row r="20" spans="2:29" ht="12.9" customHeight="1" x14ac:dyDescent="0.2">
      <c r="B20" s="69"/>
      <c r="C20" s="70"/>
      <c r="D20" s="71"/>
      <c r="E20" s="255"/>
      <c r="F20" s="256">
        <f>ROUND(F18/F18,3)</f>
        <v>1</v>
      </c>
      <c r="G20" s="257">
        <f>ROUND(G18/G18,3)</f>
        <v>1</v>
      </c>
      <c r="H20" s="258"/>
      <c r="I20" s="259">
        <f>ROUND(I18/F18,3)</f>
        <v>0.95399999999999996</v>
      </c>
      <c r="J20" s="260">
        <f>ROUND(J18/G18,3)</f>
        <v>0.86</v>
      </c>
      <c r="K20" s="261"/>
      <c r="L20" s="259">
        <f>ROUND(L18/F18,3)</f>
        <v>4.5999999999999999E-2</v>
      </c>
      <c r="M20" s="262">
        <f>ROUND(M18/G18,3)</f>
        <v>0.14000000000000001</v>
      </c>
      <c r="N20" s="263"/>
      <c r="O20" s="259">
        <f>ROUND(O18/F18,3)</f>
        <v>2.4E-2</v>
      </c>
      <c r="P20" s="264">
        <f>ROUND(P18/G18,3)</f>
        <v>0.12</v>
      </c>
      <c r="Q20" s="265"/>
      <c r="R20" s="259">
        <f>ROUND(R18/F18,3)</f>
        <v>6.0000000000000001E-3</v>
      </c>
      <c r="S20" s="259">
        <f>ROUND(S18/G18,3)</f>
        <v>5.0000000000000001E-3</v>
      </c>
      <c r="T20" s="265"/>
      <c r="U20" s="259">
        <f>ROUND(U18/F18,3)</f>
        <v>1.7999999999999999E-2</v>
      </c>
      <c r="V20" s="266">
        <f>ROUND(V18/G18,3)</f>
        <v>0.115</v>
      </c>
      <c r="W20" s="263"/>
      <c r="X20" s="256">
        <f>ROUND(X18/F18,3)</f>
        <v>0</v>
      </c>
      <c r="Y20" s="267">
        <f>ROUND(Y18/G18,3)</f>
        <v>0</v>
      </c>
      <c r="Z20" s="263"/>
      <c r="AA20" s="256">
        <f>ROUND(AA18/I18,3)</f>
        <v>2.3E-2</v>
      </c>
      <c r="AB20" s="267">
        <f>ROUND(AB18/J18,3)</f>
        <v>2.3E-2</v>
      </c>
      <c r="AC20" s="227"/>
    </row>
    <row r="21" spans="2:29" ht="12.9" customHeight="1" x14ac:dyDescent="0.2">
      <c r="B21" s="69"/>
      <c r="C21" s="96" t="s">
        <v>196</v>
      </c>
      <c r="D21" s="77">
        <v>87</v>
      </c>
      <c r="E21" s="205">
        <f>F21+G21</f>
        <v>17837</v>
      </c>
      <c r="F21" s="205">
        <f>I21+L21</f>
        <v>13246</v>
      </c>
      <c r="G21" s="206">
        <f>J21+M21</f>
        <v>4591</v>
      </c>
      <c r="H21" s="207">
        <f>I21+J21</f>
        <v>14482</v>
      </c>
      <c r="I21" s="208">
        <v>11291</v>
      </c>
      <c r="J21" s="209">
        <v>3191</v>
      </c>
      <c r="K21" s="210">
        <f>L21+M21</f>
        <v>3355</v>
      </c>
      <c r="L21" s="208">
        <f>O21+AA21+X21</f>
        <v>1955</v>
      </c>
      <c r="M21" s="211">
        <f>P21+AB21+Y21</f>
        <v>1400</v>
      </c>
      <c r="N21" s="268">
        <f>O21+P21</f>
        <v>2067</v>
      </c>
      <c r="O21" s="208">
        <f>R21+U21</f>
        <v>1092</v>
      </c>
      <c r="P21" s="269">
        <f>S21+V21</f>
        <v>975</v>
      </c>
      <c r="Q21" s="208">
        <f>SUM(R21:S21)</f>
        <v>1480</v>
      </c>
      <c r="R21" s="208">
        <v>863</v>
      </c>
      <c r="S21" s="208">
        <v>617</v>
      </c>
      <c r="T21" s="208">
        <f>SUM(U21:V21)</f>
        <v>587</v>
      </c>
      <c r="U21" s="208">
        <v>229</v>
      </c>
      <c r="V21" s="213">
        <v>358</v>
      </c>
      <c r="W21" s="268">
        <f>SUM(X21:Y21)</f>
        <v>823</v>
      </c>
      <c r="X21" s="205">
        <v>543</v>
      </c>
      <c r="Y21" s="270">
        <v>280</v>
      </c>
      <c r="Z21" s="268">
        <f>SUM(AA21:AB21)</f>
        <v>465</v>
      </c>
      <c r="AA21" s="205">
        <v>320</v>
      </c>
      <c r="AB21" s="270">
        <v>145</v>
      </c>
      <c r="AC21" s="215"/>
    </row>
    <row r="22" spans="2:29" ht="12.9" customHeight="1" x14ac:dyDescent="0.2">
      <c r="B22" s="69"/>
      <c r="C22" s="271"/>
      <c r="D22" s="50"/>
      <c r="E22" s="216"/>
      <c r="F22" s="217">
        <f>ROUND(F21/E21,3)</f>
        <v>0.74299999999999999</v>
      </c>
      <c r="G22" s="218">
        <f>ROUND(G21/E21,3)</f>
        <v>0.25700000000000001</v>
      </c>
      <c r="H22" s="219">
        <f>ROUND(H21/E21,3)</f>
        <v>0.81200000000000006</v>
      </c>
      <c r="I22" s="220">
        <f>ROUND(I21/E21,3)</f>
        <v>0.63300000000000001</v>
      </c>
      <c r="J22" s="221">
        <f>ROUND(J21/E21,3)</f>
        <v>0.17899999999999999</v>
      </c>
      <c r="K22" s="252">
        <f>ROUND(K21/E21,3)</f>
        <v>0.188</v>
      </c>
      <c r="L22" s="220">
        <f>ROUND(L21/E21,3)</f>
        <v>0.11</v>
      </c>
      <c r="M22" s="222">
        <f>ROUND(M21/E21,3)</f>
        <v>7.8E-2</v>
      </c>
      <c r="N22" s="223">
        <f>ROUND(N21/E21,3)</f>
        <v>0.11600000000000001</v>
      </c>
      <c r="O22" s="220">
        <f>ROUND(O21/E21,3)</f>
        <v>6.0999999999999999E-2</v>
      </c>
      <c r="P22" s="253">
        <f>ROUND(P21/E21,3)</f>
        <v>5.5E-2</v>
      </c>
      <c r="Q22" s="220">
        <f>ROUND(Q21/E21,3)</f>
        <v>8.3000000000000004E-2</v>
      </c>
      <c r="R22" s="220">
        <f>ROUND(R21/E21,3)</f>
        <v>4.8000000000000001E-2</v>
      </c>
      <c r="S22" s="220">
        <f>ROUND(S21/E21,3)</f>
        <v>3.5000000000000003E-2</v>
      </c>
      <c r="T22" s="220">
        <f>ROUND(T21/E21,3)</f>
        <v>3.3000000000000002E-2</v>
      </c>
      <c r="U22" s="220">
        <f>ROUND(U21/E21,3)</f>
        <v>1.2999999999999999E-2</v>
      </c>
      <c r="V22" s="224">
        <f>ROUND(V21/E21,3)</f>
        <v>0.02</v>
      </c>
      <c r="W22" s="223">
        <f>ROUND(W21/E21,3)</f>
        <v>4.5999999999999999E-2</v>
      </c>
      <c r="X22" s="217">
        <f>ROUND(X21/E21,3)</f>
        <v>0.03</v>
      </c>
      <c r="Y22" s="254">
        <f>ROUND(Y21/E21,3)</f>
        <v>1.6E-2</v>
      </c>
      <c r="Z22" s="223">
        <f>ROUND(Z21/H21,3)</f>
        <v>3.2000000000000001E-2</v>
      </c>
      <c r="AA22" s="217">
        <f>ROUND(AA21/H21,3)</f>
        <v>2.1999999999999999E-2</v>
      </c>
      <c r="AB22" s="254">
        <f>ROUND(AB21/H21,3)</f>
        <v>0.01</v>
      </c>
      <c r="AC22" s="227"/>
    </row>
    <row r="23" spans="2:29" ht="12.9" customHeight="1" x14ac:dyDescent="0.2">
      <c r="B23" s="69"/>
      <c r="C23" s="94"/>
      <c r="D23" s="78"/>
      <c r="E23" s="255"/>
      <c r="F23" s="256">
        <f>ROUND(F21/F21,3)</f>
        <v>1</v>
      </c>
      <c r="G23" s="257">
        <f>ROUND(G21/G21,3)</f>
        <v>1</v>
      </c>
      <c r="H23" s="258"/>
      <c r="I23" s="259">
        <f>ROUND(I21/F21,3)</f>
        <v>0.85199999999999998</v>
      </c>
      <c r="J23" s="260">
        <f>ROUND(J21/G21,3)</f>
        <v>0.69499999999999995</v>
      </c>
      <c r="K23" s="261"/>
      <c r="L23" s="259">
        <f>ROUND(L21/F21,3)</f>
        <v>0.14799999999999999</v>
      </c>
      <c r="M23" s="262">
        <f>ROUND(M21/G21,3)</f>
        <v>0.30499999999999999</v>
      </c>
      <c r="N23" s="263"/>
      <c r="O23" s="259">
        <f>ROUND(O21/F21,3)</f>
        <v>8.2000000000000003E-2</v>
      </c>
      <c r="P23" s="264">
        <f>ROUND(P21/G21,3)</f>
        <v>0.21199999999999999</v>
      </c>
      <c r="Q23" s="265"/>
      <c r="R23" s="259">
        <f>ROUND(R21/F21,3)</f>
        <v>6.5000000000000002E-2</v>
      </c>
      <c r="S23" s="259">
        <f>ROUND(S21/G21,3)</f>
        <v>0.13400000000000001</v>
      </c>
      <c r="T23" s="265"/>
      <c r="U23" s="259">
        <f>ROUND(U21/F21,3)</f>
        <v>1.7000000000000001E-2</v>
      </c>
      <c r="V23" s="266">
        <f>ROUND(V21/G21,3)</f>
        <v>7.8E-2</v>
      </c>
      <c r="W23" s="263"/>
      <c r="X23" s="256">
        <f>ROUND(X21/F21,3)</f>
        <v>4.1000000000000002E-2</v>
      </c>
      <c r="Y23" s="267">
        <f>ROUND(Y21/G21,3)</f>
        <v>6.0999999999999999E-2</v>
      </c>
      <c r="Z23" s="263"/>
      <c r="AA23" s="256">
        <f>ROUND(AA21/I21,3)</f>
        <v>2.8000000000000001E-2</v>
      </c>
      <c r="AB23" s="267">
        <f>ROUND(AB21/J21,3)</f>
        <v>4.4999999999999998E-2</v>
      </c>
      <c r="AC23" s="227"/>
    </row>
    <row r="24" spans="2:29" ht="12.9" customHeight="1" x14ac:dyDescent="0.2">
      <c r="B24" s="69"/>
      <c r="C24" s="272" t="s">
        <v>233</v>
      </c>
      <c r="D24" s="80">
        <v>25</v>
      </c>
      <c r="E24" s="205">
        <f>F24+G24</f>
        <v>2521</v>
      </c>
      <c r="F24" s="205">
        <f>I24+L24</f>
        <v>2280</v>
      </c>
      <c r="G24" s="206">
        <f>J24+M24</f>
        <v>241</v>
      </c>
      <c r="H24" s="207">
        <f>I24+J24</f>
        <v>2215</v>
      </c>
      <c r="I24" s="208">
        <v>2038</v>
      </c>
      <c r="J24" s="209">
        <v>177</v>
      </c>
      <c r="K24" s="210">
        <f>L24+M24</f>
        <v>306</v>
      </c>
      <c r="L24" s="208">
        <f>O24+AA24+X24</f>
        <v>242</v>
      </c>
      <c r="M24" s="211">
        <f>P24+AB24+Y24</f>
        <v>64</v>
      </c>
      <c r="N24" s="268">
        <f>O24+P24</f>
        <v>162</v>
      </c>
      <c r="O24" s="208">
        <f>R24+U24</f>
        <v>104</v>
      </c>
      <c r="P24" s="269">
        <f>S24+V24</f>
        <v>58</v>
      </c>
      <c r="Q24" s="208">
        <f>SUM(R24:S24)</f>
        <v>57</v>
      </c>
      <c r="R24" s="208">
        <v>44</v>
      </c>
      <c r="S24" s="208">
        <v>13</v>
      </c>
      <c r="T24" s="208">
        <f>SUM(U24:V24)</f>
        <v>105</v>
      </c>
      <c r="U24" s="208">
        <v>60</v>
      </c>
      <c r="V24" s="213">
        <v>45</v>
      </c>
      <c r="W24" s="268">
        <f>SUM(X24:Y24)</f>
        <v>1</v>
      </c>
      <c r="X24" s="205">
        <v>0</v>
      </c>
      <c r="Y24" s="270">
        <v>1</v>
      </c>
      <c r="Z24" s="268">
        <f>SUM(AA24:AB24)</f>
        <v>143</v>
      </c>
      <c r="AA24" s="205">
        <v>138</v>
      </c>
      <c r="AB24" s="270">
        <v>5</v>
      </c>
      <c r="AC24" s="215"/>
    </row>
    <row r="25" spans="2:29" ht="12.9" customHeight="1" x14ac:dyDescent="0.2">
      <c r="B25" s="69"/>
      <c r="C25" s="273"/>
      <c r="D25" s="50"/>
      <c r="E25" s="216"/>
      <c r="F25" s="217">
        <f>ROUND(F24/E24,3)</f>
        <v>0.90400000000000003</v>
      </c>
      <c r="G25" s="218">
        <f>ROUND(G24/E24,3)</f>
        <v>9.6000000000000002E-2</v>
      </c>
      <c r="H25" s="219">
        <f>ROUND(H24/E24,3)</f>
        <v>0.879</v>
      </c>
      <c r="I25" s="220">
        <f>ROUND(I24/E24,3)</f>
        <v>0.80800000000000005</v>
      </c>
      <c r="J25" s="221">
        <f>ROUND(J24/E24,3)</f>
        <v>7.0000000000000007E-2</v>
      </c>
      <c r="K25" s="252">
        <f>ROUND(K24/E24,3)</f>
        <v>0.121</v>
      </c>
      <c r="L25" s="220">
        <f>ROUND(L24/E24,3)</f>
        <v>9.6000000000000002E-2</v>
      </c>
      <c r="M25" s="222">
        <f>ROUND(M24/E24,3)</f>
        <v>2.5000000000000001E-2</v>
      </c>
      <c r="N25" s="223">
        <f>ROUND(N24/E24,3)</f>
        <v>6.4000000000000001E-2</v>
      </c>
      <c r="O25" s="220">
        <f>ROUND(O24/E24,3)</f>
        <v>4.1000000000000002E-2</v>
      </c>
      <c r="P25" s="253">
        <f>ROUND(P24/E24,3)</f>
        <v>2.3E-2</v>
      </c>
      <c r="Q25" s="220">
        <f>ROUND(Q24/E24,3)</f>
        <v>2.3E-2</v>
      </c>
      <c r="R25" s="220">
        <f>ROUND(R24/E24,3)</f>
        <v>1.7000000000000001E-2</v>
      </c>
      <c r="S25" s="220">
        <f>ROUND(S24/E24,3)</f>
        <v>5.0000000000000001E-3</v>
      </c>
      <c r="T25" s="220">
        <f>ROUND(T24/E24,3)</f>
        <v>4.2000000000000003E-2</v>
      </c>
      <c r="U25" s="220">
        <f>ROUND(U24/E24,3)</f>
        <v>2.4E-2</v>
      </c>
      <c r="V25" s="224">
        <f>ROUND(V24/E24,3)</f>
        <v>1.7999999999999999E-2</v>
      </c>
      <c r="W25" s="223">
        <f>ROUND(W24/E24,3)</f>
        <v>0</v>
      </c>
      <c r="X25" s="217">
        <f>ROUND(X24/E24,3)</f>
        <v>0</v>
      </c>
      <c r="Y25" s="254">
        <f>ROUND(Y24/E24,3)</f>
        <v>0</v>
      </c>
      <c r="Z25" s="223">
        <f>ROUND(Z24/H24,3)</f>
        <v>6.5000000000000002E-2</v>
      </c>
      <c r="AA25" s="217">
        <f>ROUND(AA24/H24,3)</f>
        <v>6.2E-2</v>
      </c>
      <c r="AB25" s="254">
        <f>ROUND(AB24/H24,3)</f>
        <v>2E-3</v>
      </c>
      <c r="AC25" s="227"/>
    </row>
    <row r="26" spans="2:29" ht="12.9" customHeight="1" x14ac:dyDescent="0.2">
      <c r="B26" s="69"/>
      <c r="C26" s="274"/>
      <c r="D26" s="78"/>
      <c r="E26" s="255"/>
      <c r="F26" s="256">
        <f>ROUND(F24/F24,3)</f>
        <v>1</v>
      </c>
      <c r="G26" s="257">
        <f>ROUND(G24/G24,3)</f>
        <v>1</v>
      </c>
      <c r="H26" s="258"/>
      <c r="I26" s="259">
        <f>ROUND(I24/F24,3)</f>
        <v>0.89400000000000002</v>
      </c>
      <c r="J26" s="260">
        <f>ROUND(J24/G24,3)</f>
        <v>0.73399999999999999</v>
      </c>
      <c r="K26" s="261"/>
      <c r="L26" s="259">
        <f>ROUND(L24/F24,3)</f>
        <v>0.106</v>
      </c>
      <c r="M26" s="262">
        <f>ROUND(M24/G24,3)</f>
        <v>0.26600000000000001</v>
      </c>
      <c r="N26" s="263"/>
      <c r="O26" s="259">
        <f>ROUND(O24/F24,3)</f>
        <v>4.5999999999999999E-2</v>
      </c>
      <c r="P26" s="264">
        <f>ROUND(P24/G24,3)</f>
        <v>0.24099999999999999</v>
      </c>
      <c r="Q26" s="265"/>
      <c r="R26" s="259">
        <f>ROUND(R24/F24,3)</f>
        <v>1.9E-2</v>
      </c>
      <c r="S26" s="259">
        <f>ROUND(S24/G24,3)</f>
        <v>5.3999999999999999E-2</v>
      </c>
      <c r="T26" s="265"/>
      <c r="U26" s="259">
        <f>ROUND(U24/F24,3)</f>
        <v>2.5999999999999999E-2</v>
      </c>
      <c r="V26" s="266">
        <f>ROUND(V24/G24,3)</f>
        <v>0.187</v>
      </c>
      <c r="W26" s="263"/>
      <c r="X26" s="256">
        <f>ROUND(X24/F24,3)</f>
        <v>0</v>
      </c>
      <c r="Y26" s="267">
        <f>ROUND(Y24/G24,3)</f>
        <v>4.0000000000000001E-3</v>
      </c>
      <c r="Z26" s="263"/>
      <c r="AA26" s="256">
        <f>ROUND(AA24/I24,3)</f>
        <v>6.8000000000000005E-2</v>
      </c>
      <c r="AB26" s="267">
        <f>ROUND(AB24/J24,3)</f>
        <v>2.8000000000000001E-2</v>
      </c>
      <c r="AC26" s="227"/>
    </row>
    <row r="27" spans="2:29" ht="12.9" customHeight="1" x14ac:dyDescent="0.2">
      <c r="B27" s="69"/>
      <c r="C27" s="275" t="s">
        <v>198</v>
      </c>
      <c r="D27" s="80">
        <v>82</v>
      </c>
      <c r="E27" s="205">
        <f>F27+G27</f>
        <v>2773</v>
      </c>
      <c r="F27" s="205">
        <f>I27+L27</f>
        <v>1468</v>
      </c>
      <c r="G27" s="206">
        <f>J27+M27</f>
        <v>1305</v>
      </c>
      <c r="H27" s="207">
        <f>I27+J27</f>
        <v>1558</v>
      </c>
      <c r="I27" s="208">
        <v>1030</v>
      </c>
      <c r="J27" s="209">
        <v>528</v>
      </c>
      <c r="K27" s="210">
        <f>L27+M27</f>
        <v>1215</v>
      </c>
      <c r="L27" s="208">
        <f>O27+AA27+X27</f>
        <v>438</v>
      </c>
      <c r="M27" s="211">
        <f>P27+AB27+Y27</f>
        <v>777</v>
      </c>
      <c r="N27" s="268">
        <f>O27+P27</f>
        <v>819</v>
      </c>
      <c r="O27" s="208">
        <f>R27+U27</f>
        <v>255</v>
      </c>
      <c r="P27" s="269">
        <f>S27+V27</f>
        <v>564</v>
      </c>
      <c r="Q27" s="208">
        <f>SUM(R27:S27)</f>
        <v>215</v>
      </c>
      <c r="R27" s="208">
        <v>76</v>
      </c>
      <c r="S27" s="208">
        <v>139</v>
      </c>
      <c r="T27" s="208">
        <f>SUM(U27:V27)</f>
        <v>604</v>
      </c>
      <c r="U27" s="208">
        <v>179</v>
      </c>
      <c r="V27" s="213">
        <v>425</v>
      </c>
      <c r="W27" s="268">
        <f>SUM(X27:Y27)</f>
        <v>42</v>
      </c>
      <c r="X27" s="205">
        <v>32</v>
      </c>
      <c r="Y27" s="270">
        <v>10</v>
      </c>
      <c r="Z27" s="268">
        <f>SUM(AA27:AB27)</f>
        <v>354</v>
      </c>
      <c r="AA27" s="205">
        <v>151</v>
      </c>
      <c r="AB27" s="270">
        <v>203</v>
      </c>
      <c r="AC27" s="215"/>
    </row>
    <row r="28" spans="2:29" ht="12.9" customHeight="1" x14ac:dyDescent="0.2">
      <c r="B28" s="69"/>
      <c r="C28" s="181"/>
      <c r="D28" s="50"/>
      <c r="E28" s="216"/>
      <c r="F28" s="217">
        <f>ROUND(F27/E27,3)</f>
        <v>0.52900000000000003</v>
      </c>
      <c r="G28" s="218">
        <f>ROUND(G27/E27,3)</f>
        <v>0.47099999999999997</v>
      </c>
      <c r="H28" s="219">
        <f>ROUND(H27/E27,3)</f>
        <v>0.56200000000000006</v>
      </c>
      <c r="I28" s="220">
        <f>ROUND(I27/E27,3)</f>
        <v>0.371</v>
      </c>
      <c r="J28" s="221">
        <f>ROUND(J27/E27,3)</f>
        <v>0.19</v>
      </c>
      <c r="K28" s="252">
        <f>ROUND(K27/E27,3)</f>
        <v>0.438</v>
      </c>
      <c r="L28" s="220">
        <f>ROUND(L27/E27,3)</f>
        <v>0.158</v>
      </c>
      <c r="M28" s="222">
        <f>ROUND(M27/E27,3)</f>
        <v>0.28000000000000003</v>
      </c>
      <c r="N28" s="223">
        <f>ROUND(N27/E27,3)</f>
        <v>0.29499999999999998</v>
      </c>
      <c r="O28" s="220">
        <f>ROUND(O27/E27,3)</f>
        <v>9.1999999999999998E-2</v>
      </c>
      <c r="P28" s="253">
        <f>ROUND(P27/E27,3)</f>
        <v>0.20300000000000001</v>
      </c>
      <c r="Q28" s="220">
        <f>ROUND(Q27/E27,3)</f>
        <v>7.8E-2</v>
      </c>
      <c r="R28" s="220">
        <f>ROUND(R27/E27,3)</f>
        <v>2.7E-2</v>
      </c>
      <c r="S28" s="220">
        <f>ROUND(S27/E27,3)</f>
        <v>0.05</v>
      </c>
      <c r="T28" s="220">
        <f>ROUND(T27/E27,3)</f>
        <v>0.218</v>
      </c>
      <c r="U28" s="220">
        <f>ROUND(U27/E27,3)</f>
        <v>6.5000000000000002E-2</v>
      </c>
      <c r="V28" s="224">
        <f>ROUND(V27/E27,3)</f>
        <v>0.153</v>
      </c>
      <c r="W28" s="223">
        <f>ROUND(W27/E27,3)</f>
        <v>1.4999999999999999E-2</v>
      </c>
      <c r="X28" s="217">
        <f>ROUND(X27/E27,3)</f>
        <v>1.2E-2</v>
      </c>
      <c r="Y28" s="254">
        <f>ROUND(Y27/E27,3)</f>
        <v>4.0000000000000001E-3</v>
      </c>
      <c r="Z28" s="223">
        <f>ROUND(Z27/H27,3)</f>
        <v>0.22700000000000001</v>
      </c>
      <c r="AA28" s="217">
        <f>ROUND(AA27/H27,3)</f>
        <v>9.7000000000000003E-2</v>
      </c>
      <c r="AB28" s="254">
        <f>ROUND(AB27/H27,3)</f>
        <v>0.13</v>
      </c>
      <c r="AC28" s="227"/>
    </row>
    <row r="29" spans="2:29" ht="12.9" customHeight="1" x14ac:dyDescent="0.2">
      <c r="B29" s="69"/>
      <c r="C29" s="276"/>
      <c r="D29" s="78"/>
      <c r="E29" s="255"/>
      <c r="F29" s="256">
        <f>ROUND(F27/F27,3)</f>
        <v>1</v>
      </c>
      <c r="G29" s="257">
        <f>ROUND(G27/G27,3)</f>
        <v>1</v>
      </c>
      <c r="H29" s="258"/>
      <c r="I29" s="259">
        <f>ROUND(I27/F27,3)</f>
        <v>0.70199999999999996</v>
      </c>
      <c r="J29" s="260">
        <f>ROUND(J27/G27,3)</f>
        <v>0.40500000000000003</v>
      </c>
      <c r="K29" s="261"/>
      <c r="L29" s="259">
        <f>ROUND(L27/F27,3)</f>
        <v>0.29799999999999999</v>
      </c>
      <c r="M29" s="262">
        <f>ROUND(M27/G27,3)</f>
        <v>0.59499999999999997</v>
      </c>
      <c r="N29" s="263"/>
      <c r="O29" s="259">
        <f>ROUND(O27/F27,3)</f>
        <v>0.17399999999999999</v>
      </c>
      <c r="P29" s="264">
        <f>ROUND(P27/G27,3)</f>
        <v>0.432</v>
      </c>
      <c r="Q29" s="265"/>
      <c r="R29" s="259">
        <f>ROUND(R27/F27,3)</f>
        <v>5.1999999999999998E-2</v>
      </c>
      <c r="S29" s="259">
        <f>ROUND(S27/G27,3)</f>
        <v>0.107</v>
      </c>
      <c r="T29" s="265"/>
      <c r="U29" s="259">
        <f>ROUND(U27/F27,3)</f>
        <v>0.122</v>
      </c>
      <c r="V29" s="266">
        <f>ROUND(V27/G27,3)</f>
        <v>0.32600000000000001</v>
      </c>
      <c r="W29" s="263"/>
      <c r="X29" s="256">
        <f>ROUND(X27/F27,3)</f>
        <v>2.1999999999999999E-2</v>
      </c>
      <c r="Y29" s="267">
        <f>ROUND(Y27/G27,3)</f>
        <v>8.0000000000000002E-3</v>
      </c>
      <c r="Z29" s="263"/>
      <c r="AA29" s="256">
        <f>ROUND(AA27/I27,3)</f>
        <v>0.14699999999999999</v>
      </c>
      <c r="AB29" s="267">
        <f>ROUND(AB27/J27,3)</f>
        <v>0.38400000000000001</v>
      </c>
      <c r="AC29" s="227"/>
    </row>
    <row r="30" spans="2:29" ht="12.9" customHeight="1" x14ac:dyDescent="0.2">
      <c r="B30" s="69"/>
      <c r="C30" s="96" t="s">
        <v>199</v>
      </c>
      <c r="D30" s="80">
        <v>8</v>
      </c>
      <c r="E30" s="205">
        <f>F30+G30</f>
        <v>1971</v>
      </c>
      <c r="F30" s="205">
        <f>I30+L30</f>
        <v>767</v>
      </c>
      <c r="G30" s="206">
        <f>J30+M30</f>
        <v>1204</v>
      </c>
      <c r="H30" s="207">
        <f>I30+J30</f>
        <v>1488</v>
      </c>
      <c r="I30" s="208">
        <v>633</v>
      </c>
      <c r="J30" s="209">
        <v>855</v>
      </c>
      <c r="K30" s="210">
        <f>L30+M30</f>
        <v>483</v>
      </c>
      <c r="L30" s="208">
        <f>O30+AA30+X30</f>
        <v>134</v>
      </c>
      <c r="M30" s="211">
        <f>P30+AB30+Y30</f>
        <v>349</v>
      </c>
      <c r="N30" s="268">
        <f>O30+P30</f>
        <v>214</v>
      </c>
      <c r="O30" s="208">
        <f>R30+U30</f>
        <v>6</v>
      </c>
      <c r="P30" s="269">
        <f>S30+V30</f>
        <v>208</v>
      </c>
      <c r="Q30" s="208">
        <f>SUM(R30:S30)</f>
        <v>202</v>
      </c>
      <c r="R30" s="208">
        <v>6</v>
      </c>
      <c r="S30" s="208">
        <v>196</v>
      </c>
      <c r="T30" s="208">
        <f>SUM(U30:V30)</f>
        <v>12</v>
      </c>
      <c r="U30" s="208">
        <v>0</v>
      </c>
      <c r="V30" s="213">
        <v>12</v>
      </c>
      <c r="W30" s="268">
        <f>SUM(X30:Y30)</f>
        <v>0</v>
      </c>
      <c r="X30" s="205">
        <v>0</v>
      </c>
      <c r="Y30" s="270">
        <v>0</v>
      </c>
      <c r="Z30" s="268">
        <f>SUM(AA30:AB30)</f>
        <v>269</v>
      </c>
      <c r="AA30" s="205">
        <v>128</v>
      </c>
      <c r="AB30" s="270">
        <v>141</v>
      </c>
      <c r="AC30" s="215"/>
    </row>
    <row r="31" spans="2:29" ht="12.9" customHeight="1" x14ac:dyDescent="0.2">
      <c r="B31" s="69"/>
      <c r="C31" s="271"/>
      <c r="D31" s="50"/>
      <c r="E31" s="216"/>
      <c r="F31" s="217">
        <f>ROUND(F30/E30,3)</f>
        <v>0.38900000000000001</v>
      </c>
      <c r="G31" s="218">
        <f>ROUND(G30/E30,3)</f>
        <v>0.61099999999999999</v>
      </c>
      <c r="H31" s="219">
        <f>ROUND(H30/E30,3)</f>
        <v>0.755</v>
      </c>
      <c r="I31" s="220">
        <f>ROUND(I30/E30,3)</f>
        <v>0.32100000000000001</v>
      </c>
      <c r="J31" s="221">
        <f>ROUND(J30/E30,3)</f>
        <v>0.434</v>
      </c>
      <c r="K31" s="252">
        <f>ROUND(K30/E30,3)</f>
        <v>0.245</v>
      </c>
      <c r="L31" s="220">
        <f>ROUND(L30/E30,3)</f>
        <v>6.8000000000000005E-2</v>
      </c>
      <c r="M31" s="222">
        <f>ROUND(M30/E30,3)</f>
        <v>0.17699999999999999</v>
      </c>
      <c r="N31" s="223">
        <f>ROUND(N30/E30,3)</f>
        <v>0.109</v>
      </c>
      <c r="O31" s="220">
        <f>ROUND(O30/E30,3)</f>
        <v>3.0000000000000001E-3</v>
      </c>
      <c r="P31" s="253">
        <f>ROUND(P30/E30,3)</f>
        <v>0.106</v>
      </c>
      <c r="Q31" s="220">
        <f>ROUND(Q30/E30,3)</f>
        <v>0.10199999999999999</v>
      </c>
      <c r="R31" s="220">
        <f>ROUND(R30/E30,3)</f>
        <v>3.0000000000000001E-3</v>
      </c>
      <c r="S31" s="220">
        <f>ROUND(S30/E30,3)</f>
        <v>9.9000000000000005E-2</v>
      </c>
      <c r="T31" s="220">
        <f>ROUND(T30/E30,3)</f>
        <v>6.0000000000000001E-3</v>
      </c>
      <c r="U31" s="220">
        <f>ROUND(U30/E30,3)</f>
        <v>0</v>
      </c>
      <c r="V31" s="224">
        <f>ROUND(V30/E30,3)</f>
        <v>6.0000000000000001E-3</v>
      </c>
      <c r="W31" s="223">
        <f>ROUND(W30/E30,3)</f>
        <v>0</v>
      </c>
      <c r="X31" s="217">
        <f>ROUND(X30/E30,3)</f>
        <v>0</v>
      </c>
      <c r="Y31" s="254">
        <f>ROUND(Y30/E30,3)</f>
        <v>0</v>
      </c>
      <c r="Z31" s="223">
        <f>ROUND(Z30/H30,3)</f>
        <v>0.18099999999999999</v>
      </c>
      <c r="AA31" s="217">
        <f>ROUND(AA30/H30,3)</f>
        <v>8.5999999999999993E-2</v>
      </c>
      <c r="AB31" s="254">
        <f>ROUND(AB30/H30,3)</f>
        <v>9.5000000000000001E-2</v>
      </c>
      <c r="AC31" s="227"/>
    </row>
    <row r="32" spans="2:29" ht="12.9" customHeight="1" x14ac:dyDescent="0.2">
      <c r="B32" s="69"/>
      <c r="C32" s="94"/>
      <c r="D32" s="78"/>
      <c r="E32" s="255"/>
      <c r="F32" s="256">
        <f>ROUND(F30/F30,3)</f>
        <v>1</v>
      </c>
      <c r="G32" s="257">
        <f>ROUND(G30/G30,3)</f>
        <v>1</v>
      </c>
      <c r="H32" s="258"/>
      <c r="I32" s="259">
        <f>ROUND(I30/F30,3)</f>
        <v>0.82499999999999996</v>
      </c>
      <c r="J32" s="260">
        <f>ROUND(J30/G30,3)</f>
        <v>0.71</v>
      </c>
      <c r="K32" s="261"/>
      <c r="L32" s="259">
        <f>ROUND(L30/F30,3)</f>
        <v>0.17499999999999999</v>
      </c>
      <c r="M32" s="262">
        <f>ROUND(M30/G30,3)</f>
        <v>0.28999999999999998</v>
      </c>
      <c r="N32" s="263"/>
      <c r="O32" s="259">
        <f>ROUND(O30/F30,3)</f>
        <v>8.0000000000000002E-3</v>
      </c>
      <c r="P32" s="264">
        <f>ROUND(P30/G30,3)</f>
        <v>0.17299999999999999</v>
      </c>
      <c r="Q32" s="265"/>
      <c r="R32" s="259">
        <f>ROUND(R30/F30,3)</f>
        <v>8.0000000000000002E-3</v>
      </c>
      <c r="S32" s="259">
        <f>ROUND(S30/G30,3)</f>
        <v>0.16300000000000001</v>
      </c>
      <c r="T32" s="265"/>
      <c r="U32" s="259">
        <f>ROUND(U30/F30,3)</f>
        <v>0</v>
      </c>
      <c r="V32" s="266">
        <f>ROUND(V30/G30,3)</f>
        <v>0.01</v>
      </c>
      <c r="W32" s="263"/>
      <c r="X32" s="256">
        <f>ROUND(X30/F30,3)</f>
        <v>0</v>
      </c>
      <c r="Y32" s="267">
        <f>ROUND(Y30/G30,3)</f>
        <v>0</v>
      </c>
      <c r="Z32" s="263"/>
      <c r="AA32" s="256">
        <f>ROUND(AA30/I30,3)</f>
        <v>0.20200000000000001</v>
      </c>
      <c r="AB32" s="267">
        <f>ROUND(AB30/J30,3)</f>
        <v>0.16500000000000001</v>
      </c>
      <c r="AC32" s="227"/>
    </row>
    <row r="33" spans="2:29" ht="12.9" customHeight="1" x14ac:dyDescent="0.2">
      <c r="B33" s="69"/>
      <c r="C33" s="271" t="s">
        <v>200</v>
      </c>
      <c r="D33" s="80">
        <v>176</v>
      </c>
      <c r="E33" s="205">
        <f>F33+G33</f>
        <v>16677</v>
      </c>
      <c r="F33" s="205">
        <f>I33+L33</f>
        <v>6028</v>
      </c>
      <c r="G33" s="206">
        <f>J33+M33</f>
        <v>10649</v>
      </c>
      <c r="H33" s="207">
        <f>I33+J33</f>
        <v>10281</v>
      </c>
      <c r="I33" s="208">
        <v>3930</v>
      </c>
      <c r="J33" s="209">
        <v>6351</v>
      </c>
      <c r="K33" s="210">
        <f>L33+M33</f>
        <v>6396</v>
      </c>
      <c r="L33" s="208">
        <f>O33+AA33+X33</f>
        <v>2098</v>
      </c>
      <c r="M33" s="211">
        <f>P33+AB33+Y33</f>
        <v>4298</v>
      </c>
      <c r="N33" s="268">
        <f>O33+P33</f>
        <v>4744</v>
      </c>
      <c r="O33" s="208">
        <f>R33+U33</f>
        <v>1363</v>
      </c>
      <c r="P33" s="269">
        <f>S33+V33</f>
        <v>3381</v>
      </c>
      <c r="Q33" s="208">
        <f>SUM(R33:S33)</f>
        <v>1765</v>
      </c>
      <c r="R33" s="208">
        <v>674</v>
      </c>
      <c r="S33" s="208">
        <v>1091</v>
      </c>
      <c r="T33" s="208">
        <f>SUM(U33:V33)</f>
        <v>2979</v>
      </c>
      <c r="U33" s="208">
        <v>689</v>
      </c>
      <c r="V33" s="213">
        <v>2290</v>
      </c>
      <c r="W33" s="268">
        <f>SUM(X33:Y33)</f>
        <v>437</v>
      </c>
      <c r="X33" s="205">
        <v>121</v>
      </c>
      <c r="Y33" s="270">
        <v>316</v>
      </c>
      <c r="Z33" s="268">
        <f>SUM(AA33:AB33)</f>
        <v>1215</v>
      </c>
      <c r="AA33" s="205">
        <v>614</v>
      </c>
      <c r="AB33" s="270">
        <v>601</v>
      </c>
      <c r="AC33" s="215"/>
    </row>
    <row r="34" spans="2:29" ht="12.9" customHeight="1" x14ac:dyDescent="0.2">
      <c r="B34" s="69"/>
      <c r="C34" s="271"/>
      <c r="D34" s="50"/>
      <c r="E34" s="216"/>
      <c r="F34" s="217">
        <f>ROUND(F33/E33,3)</f>
        <v>0.36099999999999999</v>
      </c>
      <c r="G34" s="218">
        <f>ROUND(G33/E33,3)</f>
        <v>0.63900000000000001</v>
      </c>
      <c r="H34" s="219">
        <f>ROUND(H33/E33,3)</f>
        <v>0.61599999999999999</v>
      </c>
      <c r="I34" s="220">
        <f>ROUND(I33/E33,3)</f>
        <v>0.23599999999999999</v>
      </c>
      <c r="J34" s="221">
        <f>ROUND(J33/E33,3)</f>
        <v>0.38100000000000001</v>
      </c>
      <c r="K34" s="252">
        <f>ROUND(K33/E33,3)</f>
        <v>0.38400000000000001</v>
      </c>
      <c r="L34" s="220">
        <f>ROUND(L33/E33,3)</f>
        <v>0.126</v>
      </c>
      <c r="M34" s="222">
        <f>ROUND(M33/E33,3)</f>
        <v>0.25800000000000001</v>
      </c>
      <c r="N34" s="223">
        <f>ROUND(N33/E33,3)</f>
        <v>0.28399999999999997</v>
      </c>
      <c r="O34" s="220">
        <f>ROUND(O33/E33,3)</f>
        <v>8.2000000000000003E-2</v>
      </c>
      <c r="P34" s="253">
        <f>ROUND(P33/E33,3)</f>
        <v>0.20300000000000001</v>
      </c>
      <c r="Q34" s="220">
        <f>ROUND(Q33/E33,3)</f>
        <v>0.106</v>
      </c>
      <c r="R34" s="220">
        <f>ROUND(R33/E33,3)</f>
        <v>0.04</v>
      </c>
      <c r="S34" s="220">
        <f>ROUND(S33/E33,3)</f>
        <v>6.5000000000000002E-2</v>
      </c>
      <c r="T34" s="220">
        <f>ROUND(T33/E33,3)</f>
        <v>0.17899999999999999</v>
      </c>
      <c r="U34" s="220">
        <f>ROUND(U33/E33,3)</f>
        <v>4.1000000000000002E-2</v>
      </c>
      <c r="V34" s="224">
        <f>ROUND(V33/E33,3)</f>
        <v>0.13700000000000001</v>
      </c>
      <c r="W34" s="223">
        <f>ROUND(W33/E33,3)</f>
        <v>2.5999999999999999E-2</v>
      </c>
      <c r="X34" s="217">
        <f>ROUND(X33/E33,3)</f>
        <v>7.0000000000000001E-3</v>
      </c>
      <c r="Y34" s="254">
        <f>ROUND(Y33/E33,3)</f>
        <v>1.9E-2</v>
      </c>
      <c r="Z34" s="223">
        <f>ROUND(Z33/H33,3)</f>
        <v>0.11799999999999999</v>
      </c>
      <c r="AA34" s="217">
        <f>ROUND(AA33/H33,3)</f>
        <v>0.06</v>
      </c>
      <c r="AB34" s="254">
        <f>ROUND(AB33/H33,3)</f>
        <v>5.8000000000000003E-2</v>
      </c>
      <c r="AC34" s="227"/>
    </row>
    <row r="35" spans="2:29" ht="12.9" customHeight="1" thickBot="1" x14ac:dyDescent="0.25">
      <c r="B35" s="86"/>
      <c r="C35" s="271"/>
      <c r="D35" s="87"/>
      <c r="E35" s="255"/>
      <c r="F35" s="256">
        <f>ROUND(F33/F33,3)</f>
        <v>1</v>
      </c>
      <c r="G35" s="257">
        <f>ROUND(G33/G33,3)</f>
        <v>1</v>
      </c>
      <c r="H35" s="258"/>
      <c r="I35" s="259">
        <f>ROUND(I33/F33,3)</f>
        <v>0.65200000000000002</v>
      </c>
      <c r="J35" s="260">
        <f>ROUND(J33/G33,3)</f>
        <v>0.59599999999999997</v>
      </c>
      <c r="K35" s="261"/>
      <c r="L35" s="277">
        <f>ROUND(L33/F33,3)</f>
        <v>0.34799999999999998</v>
      </c>
      <c r="M35" s="262">
        <f>ROUND(M33/G33,3)</f>
        <v>0.40400000000000003</v>
      </c>
      <c r="N35" s="263"/>
      <c r="O35" s="259">
        <f>ROUND(O33/F33,3)</f>
        <v>0.22600000000000001</v>
      </c>
      <c r="P35" s="264">
        <f>ROUND(P33/G33,3)</f>
        <v>0.317</v>
      </c>
      <c r="Q35" s="265"/>
      <c r="R35" s="259">
        <f>ROUND(R33/F33,3)</f>
        <v>0.112</v>
      </c>
      <c r="S35" s="259">
        <f>ROUND(S33/G33,3)</f>
        <v>0.10199999999999999</v>
      </c>
      <c r="T35" s="265"/>
      <c r="U35" s="259">
        <f>ROUND(U33/F33,3)</f>
        <v>0.114</v>
      </c>
      <c r="V35" s="266">
        <f>ROUND(V33/G33,3)</f>
        <v>0.215</v>
      </c>
      <c r="W35" s="263"/>
      <c r="X35" s="256">
        <f>ROUND(X33/F33,3)</f>
        <v>0.02</v>
      </c>
      <c r="Y35" s="267">
        <f>ROUND(Y33/G33,3)</f>
        <v>0.03</v>
      </c>
      <c r="Z35" s="263"/>
      <c r="AA35" s="256">
        <f>ROUND(AA33/I33,3)</f>
        <v>0.156</v>
      </c>
      <c r="AB35" s="267">
        <f>ROUND(AB33/J33,3)</f>
        <v>9.5000000000000001E-2</v>
      </c>
      <c r="AC35" s="227"/>
    </row>
    <row r="36" spans="2:29" ht="12.9" customHeight="1" thickTop="1" x14ac:dyDescent="0.2">
      <c r="B36" s="63" t="s">
        <v>201</v>
      </c>
      <c r="C36" s="93" t="s">
        <v>202</v>
      </c>
      <c r="D36" s="80">
        <v>106</v>
      </c>
      <c r="E36" s="241">
        <f>F36+G36</f>
        <v>725</v>
      </c>
      <c r="F36" s="241">
        <f>I36+L36</f>
        <v>344</v>
      </c>
      <c r="G36" s="242">
        <f>J36+M36</f>
        <v>381</v>
      </c>
      <c r="H36" s="243">
        <f>I36+J36</f>
        <v>448</v>
      </c>
      <c r="I36" s="244">
        <v>246</v>
      </c>
      <c r="J36" s="245">
        <v>202</v>
      </c>
      <c r="K36" s="246">
        <f>L36+M36</f>
        <v>277</v>
      </c>
      <c r="L36" s="278">
        <f>O36+AA36+X36</f>
        <v>98</v>
      </c>
      <c r="M36" s="247">
        <f>P36+AB36+Y36</f>
        <v>179</v>
      </c>
      <c r="N36" s="248">
        <f>O36+P36</f>
        <v>204</v>
      </c>
      <c r="O36" s="244">
        <f>R36+U36</f>
        <v>61</v>
      </c>
      <c r="P36" s="249">
        <f>S36+V36</f>
        <v>143</v>
      </c>
      <c r="Q36" s="244">
        <f>SUM(R36:S36)</f>
        <v>37</v>
      </c>
      <c r="R36" s="244">
        <v>7</v>
      </c>
      <c r="S36" s="244">
        <v>30</v>
      </c>
      <c r="T36" s="244">
        <f>SUM(U36:V36)</f>
        <v>167</v>
      </c>
      <c r="U36" s="244">
        <v>54</v>
      </c>
      <c r="V36" s="250">
        <v>113</v>
      </c>
      <c r="W36" s="248">
        <f>SUM(X36:Y36)</f>
        <v>8</v>
      </c>
      <c r="X36" s="241">
        <v>2</v>
      </c>
      <c r="Y36" s="251">
        <v>6</v>
      </c>
      <c r="Z36" s="248">
        <f>SUM(AA36:AB36)</f>
        <v>65</v>
      </c>
      <c r="AA36" s="241">
        <v>35</v>
      </c>
      <c r="AB36" s="251">
        <v>30</v>
      </c>
      <c r="AC36" s="215"/>
    </row>
    <row r="37" spans="2:29" ht="12.9" customHeight="1" x14ac:dyDescent="0.2">
      <c r="B37" s="69"/>
      <c r="C37" s="94"/>
      <c r="D37" s="50"/>
      <c r="E37" s="216"/>
      <c r="F37" s="217">
        <f>ROUND(F36/E36,3)</f>
        <v>0.47399999999999998</v>
      </c>
      <c r="G37" s="218">
        <f>ROUND(G36/E36,3)</f>
        <v>0.52600000000000002</v>
      </c>
      <c r="H37" s="219">
        <f>ROUND(H36/E36,3)</f>
        <v>0.61799999999999999</v>
      </c>
      <c r="I37" s="220">
        <f>ROUND(I36/E36,3)</f>
        <v>0.33900000000000002</v>
      </c>
      <c r="J37" s="221">
        <f>ROUND(J36/E36,3)</f>
        <v>0.27900000000000003</v>
      </c>
      <c r="K37" s="252">
        <f>ROUND(K36/E36,3)</f>
        <v>0.38200000000000001</v>
      </c>
      <c r="L37" s="220">
        <f>ROUND(L36/E36,3)</f>
        <v>0.13500000000000001</v>
      </c>
      <c r="M37" s="222">
        <f>ROUND(M36/E36,3)</f>
        <v>0.247</v>
      </c>
      <c r="N37" s="223">
        <f>ROUND(N36/E36,3)</f>
        <v>0.28100000000000003</v>
      </c>
      <c r="O37" s="220">
        <f>ROUND(O36/E36,3)</f>
        <v>8.4000000000000005E-2</v>
      </c>
      <c r="P37" s="253">
        <f>ROUND(P36/E36,3)</f>
        <v>0.19700000000000001</v>
      </c>
      <c r="Q37" s="220">
        <f>ROUND(Q36/E36,3)</f>
        <v>5.0999999999999997E-2</v>
      </c>
      <c r="R37" s="220">
        <f>ROUND(R36/E36,3)</f>
        <v>0.01</v>
      </c>
      <c r="S37" s="220">
        <f>ROUND(S36/E36,3)</f>
        <v>4.1000000000000002E-2</v>
      </c>
      <c r="T37" s="220">
        <f>ROUND(T36/E36,3)</f>
        <v>0.23</v>
      </c>
      <c r="U37" s="220">
        <f>ROUND(U36/E36,3)</f>
        <v>7.3999999999999996E-2</v>
      </c>
      <c r="V37" s="224">
        <f>ROUND(V36/E36,3)</f>
        <v>0.156</v>
      </c>
      <c r="W37" s="223">
        <f>ROUND(W36/E36,3)</f>
        <v>1.0999999999999999E-2</v>
      </c>
      <c r="X37" s="217">
        <f>ROUND(X36/E36,3)</f>
        <v>3.0000000000000001E-3</v>
      </c>
      <c r="Y37" s="254">
        <f>ROUND(Y36/E36,3)</f>
        <v>8.0000000000000002E-3</v>
      </c>
      <c r="Z37" s="223">
        <f>ROUND(Z36/H36,3)</f>
        <v>0.14499999999999999</v>
      </c>
      <c r="AA37" s="217">
        <f>ROUND(AA36/H36,3)</f>
        <v>7.8E-2</v>
      </c>
      <c r="AB37" s="254">
        <f>ROUND(AB36/H36,3)</f>
        <v>6.7000000000000004E-2</v>
      </c>
      <c r="AC37" s="227"/>
    </row>
    <row r="38" spans="2:29" ht="12.9" customHeight="1" x14ac:dyDescent="0.2">
      <c r="B38" s="69"/>
      <c r="C38" s="95"/>
      <c r="D38" s="78"/>
      <c r="E38" s="255"/>
      <c r="F38" s="256">
        <f>ROUND(F36/F36,3)</f>
        <v>1</v>
      </c>
      <c r="G38" s="257">
        <f>ROUND(G36/G36,3)</f>
        <v>1</v>
      </c>
      <c r="H38" s="258"/>
      <c r="I38" s="259">
        <f>ROUND(I36/F36,3)</f>
        <v>0.71499999999999997</v>
      </c>
      <c r="J38" s="260">
        <f>ROUND(J36/G36,3)</f>
        <v>0.53</v>
      </c>
      <c r="K38" s="261"/>
      <c r="L38" s="259">
        <f>ROUND(L36/F36,3)</f>
        <v>0.28499999999999998</v>
      </c>
      <c r="M38" s="262">
        <f>ROUND(M36/G36,3)</f>
        <v>0.47</v>
      </c>
      <c r="N38" s="263"/>
      <c r="O38" s="259">
        <f>ROUND(O36/F36,3)</f>
        <v>0.17699999999999999</v>
      </c>
      <c r="P38" s="264">
        <f>ROUND(P36/G36,3)</f>
        <v>0.375</v>
      </c>
      <c r="Q38" s="265"/>
      <c r="R38" s="259">
        <f>ROUND(R36/F36,3)</f>
        <v>0.02</v>
      </c>
      <c r="S38" s="259">
        <f>ROUND(S36/G36,3)</f>
        <v>7.9000000000000001E-2</v>
      </c>
      <c r="T38" s="265"/>
      <c r="U38" s="259">
        <f>ROUND(U36/F36,3)</f>
        <v>0.157</v>
      </c>
      <c r="V38" s="266">
        <f>ROUND(V36/G36,3)</f>
        <v>0.29699999999999999</v>
      </c>
      <c r="W38" s="263"/>
      <c r="X38" s="256">
        <f>ROUND(X36/F36,3)</f>
        <v>6.0000000000000001E-3</v>
      </c>
      <c r="Y38" s="267">
        <f>ROUND(Y36/G36,3)</f>
        <v>1.6E-2</v>
      </c>
      <c r="Z38" s="263"/>
      <c r="AA38" s="256">
        <f>ROUND(AA36/I36,3)</f>
        <v>0.14199999999999999</v>
      </c>
      <c r="AB38" s="267">
        <f>ROUND(AB36/J36,3)</f>
        <v>0.14899999999999999</v>
      </c>
      <c r="AC38" s="227"/>
    </row>
    <row r="39" spans="2:29" ht="12.9" customHeight="1" x14ac:dyDescent="0.2">
      <c r="B39" s="69"/>
      <c r="C39" s="95" t="s">
        <v>203</v>
      </c>
      <c r="D39" s="80">
        <v>171</v>
      </c>
      <c r="E39" s="205">
        <f>F39+G39</f>
        <v>2832</v>
      </c>
      <c r="F39" s="205">
        <f>I39+L39</f>
        <v>1595</v>
      </c>
      <c r="G39" s="206">
        <f>J39+M39</f>
        <v>1237</v>
      </c>
      <c r="H39" s="207">
        <f>I39+J39</f>
        <v>1888</v>
      </c>
      <c r="I39" s="208">
        <v>1253</v>
      </c>
      <c r="J39" s="209">
        <v>635</v>
      </c>
      <c r="K39" s="210">
        <f>L39+M39</f>
        <v>944</v>
      </c>
      <c r="L39" s="208">
        <f>O39+AA39+X39</f>
        <v>342</v>
      </c>
      <c r="M39" s="279">
        <f>P39+AB39+Y39</f>
        <v>602</v>
      </c>
      <c r="N39" s="268">
        <f>O39+P39</f>
        <v>755</v>
      </c>
      <c r="O39" s="208">
        <f>R39+U39</f>
        <v>227</v>
      </c>
      <c r="P39" s="269">
        <f>S39+V39</f>
        <v>528</v>
      </c>
      <c r="Q39" s="278">
        <f>SUM(R39:S39)</f>
        <v>147</v>
      </c>
      <c r="R39" s="208">
        <v>60</v>
      </c>
      <c r="S39" s="208">
        <v>87</v>
      </c>
      <c r="T39" s="208">
        <f>SUM(U39:V39)</f>
        <v>608</v>
      </c>
      <c r="U39" s="208">
        <v>167</v>
      </c>
      <c r="V39" s="213">
        <v>441</v>
      </c>
      <c r="W39" s="268">
        <f>SUM(X39:Y39)</f>
        <v>11</v>
      </c>
      <c r="X39" s="205">
        <v>1</v>
      </c>
      <c r="Y39" s="270">
        <v>10</v>
      </c>
      <c r="Z39" s="268">
        <f>SUM(AA39:AB39)</f>
        <v>178</v>
      </c>
      <c r="AA39" s="205">
        <v>114</v>
      </c>
      <c r="AB39" s="270">
        <v>64</v>
      </c>
      <c r="AC39" s="215"/>
    </row>
    <row r="40" spans="2:29" ht="12.9" customHeight="1" x14ac:dyDescent="0.2">
      <c r="B40" s="69"/>
      <c r="C40" s="95"/>
      <c r="D40" s="50"/>
      <c r="E40" s="216"/>
      <c r="F40" s="217">
        <f>ROUND(F39/E39,3)</f>
        <v>0.56299999999999994</v>
      </c>
      <c r="G40" s="218">
        <f>ROUND(G39/E39,3)</f>
        <v>0.437</v>
      </c>
      <c r="H40" s="219">
        <f>ROUND(H39/E39,3)</f>
        <v>0.66700000000000004</v>
      </c>
      <c r="I40" s="220">
        <f>ROUND(I39/E39,3)</f>
        <v>0.442</v>
      </c>
      <c r="J40" s="221">
        <f>ROUND(J39/E39,3)</f>
        <v>0.224</v>
      </c>
      <c r="K40" s="252">
        <f>ROUND(K39/E39,3)</f>
        <v>0.33300000000000002</v>
      </c>
      <c r="L40" s="220">
        <f>ROUND(L39/E39,3)</f>
        <v>0.121</v>
      </c>
      <c r="M40" s="222">
        <f>ROUND(M39/E39,3)</f>
        <v>0.21299999999999999</v>
      </c>
      <c r="N40" s="223">
        <f>ROUND(N39/E39,3)</f>
        <v>0.26700000000000002</v>
      </c>
      <c r="O40" s="220">
        <f>ROUND(O39/E39,3)</f>
        <v>0.08</v>
      </c>
      <c r="P40" s="253">
        <f>ROUND(P39/E39,3)</f>
        <v>0.186</v>
      </c>
      <c r="Q40" s="220">
        <f>ROUND(Q39/E39,3)</f>
        <v>5.1999999999999998E-2</v>
      </c>
      <c r="R40" s="220">
        <f>ROUND(R39/E39,3)</f>
        <v>2.1000000000000001E-2</v>
      </c>
      <c r="S40" s="220">
        <f>ROUND(S39/E39,3)</f>
        <v>3.1E-2</v>
      </c>
      <c r="T40" s="220">
        <f>ROUND(T39/E39,3)</f>
        <v>0.215</v>
      </c>
      <c r="U40" s="220">
        <f>ROUND(U39/E39,3)</f>
        <v>5.8999999999999997E-2</v>
      </c>
      <c r="V40" s="224">
        <f>ROUND(V39/E39,3)</f>
        <v>0.156</v>
      </c>
      <c r="W40" s="223">
        <f>ROUND(W39/E39,3)</f>
        <v>4.0000000000000001E-3</v>
      </c>
      <c r="X40" s="217">
        <f>ROUND(X39/E39,3)</f>
        <v>0</v>
      </c>
      <c r="Y40" s="254">
        <f>ROUND(Y39/E39,3)</f>
        <v>4.0000000000000001E-3</v>
      </c>
      <c r="Z40" s="223">
        <f>ROUND(Z39/H39,3)</f>
        <v>9.4E-2</v>
      </c>
      <c r="AA40" s="217">
        <f>ROUND(AA39/H39,3)</f>
        <v>0.06</v>
      </c>
      <c r="AB40" s="254">
        <f>ROUND(AB39/H39,3)</f>
        <v>3.4000000000000002E-2</v>
      </c>
      <c r="AC40" s="227"/>
    </row>
    <row r="41" spans="2:29" ht="12.9" customHeight="1" x14ac:dyDescent="0.2">
      <c r="B41" s="69"/>
      <c r="C41" s="95"/>
      <c r="D41" s="78"/>
      <c r="E41" s="255"/>
      <c r="F41" s="256">
        <f>ROUND(F39/F39,3)</f>
        <v>1</v>
      </c>
      <c r="G41" s="257">
        <f>ROUND(G39/G39,3)</f>
        <v>1</v>
      </c>
      <c r="H41" s="258"/>
      <c r="I41" s="259">
        <f>ROUND(I39/F39,3)</f>
        <v>0.78600000000000003</v>
      </c>
      <c r="J41" s="260">
        <f>ROUND(J39/G39,3)</f>
        <v>0.51300000000000001</v>
      </c>
      <c r="K41" s="261"/>
      <c r="L41" s="259">
        <f>ROUND(L39/F39,3)</f>
        <v>0.214</v>
      </c>
      <c r="M41" s="262">
        <f>ROUND(M39/G39,3)</f>
        <v>0.48699999999999999</v>
      </c>
      <c r="N41" s="263"/>
      <c r="O41" s="259">
        <f>ROUND(O39/F39,3)</f>
        <v>0.14199999999999999</v>
      </c>
      <c r="P41" s="264">
        <f>ROUND(P39/G39,3)</f>
        <v>0.42699999999999999</v>
      </c>
      <c r="Q41" s="265"/>
      <c r="R41" s="259">
        <f>ROUND(R39/F39,3)</f>
        <v>3.7999999999999999E-2</v>
      </c>
      <c r="S41" s="259">
        <f>ROUND(S39/G39,3)</f>
        <v>7.0000000000000007E-2</v>
      </c>
      <c r="T41" s="265"/>
      <c r="U41" s="259">
        <f>ROUND(U39/F39,3)</f>
        <v>0.105</v>
      </c>
      <c r="V41" s="266">
        <f>ROUND(V39/G39,3)</f>
        <v>0.35699999999999998</v>
      </c>
      <c r="W41" s="263"/>
      <c r="X41" s="256">
        <f>ROUND(X39/F39,3)</f>
        <v>1E-3</v>
      </c>
      <c r="Y41" s="267">
        <f>ROUND(Y39/G39,3)</f>
        <v>8.0000000000000002E-3</v>
      </c>
      <c r="Z41" s="263"/>
      <c r="AA41" s="256">
        <f>ROUND(AA39/I39,3)</f>
        <v>9.0999999999999998E-2</v>
      </c>
      <c r="AB41" s="267">
        <f>ROUND(AB39/J39,3)</f>
        <v>0.10100000000000001</v>
      </c>
      <c r="AC41" s="227"/>
    </row>
    <row r="42" spans="2:29" ht="12.9" customHeight="1" x14ac:dyDescent="0.2">
      <c r="B42" s="69"/>
      <c r="C42" s="94" t="s">
        <v>204</v>
      </c>
      <c r="D42" s="80">
        <v>49</v>
      </c>
      <c r="E42" s="280">
        <f>F42+G42</f>
        <v>1894</v>
      </c>
      <c r="F42" s="280">
        <f>I42+L42</f>
        <v>905</v>
      </c>
      <c r="G42" s="281">
        <f>J42+M42</f>
        <v>989</v>
      </c>
      <c r="H42" s="207">
        <f>I42+J42</f>
        <v>1180</v>
      </c>
      <c r="I42" s="278">
        <v>620</v>
      </c>
      <c r="J42" s="282">
        <v>560</v>
      </c>
      <c r="K42" s="283">
        <f>L42+M42</f>
        <v>714</v>
      </c>
      <c r="L42" s="208">
        <f>O42+AA42+X42</f>
        <v>285</v>
      </c>
      <c r="M42" s="279">
        <f>P42+AB42+Y42</f>
        <v>429</v>
      </c>
      <c r="N42" s="284">
        <f>O42+P42</f>
        <v>643</v>
      </c>
      <c r="O42" s="278">
        <f>R42+U42</f>
        <v>242</v>
      </c>
      <c r="P42" s="285">
        <f>S42+V42</f>
        <v>401</v>
      </c>
      <c r="Q42" s="278">
        <f>SUM(R42:S42)</f>
        <v>116</v>
      </c>
      <c r="R42" s="278">
        <v>49</v>
      </c>
      <c r="S42" s="278">
        <v>67</v>
      </c>
      <c r="T42" s="208">
        <f>SUM(U42:V42)</f>
        <v>527</v>
      </c>
      <c r="U42" s="278">
        <v>193</v>
      </c>
      <c r="V42" s="286">
        <v>334</v>
      </c>
      <c r="W42" s="268">
        <f>SUM(X42:Y42)</f>
        <v>26</v>
      </c>
      <c r="X42" s="280">
        <v>17</v>
      </c>
      <c r="Y42" s="287">
        <v>9</v>
      </c>
      <c r="Z42" s="268">
        <f>SUM(AA42:AB42)</f>
        <v>45</v>
      </c>
      <c r="AA42" s="280">
        <v>26</v>
      </c>
      <c r="AB42" s="287">
        <v>19</v>
      </c>
      <c r="AC42" s="215"/>
    </row>
    <row r="43" spans="2:29" ht="12.9" customHeight="1" x14ac:dyDescent="0.2">
      <c r="B43" s="69"/>
      <c r="C43" s="95"/>
      <c r="D43" s="50"/>
      <c r="E43" s="216"/>
      <c r="F43" s="217">
        <f>ROUND(F42/E42,3)</f>
        <v>0.47799999999999998</v>
      </c>
      <c r="G43" s="218">
        <f>ROUND(G42/E42,3)</f>
        <v>0.52200000000000002</v>
      </c>
      <c r="H43" s="219">
        <f>ROUND(H42/E42,3)</f>
        <v>0.623</v>
      </c>
      <c r="I43" s="220">
        <f>ROUND(I42/E42,3)</f>
        <v>0.32700000000000001</v>
      </c>
      <c r="J43" s="221">
        <f>ROUND(J42/E42,3)</f>
        <v>0.29599999999999999</v>
      </c>
      <c r="K43" s="252">
        <f>ROUND(K42/E42,3)</f>
        <v>0.377</v>
      </c>
      <c r="L43" s="220">
        <f>ROUND(L42/E42,3)</f>
        <v>0.15</v>
      </c>
      <c r="M43" s="222">
        <f>ROUND(M42/E42,3)</f>
        <v>0.22700000000000001</v>
      </c>
      <c r="N43" s="223">
        <f>ROUND(N42/E42,3)</f>
        <v>0.33900000000000002</v>
      </c>
      <c r="O43" s="220">
        <f>ROUND(O42/E42,3)</f>
        <v>0.128</v>
      </c>
      <c r="P43" s="253">
        <f>ROUND(P42/E42,3)</f>
        <v>0.21199999999999999</v>
      </c>
      <c r="Q43" s="220">
        <f>ROUND(Q42/E42,3)</f>
        <v>6.0999999999999999E-2</v>
      </c>
      <c r="R43" s="220">
        <f>ROUND(R42/E42,3)</f>
        <v>2.5999999999999999E-2</v>
      </c>
      <c r="S43" s="220">
        <f>ROUND(S42/E42,3)</f>
        <v>3.5000000000000003E-2</v>
      </c>
      <c r="T43" s="220">
        <f>ROUND(T42/E42,3)</f>
        <v>0.27800000000000002</v>
      </c>
      <c r="U43" s="220">
        <f>ROUND(U42/E42,3)</f>
        <v>0.10199999999999999</v>
      </c>
      <c r="V43" s="224">
        <f>ROUND(V42/E42,3)</f>
        <v>0.17599999999999999</v>
      </c>
      <c r="W43" s="223">
        <f>ROUND(W42/E42,3)</f>
        <v>1.4E-2</v>
      </c>
      <c r="X43" s="217">
        <f>ROUND(X42/E42,3)</f>
        <v>8.9999999999999993E-3</v>
      </c>
      <c r="Y43" s="254">
        <f>ROUND(Y42/E42,3)</f>
        <v>5.0000000000000001E-3</v>
      </c>
      <c r="Z43" s="223">
        <f>ROUND(Z42/H42,3)</f>
        <v>3.7999999999999999E-2</v>
      </c>
      <c r="AA43" s="217">
        <f>ROUND(AA42/H42,3)</f>
        <v>2.1999999999999999E-2</v>
      </c>
      <c r="AB43" s="254">
        <f>ROUND(AB42/H42,3)</f>
        <v>1.6E-2</v>
      </c>
      <c r="AC43" s="227"/>
    </row>
    <row r="44" spans="2:29" ht="12.9" customHeight="1" x14ac:dyDescent="0.2">
      <c r="B44" s="69"/>
      <c r="C44" s="95"/>
      <c r="D44" s="78"/>
      <c r="E44" s="255"/>
      <c r="F44" s="256">
        <f>ROUND(F42/F42,3)</f>
        <v>1</v>
      </c>
      <c r="G44" s="257">
        <f>ROUND(G42/G42,3)</f>
        <v>1</v>
      </c>
      <c r="H44" s="258"/>
      <c r="I44" s="259">
        <f>ROUND(I42/F42,3)</f>
        <v>0.68500000000000005</v>
      </c>
      <c r="J44" s="260">
        <f>ROUND(J42/G42,3)</f>
        <v>0.56599999999999995</v>
      </c>
      <c r="K44" s="261"/>
      <c r="L44" s="259">
        <f>ROUND(L42/F42,3)</f>
        <v>0.315</v>
      </c>
      <c r="M44" s="262">
        <f>ROUND(M42/G42,3)</f>
        <v>0.434</v>
      </c>
      <c r="N44" s="263"/>
      <c r="O44" s="259">
        <f>ROUND(O42/F42,3)</f>
        <v>0.26700000000000002</v>
      </c>
      <c r="P44" s="264">
        <f>ROUND(P42/G42,3)</f>
        <v>0.40500000000000003</v>
      </c>
      <c r="Q44" s="265"/>
      <c r="R44" s="259">
        <f>ROUND(R42/F42,3)</f>
        <v>5.3999999999999999E-2</v>
      </c>
      <c r="S44" s="259">
        <f>ROUND(S42/G42,3)</f>
        <v>6.8000000000000005E-2</v>
      </c>
      <c r="T44" s="265"/>
      <c r="U44" s="259">
        <f>ROUND(U42/F42,3)</f>
        <v>0.21299999999999999</v>
      </c>
      <c r="V44" s="266">
        <f>ROUND(V42/G42,3)</f>
        <v>0.33800000000000002</v>
      </c>
      <c r="W44" s="263"/>
      <c r="X44" s="256">
        <f>ROUND(X42/F42,3)</f>
        <v>1.9E-2</v>
      </c>
      <c r="Y44" s="267">
        <f>ROUND(Y42/G42,3)</f>
        <v>8.9999999999999993E-3</v>
      </c>
      <c r="Z44" s="263"/>
      <c r="AA44" s="256">
        <f>ROUND(AA42/I42,3)</f>
        <v>4.2000000000000003E-2</v>
      </c>
      <c r="AB44" s="267">
        <f>ROUND(AB42/J42,3)</f>
        <v>3.4000000000000002E-2</v>
      </c>
      <c r="AC44" s="227"/>
    </row>
    <row r="45" spans="2:29" ht="12.9" customHeight="1" x14ac:dyDescent="0.2">
      <c r="B45" s="69"/>
      <c r="C45" s="95" t="s">
        <v>205</v>
      </c>
      <c r="D45" s="80">
        <v>38</v>
      </c>
      <c r="E45" s="205">
        <f>F45+G45</f>
        <v>3278</v>
      </c>
      <c r="F45" s="205">
        <f>I45+L45</f>
        <v>1647</v>
      </c>
      <c r="G45" s="206">
        <f>J45+M45</f>
        <v>1631</v>
      </c>
      <c r="H45" s="207">
        <f>I45+J45</f>
        <v>1731</v>
      </c>
      <c r="I45" s="208">
        <v>969</v>
      </c>
      <c r="J45" s="209">
        <v>762</v>
      </c>
      <c r="K45" s="210">
        <f>L45+M45</f>
        <v>1547</v>
      </c>
      <c r="L45" s="208">
        <f>O45+AA45+X45</f>
        <v>678</v>
      </c>
      <c r="M45" s="279">
        <f>P45+AB45+Y45</f>
        <v>869</v>
      </c>
      <c r="N45" s="268">
        <f>O45+P45</f>
        <v>881</v>
      </c>
      <c r="O45" s="208">
        <f>R45+U45</f>
        <v>379</v>
      </c>
      <c r="P45" s="269">
        <f>S45+V45</f>
        <v>502</v>
      </c>
      <c r="Q45" s="278">
        <f>SUM(R45:S45)</f>
        <v>209</v>
      </c>
      <c r="R45" s="208">
        <v>127</v>
      </c>
      <c r="S45" s="208">
        <v>82</v>
      </c>
      <c r="T45" s="208">
        <f>SUM(U45:V45)</f>
        <v>672</v>
      </c>
      <c r="U45" s="208">
        <v>252</v>
      </c>
      <c r="V45" s="213">
        <v>420</v>
      </c>
      <c r="W45" s="268">
        <f>SUM(X45:Y45)</f>
        <v>23</v>
      </c>
      <c r="X45" s="205">
        <v>11</v>
      </c>
      <c r="Y45" s="270">
        <v>12</v>
      </c>
      <c r="Z45" s="268">
        <f>SUM(AA45:AB45)</f>
        <v>643</v>
      </c>
      <c r="AA45" s="205">
        <v>288</v>
      </c>
      <c r="AB45" s="270">
        <v>355</v>
      </c>
      <c r="AC45" s="215"/>
    </row>
    <row r="46" spans="2:29" ht="12.9" customHeight="1" x14ac:dyDescent="0.2">
      <c r="B46" s="69"/>
      <c r="C46" s="95"/>
      <c r="D46" s="50"/>
      <c r="E46" s="216"/>
      <c r="F46" s="217">
        <f>ROUND(F45/E45,3)</f>
        <v>0.502</v>
      </c>
      <c r="G46" s="218">
        <f>ROUND(G45/E45,3)</f>
        <v>0.498</v>
      </c>
      <c r="H46" s="219">
        <f>ROUND(H45/E45,3)</f>
        <v>0.52800000000000002</v>
      </c>
      <c r="I46" s="220">
        <f>ROUND(I45/E45,3)</f>
        <v>0.29599999999999999</v>
      </c>
      <c r="J46" s="221">
        <f>ROUND(J45/E45,3)</f>
        <v>0.23200000000000001</v>
      </c>
      <c r="K46" s="252">
        <f>ROUND(K45/E45,3)</f>
        <v>0.47199999999999998</v>
      </c>
      <c r="L46" s="220">
        <f>ROUND(L45/E45,3)</f>
        <v>0.20699999999999999</v>
      </c>
      <c r="M46" s="222">
        <f>ROUND(M45/E45,3)</f>
        <v>0.26500000000000001</v>
      </c>
      <c r="N46" s="223">
        <f>ROUND(N45/E45,3)</f>
        <v>0.26900000000000002</v>
      </c>
      <c r="O46" s="220">
        <f>ROUND(O45/E45,3)</f>
        <v>0.11600000000000001</v>
      </c>
      <c r="P46" s="253">
        <f>ROUND(P45/E45,3)</f>
        <v>0.153</v>
      </c>
      <c r="Q46" s="220">
        <f>ROUND(Q45/E45,3)</f>
        <v>6.4000000000000001E-2</v>
      </c>
      <c r="R46" s="220">
        <f>ROUND(R45/E45,3)</f>
        <v>3.9E-2</v>
      </c>
      <c r="S46" s="220">
        <f>ROUND(S45/E45,3)</f>
        <v>2.5000000000000001E-2</v>
      </c>
      <c r="T46" s="220">
        <f>ROUND(T45/E45,3)</f>
        <v>0.20499999999999999</v>
      </c>
      <c r="U46" s="220">
        <f>ROUND(U45/E45,3)</f>
        <v>7.6999999999999999E-2</v>
      </c>
      <c r="V46" s="224">
        <f>ROUND(V45/E45,3)</f>
        <v>0.128</v>
      </c>
      <c r="W46" s="223">
        <f>ROUND(W45/E45,3)</f>
        <v>7.0000000000000001E-3</v>
      </c>
      <c r="X46" s="217">
        <f>ROUND(X45/E45,3)</f>
        <v>3.0000000000000001E-3</v>
      </c>
      <c r="Y46" s="254">
        <f>ROUND(Y45/E45,3)</f>
        <v>4.0000000000000001E-3</v>
      </c>
      <c r="Z46" s="223">
        <f>ROUND(Z45/H45,3)</f>
        <v>0.371</v>
      </c>
      <c r="AA46" s="217">
        <f>ROUND(AA45/H45,3)</f>
        <v>0.16600000000000001</v>
      </c>
      <c r="AB46" s="254">
        <f>ROUND(AB45/H45,3)</f>
        <v>0.20499999999999999</v>
      </c>
      <c r="AC46" s="227"/>
    </row>
    <row r="47" spans="2:29" ht="12.9" customHeight="1" x14ac:dyDescent="0.2">
      <c r="B47" s="69"/>
      <c r="C47" s="95"/>
      <c r="D47" s="78"/>
      <c r="E47" s="255"/>
      <c r="F47" s="256">
        <f>ROUND(F45/F45,3)</f>
        <v>1</v>
      </c>
      <c r="G47" s="257">
        <f>ROUND(G45/G45,3)</f>
        <v>1</v>
      </c>
      <c r="H47" s="258"/>
      <c r="I47" s="259">
        <f>ROUND(I45/F45,3)</f>
        <v>0.58799999999999997</v>
      </c>
      <c r="J47" s="260">
        <f>ROUND(J45/G45,3)</f>
        <v>0.46700000000000003</v>
      </c>
      <c r="K47" s="261"/>
      <c r="L47" s="259">
        <f>ROUND(L45/F45,3)</f>
        <v>0.41199999999999998</v>
      </c>
      <c r="M47" s="262">
        <f>ROUND(M45/G45,3)</f>
        <v>0.53300000000000003</v>
      </c>
      <c r="N47" s="263"/>
      <c r="O47" s="259">
        <f>ROUND(O45/F45,3)</f>
        <v>0.23</v>
      </c>
      <c r="P47" s="264">
        <f>ROUND(P45/G45,3)</f>
        <v>0.308</v>
      </c>
      <c r="Q47" s="265"/>
      <c r="R47" s="259">
        <f>ROUND(R45/F45,3)</f>
        <v>7.6999999999999999E-2</v>
      </c>
      <c r="S47" s="259">
        <f>ROUND(S45/G45,3)</f>
        <v>0.05</v>
      </c>
      <c r="T47" s="265"/>
      <c r="U47" s="259">
        <f>ROUND(U45/F45,3)</f>
        <v>0.153</v>
      </c>
      <c r="V47" s="266">
        <f>ROUND(V45/G45,3)</f>
        <v>0.25800000000000001</v>
      </c>
      <c r="W47" s="263"/>
      <c r="X47" s="256">
        <f>ROUND(X45/F45,3)</f>
        <v>7.0000000000000001E-3</v>
      </c>
      <c r="Y47" s="267">
        <f>ROUND(Y45/G45,3)</f>
        <v>7.0000000000000001E-3</v>
      </c>
      <c r="Z47" s="263"/>
      <c r="AA47" s="256">
        <f>ROUND(AA45/I45,3)</f>
        <v>0.29699999999999999</v>
      </c>
      <c r="AB47" s="267">
        <f>ROUND(AB45/J45,3)</f>
        <v>0.46600000000000003</v>
      </c>
      <c r="AC47" s="227"/>
    </row>
    <row r="48" spans="2:29" ht="12.9" customHeight="1" x14ac:dyDescent="0.2">
      <c r="B48" s="69"/>
      <c r="C48" s="95" t="s">
        <v>206</v>
      </c>
      <c r="D48" s="80">
        <v>33</v>
      </c>
      <c r="E48" s="205">
        <f>F48+G48</f>
        <v>5145</v>
      </c>
      <c r="F48" s="205">
        <f>I48+L48</f>
        <v>2622</v>
      </c>
      <c r="G48" s="206">
        <f>J48+M48</f>
        <v>2523</v>
      </c>
      <c r="H48" s="207">
        <f>I48+J48</f>
        <v>3467</v>
      </c>
      <c r="I48" s="208">
        <v>1998</v>
      </c>
      <c r="J48" s="209">
        <v>1469</v>
      </c>
      <c r="K48" s="210">
        <f>L48+M48</f>
        <v>1678</v>
      </c>
      <c r="L48" s="208">
        <f>O48+AA48+X48</f>
        <v>624</v>
      </c>
      <c r="M48" s="279">
        <f>P48+AB48+Y48</f>
        <v>1054</v>
      </c>
      <c r="N48" s="268">
        <f>O48+P48</f>
        <v>990</v>
      </c>
      <c r="O48" s="208">
        <f>R48+U48</f>
        <v>260</v>
      </c>
      <c r="P48" s="269">
        <f>S48+V48</f>
        <v>730</v>
      </c>
      <c r="Q48" s="278">
        <f>SUM(R48:S48)</f>
        <v>383</v>
      </c>
      <c r="R48" s="208">
        <v>126</v>
      </c>
      <c r="S48" s="208">
        <v>257</v>
      </c>
      <c r="T48" s="208">
        <f>SUM(U48:V48)</f>
        <v>607</v>
      </c>
      <c r="U48" s="208">
        <v>134</v>
      </c>
      <c r="V48" s="213">
        <v>473</v>
      </c>
      <c r="W48" s="268">
        <f>SUM(X48:Y48)</f>
        <v>193</v>
      </c>
      <c r="X48" s="205">
        <v>111</v>
      </c>
      <c r="Y48" s="270">
        <v>82</v>
      </c>
      <c r="Z48" s="268">
        <f>SUM(AA48:AB48)</f>
        <v>495</v>
      </c>
      <c r="AA48" s="205">
        <v>253</v>
      </c>
      <c r="AB48" s="270">
        <v>242</v>
      </c>
      <c r="AC48" s="215"/>
    </row>
    <row r="49" spans="2:29" ht="12.9" customHeight="1" x14ac:dyDescent="0.2">
      <c r="B49" s="69"/>
      <c r="C49" s="96"/>
      <c r="D49" s="50"/>
      <c r="E49" s="216"/>
      <c r="F49" s="217">
        <f>ROUND(F48/E48,3)</f>
        <v>0.51</v>
      </c>
      <c r="G49" s="218">
        <f>ROUND(G48/E48,3)</f>
        <v>0.49</v>
      </c>
      <c r="H49" s="219">
        <f>ROUND(H48/E48,3)</f>
        <v>0.67400000000000004</v>
      </c>
      <c r="I49" s="220">
        <f>ROUND(I48/E48,3)</f>
        <v>0.38800000000000001</v>
      </c>
      <c r="J49" s="221">
        <f>ROUND(J48/E48,3)</f>
        <v>0.28599999999999998</v>
      </c>
      <c r="K49" s="252">
        <f>ROUND(K48/E48,3)</f>
        <v>0.32600000000000001</v>
      </c>
      <c r="L49" s="220">
        <f>ROUND(L48/E48,3)</f>
        <v>0.121</v>
      </c>
      <c r="M49" s="222">
        <f>ROUND(M48/E48,3)</f>
        <v>0.20499999999999999</v>
      </c>
      <c r="N49" s="223">
        <f>ROUND(N48/E48,3)</f>
        <v>0.192</v>
      </c>
      <c r="O49" s="220">
        <f>ROUND(O48/E48,3)</f>
        <v>5.0999999999999997E-2</v>
      </c>
      <c r="P49" s="253">
        <f>ROUND(P48/E48,3)</f>
        <v>0.14199999999999999</v>
      </c>
      <c r="Q49" s="220">
        <f>ROUND(Q48/E48,3)</f>
        <v>7.3999999999999996E-2</v>
      </c>
      <c r="R49" s="220">
        <f>ROUND(R48/E48,3)</f>
        <v>2.4E-2</v>
      </c>
      <c r="S49" s="220">
        <f>ROUND(S48/E48,3)</f>
        <v>0.05</v>
      </c>
      <c r="T49" s="220">
        <f>ROUND(T48/E48,3)</f>
        <v>0.11799999999999999</v>
      </c>
      <c r="U49" s="220">
        <f>ROUND(U48/E48,3)</f>
        <v>2.5999999999999999E-2</v>
      </c>
      <c r="V49" s="224">
        <f>ROUND(V48/E48,3)</f>
        <v>9.1999999999999998E-2</v>
      </c>
      <c r="W49" s="223">
        <f>ROUND(W48/E48,3)</f>
        <v>3.7999999999999999E-2</v>
      </c>
      <c r="X49" s="217">
        <f>ROUND(X48/E48,3)</f>
        <v>2.1999999999999999E-2</v>
      </c>
      <c r="Y49" s="254">
        <f>ROUND(Y48/E48,3)</f>
        <v>1.6E-2</v>
      </c>
      <c r="Z49" s="223">
        <f>ROUND(Z48/H48,3)</f>
        <v>0.14299999999999999</v>
      </c>
      <c r="AA49" s="217">
        <f>ROUND(AA48/H48,3)</f>
        <v>7.2999999999999995E-2</v>
      </c>
      <c r="AB49" s="254">
        <f>ROUND(AB48/H48,3)</f>
        <v>7.0000000000000007E-2</v>
      </c>
      <c r="AC49" s="227"/>
    </row>
    <row r="50" spans="2:29" ht="12.9" customHeight="1" x14ac:dyDescent="0.2">
      <c r="B50" s="69"/>
      <c r="C50" s="96"/>
      <c r="D50" s="78"/>
      <c r="E50" s="255"/>
      <c r="F50" s="256">
        <f>ROUND(F48/F48,3)</f>
        <v>1</v>
      </c>
      <c r="G50" s="257">
        <f>ROUND(G48/G48,3)</f>
        <v>1</v>
      </c>
      <c r="H50" s="258"/>
      <c r="I50" s="259">
        <f>ROUND(I48/F48,3)</f>
        <v>0.76200000000000001</v>
      </c>
      <c r="J50" s="260">
        <f>ROUND(J48/G48,3)</f>
        <v>0.58199999999999996</v>
      </c>
      <c r="K50" s="261"/>
      <c r="L50" s="259">
        <f>ROUND(L48/F48,3)</f>
        <v>0.23799999999999999</v>
      </c>
      <c r="M50" s="262">
        <f>ROUND(M48/G48,3)</f>
        <v>0.41799999999999998</v>
      </c>
      <c r="N50" s="263"/>
      <c r="O50" s="259">
        <f>ROUND(O48/F48,3)</f>
        <v>9.9000000000000005E-2</v>
      </c>
      <c r="P50" s="264">
        <f>ROUND(P48/G48,3)</f>
        <v>0.28899999999999998</v>
      </c>
      <c r="Q50" s="265"/>
      <c r="R50" s="259">
        <f>ROUND(R48/F48,3)</f>
        <v>4.8000000000000001E-2</v>
      </c>
      <c r="S50" s="259">
        <f>ROUND(S48/G48,3)</f>
        <v>0.10199999999999999</v>
      </c>
      <c r="T50" s="265"/>
      <c r="U50" s="259">
        <f>ROUND(U48/F48,3)</f>
        <v>5.0999999999999997E-2</v>
      </c>
      <c r="V50" s="266">
        <f>ROUND(V48/G48,3)</f>
        <v>0.187</v>
      </c>
      <c r="W50" s="263"/>
      <c r="X50" s="256">
        <f>ROUND(X48/F48,3)</f>
        <v>4.2000000000000003E-2</v>
      </c>
      <c r="Y50" s="267">
        <f>ROUND(Y48/G48,3)</f>
        <v>3.3000000000000002E-2</v>
      </c>
      <c r="Z50" s="263"/>
      <c r="AA50" s="256">
        <f>ROUND(AA48/I48,3)</f>
        <v>0.127</v>
      </c>
      <c r="AB50" s="267">
        <f>ROUND(AB48/J48,3)</f>
        <v>0.16500000000000001</v>
      </c>
      <c r="AC50" s="227"/>
    </row>
    <row r="51" spans="2:29" ht="12.9" customHeight="1" x14ac:dyDescent="0.2">
      <c r="B51" s="69"/>
      <c r="C51" s="95" t="s">
        <v>207</v>
      </c>
      <c r="D51" s="80">
        <v>30</v>
      </c>
      <c r="E51" s="280">
        <f>F51+G51</f>
        <v>28980</v>
      </c>
      <c r="F51" s="205">
        <f>I51+L51</f>
        <v>17551</v>
      </c>
      <c r="G51" s="206">
        <f>J51+M51</f>
        <v>11429</v>
      </c>
      <c r="H51" s="207">
        <f>I51+J51</f>
        <v>22317</v>
      </c>
      <c r="I51" s="278">
        <v>14671</v>
      </c>
      <c r="J51" s="282">
        <v>7646</v>
      </c>
      <c r="K51" s="283">
        <f>L51+M51</f>
        <v>6663</v>
      </c>
      <c r="L51" s="208">
        <f>O51+AA51+X51</f>
        <v>2880</v>
      </c>
      <c r="M51" s="279">
        <f>P51+AB51+Y51</f>
        <v>3783</v>
      </c>
      <c r="N51" s="284">
        <f>O51+P51</f>
        <v>4578</v>
      </c>
      <c r="O51" s="278">
        <f>R51+U51</f>
        <v>1672</v>
      </c>
      <c r="P51" s="285">
        <f>S51+V51</f>
        <v>2906</v>
      </c>
      <c r="Q51" s="278">
        <f>SUM(R51:S51)</f>
        <v>2833</v>
      </c>
      <c r="R51" s="278">
        <v>1299</v>
      </c>
      <c r="S51" s="278">
        <v>1534</v>
      </c>
      <c r="T51" s="208">
        <f>SUM(U51:V51)</f>
        <v>1745</v>
      </c>
      <c r="U51" s="278">
        <v>373</v>
      </c>
      <c r="V51" s="286">
        <v>1372</v>
      </c>
      <c r="W51" s="268">
        <f>SUM(X51:Y51)</f>
        <v>1042</v>
      </c>
      <c r="X51" s="280">
        <v>554</v>
      </c>
      <c r="Y51" s="287">
        <v>488</v>
      </c>
      <c r="Z51" s="268">
        <f>SUM(AA51:AB51)</f>
        <v>1043</v>
      </c>
      <c r="AA51" s="280">
        <v>654</v>
      </c>
      <c r="AB51" s="287">
        <v>389</v>
      </c>
      <c r="AC51" s="215"/>
    </row>
    <row r="52" spans="2:29" ht="12.9" customHeight="1" x14ac:dyDescent="0.2">
      <c r="B52" s="69"/>
      <c r="C52" s="96"/>
      <c r="D52" s="50"/>
      <c r="E52" s="216"/>
      <c r="F52" s="217">
        <f>ROUND(F51/E51,3)</f>
        <v>0.60599999999999998</v>
      </c>
      <c r="G52" s="218">
        <f>ROUND(G51/E51,3)</f>
        <v>0.39400000000000002</v>
      </c>
      <c r="H52" s="219">
        <f>ROUND(H51/E51,3)</f>
        <v>0.77</v>
      </c>
      <c r="I52" s="220">
        <f>ROUND(I51/E51,3)</f>
        <v>0.50600000000000001</v>
      </c>
      <c r="J52" s="221">
        <f>ROUND(J51/E51,3)</f>
        <v>0.26400000000000001</v>
      </c>
      <c r="K52" s="252">
        <f>ROUND(K51/E51,3)</f>
        <v>0.23</v>
      </c>
      <c r="L52" s="220">
        <f>ROUND(L51/E51,3)</f>
        <v>9.9000000000000005E-2</v>
      </c>
      <c r="M52" s="222">
        <f>ROUND(M51/E51,3)</f>
        <v>0.13100000000000001</v>
      </c>
      <c r="N52" s="223">
        <f>ROUND(N51/E51,3)</f>
        <v>0.158</v>
      </c>
      <c r="O52" s="220">
        <f>ROUND(O51/E51,3)</f>
        <v>5.8000000000000003E-2</v>
      </c>
      <c r="P52" s="253">
        <f>ROUND(P51/E51,3)</f>
        <v>0.1</v>
      </c>
      <c r="Q52" s="220">
        <f>ROUND(Q51/E51,3)</f>
        <v>9.8000000000000004E-2</v>
      </c>
      <c r="R52" s="220">
        <f>ROUND(R51/E51,3)</f>
        <v>4.4999999999999998E-2</v>
      </c>
      <c r="S52" s="220">
        <f>ROUND(S51/E51,3)</f>
        <v>5.2999999999999999E-2</v>
      </c>
      <c r="T52" s="220">
        <f>ROUND(T51/E51,3)</f>
        <v>0.06</v>
      </c>
      <c r="U52" s="220">
        <f>ROUND(U51/E51,3)</f>
        <v>1.2999999999999999E-2</v>
      </c>
      <c r="V52" s="224">
        <f>ROUND(V51/E51,3)</f>
        <v>4.7E-2</v>
      </c>
      <c r="W52" s="223">
        <f>ROUND(W51/E51,3)</f>
        <v>3.5999999999999997E-2</v>
      </c>
      <c r="X52" s="217">
        <f>ROUND(X51/E51,3)</f>
        <v>1.9E-2</v>
      </c>
      <c r="Y52" s="254">
        <f>ROUND(Y51/E51,3)</f>
        <v>1.7000000000000001E-2</v>
      </c>
      <c r="Z52" s="223">
        <f>ROUND(Z51/H51,3)</f>
        <v>4.7E-2</v>
      </c>
      <c r="AA52" s="217">
        <f>ROUND(AA51/H51,3)</f>
        <v>2.9000000000000001E-2</v>
      </c>
      <c r="AB52" s="254">
        <f>ROUND(AB51/H51,3)</f>
        <v>1.7000000000000001E-2</v>
      </c>
      <c r="AC52" s="227"/>
    </row>
    <row r="53" spans="2:29" ht="12.9" customHeight="1" thickBot="1" x14ac:dyDescent="0.25">
      <c r="B53" s="69"/>
      <c r="C53" s="97"/>
      <c r="D53" s="87"/>
      <c r="E53" s="288"/>
      <c r="F53" s="289">
        <f>ROUND(F51/F51,3)</f>
        <v>1</v>
      </c>
      <c r="G53" s="290">
        <f>ROUND(G51/G51,3)</f>
        <v>1</v>
      </c>
      <c r="H53" s="291"/>
      <c r="I53" s="277">
        <f>ROUND(I51/F51,3)</f>
        <v>0.83599999999999997</v>
      </c>
      <c r="J53" s="292">
        <f>ROUND(J51/G51,3)</f>
        <v>0.66900000000000004</v>
      </c>
      <c r="K53" s="293"/>
      <c r="L53" s="277">
        <f>ROUND(L51/F51,3)</f>
        <v>0.16400000000000001</v>
      </c>
      <c r="M53" s="294">
        <f>ROUND(M51/G51,3)</f>
        <v>0.33100000000000002</v>
      </c>
      <c r="N53" s="295"/>
      <c r="O53" s="277">
        <f>ROUND(O51/F51,3)</f>
        <v>9.5000000000000001E-2</v>
      </c>
      <c r="P53" s="296">
        <f>ROUND(P51/G51,3)</f>
        <v>0.254</v>
      </c>
      <c r="Q53" s="297"/>
      <c r="R53" s="277">
        <f>ROUND(R51/F51,3)</f>
        <v>7.3999999999999996E-2</v>
      </c>
      <c r="S53" s="277">
        <f>ROUND(S51/G51,3)</f>
        <v>0.13400000000000001</v>
      </c>
      <c r="T53" s="297"/>
      <c r="U53" s="277">
        <f>ROUND(U51/F51,3)</f>
        <v>2.1000000000000001E-2</v>
      </c>
      <c r="V53" s="298">
        <f>ROUND(V51/G51,3)</f>
        <v>0.12</v>
      </c>
      <c r="W53" s="295"/>
      <c r="X53" s="289">
        <f>ROUND(X51/F51,3)</f>
        <v>3.2000000000000001E-2</v>
      </c>
      <c r="Y53" s="299">
        <f>ROUND(Y51/G51,3)</f>
        <v>4.2999999999999997E-2</v>
      </c>
      <c r="Z53" s="295"/>
      <c r="AA53" s="289">
        <f>ROUND(AA51/I51,3)</f>
        <v>4.4999999999999998E-2</v>
      </c>
      <c r="AB53" s="299">
        <f>ROUND(AB51/J51,3)</f>
        <v>5.0999999999999997E-2</v>
      </c>
      <c r="AC53" s="227"/>
    </row>
    <row r="54" spans="2:29" ht="12.9" customHeight="1" thickTop="1" x14ac:dyDescent="0.2">
      <c r="B54" s="69"/>
      <c r="C54" s="98" t="s">
        <v>208</v>
      </c>
      <c r="D54" s="82">
        <f>D39+D42+D45+D48</f>
        <v>291</v>
      </c>
      <c r="E54" s="280">
        <f>E39+E42+E45+E48</f>
        <v>13149</v>
      </c>
      <c r="F54" s="280">
        <f t="shared" ref="F54:AB54" si="2">F39+F42+F45+F48</f>
        <v>6769</v>
      </c>
      <c r="G54" s="281">
        <f t="shared" si="2"/>
        <v>6380</v>
      </c>
      <c r="H54" s="300">
        <f>H39+H42+H45+H48</f>
        <v>8266</v>
      </c>
      <c r="I54" s="278">
        <f t="shared" si="2"/>
        <v>4840</v>
      </c>
      <c r="J54" s="282">
        <f t="shared" si="2"/>
        <v>3426</v>
      </c>
      <c r="K54" s="283">
        <f t="shared" si="2"/>
        <v>4883</v>
      </c>
      <c r="L54" s="278">
        <f t="shared" si="2"/>
        <v>1929</v>
      </c>
      <c r="M54" s="279">
        <f t="shared" si="2"/>
        <v>2954</v>
      </c>
      <c r="N54" s="284">
        <f t="shared" si="2"/>
        <v>3269</v>
      </c>
      <c r="O54" s="278">
        <f t="shared" si="2"/>
        <v>1108</v>
      </c>
      <c r="P54" s="285">
        <f t="shared" si="2"/>
        <v>2161</v>
      </c>
      <c r="Q54" s="278">
        <f t="shared" si="2"/>
        <v>855</v>
      </c>
      <c r="R54" s="278">
        <f t="shared" si="2"/>
        <v>362</v>
      </c>
      <c r="S54" s="278">
        <f t="shared" si="2"/>
        <v>493</v>
      </c>
      <c r="T54" s="278">
        <f t="shared" si="2"/>
        <v>2414</v>
      </c>
      <c r="U54" s="278">
        <f t="shared" si="2"/>
        <v>746</v>
      </c>
      <c r="V54" s="286">
        <f t="shared" si="2"/>
        <v>1668</v>
      </c>
      <c r="W54" s="284">
        <f t="shared" si="2"/>
        <v>253</v>
      </c>
      <c r="X54" s="280">
        <f t="shared" si="2"/>
        <v>140</v>
      </c>
      <c r="Y54" s="287">
        <f t="shared" si="2"/>
        <v>113</v>
      </c>
      <c r="Z54" s="284">
        <f t="shared" si="2"/>
        <v>1361</v>
      </c>
      <c r="AA54" s="280">
        <f t="shared" si="2"/>
        <v>681</v>
      </c>
      <c r="AB54" s="287">
        <f t="shared" si="2"/>
        <v>680</v>
      </c>
      <c r="AC54" s="227"/>
    </row>
    <row r="55" spans="2:29" ht="12.9" customHeight="1" x14ac:dyDescent="0.2">
      <c r="B55" s="69"/>
      <c r="C55" s="99" t="s">
        <v>209</v>
      </c>
      <c r="D55" s="50"/>
      <c r="E55" s="216"/>
      <c r="F55" s="217">
        <f>ROUND(F54/E54,3)</f>
        <v>0.51500000000000001</v>
      </c>
      <c r="G55" s="218">
        <f>ROUND(G54/E54,3)</f>
        <v>0.48499999999999999</v>
      </c>
      <c r="H55" s="219">
        <f>ROUND(H54/E54,3)</f>
        <v>0.629</v>
      </c>
      <c r="I55" s="220">
        <f>ROUND(I54/E54,3)</f>
        <v>0.36799999999999999</v>
      </c>
      <c r="J55" s="221">
        <f>ROUND(J54/E54,3)</f>
        <v>0.26100000000000001</v>
      </c>
      <c r="K55" s="252">
        <f>ROUND(K54/E54,3)</f>
        <v>0.371</v>
      </c>
      <c r="L55" s="220">
        <f>ROUND(L54/E54,3)</f>
        <v>0.14699999999999999</v>
      </c>
      <c r="M55" s="222">
        <f>ROUND(M54/E54,3)</f>
        <v>0.22500000000000001</v>
      </c>
      <c r="N55" s="223">
        <f>ROUND(N54/E54,3)</f>
        <v>0.249</v>
      </c>
      <c r="O55" s="220">
        <f>ROUND(O54/E54,3)</f>
        <v>8.4000000000000005E-2</v>
      </c>
      <c r="P55" s="253">
        <f>ROUND(P54/E54,3)</f>
        <v>0.16400000000000001</v>
      </c>
      <c r="Q55" s="220">
        <f>ROUND(Q54/E54,3)</f>
        <v>6.5000000000000002E-2</v>
      </c>
      <c r="R55" s="220">
        <f>ROUND(R54/E54,3)</f>
        <v>2.8000000000000001E-2</v>
      </c>
      <c r="S55" s="220">
        <f>ROUND(S54/E54,3)</f>
        <v>3.6999999999999998E-2</v>
      </c>
      <c r="T55" s="220">
        <f>ROUND(T54/E54,3)</f>
        <v>0.184</v>
      </c>
      <c r="U55" s="220">
        <f>ROUND(U54/E54,3)</f>
        <v>5.7000000000000002E-2</v>
      </c>
      <c r="V55" s="224">
        <f>ROUND(V54/E54,3)</f>
        <v>0.127</v>
      </c>
      <c r="W55" s="223">
        <f>ROUND(W54/E54,3)</f>
        <v>1.9E-2</v>
      </c>
      <c r="X55" s="217">
        <f>ROUND(X54/E54,3)</f>
        <v>1.0999999999999999E-2</v>
      </c>
      <c r="Y55" s="254">
        <f>ROUND(Y54/E54,3)</f>
        <v>8.9999999999999993E-3</v>
      </c>
      <c r="Z55" s="223">
        <f>ROUND(Z54/H54,3)</f>
        <v>0.16500000000000001</v>
      </c>
      <c r="AA55" s="217">
        <f>ROUND(AA54/H54,3)</f>
        <v>8.2000000000000003E-2</v>
      </c>
      <c r="AB55" s="254">
        <f>ROUND(AB54/H54,3)</f>
        <v>8.2000000000000003E-2</v>
      </c>
      <c r="AC55" s="227"/>
    </row>
    <row r="56" spans="2:29" ht="12.9" customHeight="1" x14ac:dyDescent="0.2">
      <c r="B56" s="69"/>
      <c r="C56" s="100"/>
      <c r="D56" s="78"/>
      <c r="E56" s="255"/>
      <c r="F56" s="256">
        <f>ROUND(F54/F54,3)</f>
        <v>1</v>
      </c>
      <c r="G56" s="257">
        <f>ROUND(G54/G54,3)</f>
        <v>1</v>
      </c>
      <c r="H56" s="258"/>
      <c r="I56" s="259">
        <f>ROUND(I54/F54,3)</f>
        <v>0.71499999999999997</v>
      </c>
      <c r="J56" s="260">
        <f>ROUND(J54/G54,3)</f>
        <v>0.53700000000000003</v>
      </c>
      <c r="K56" s="261"/>
      <c r="L56" s="259">
        <f>ROUND(L54/F54,3)</f>
        <v>0.28499999999999998</v>
      </c>
      <c r="M56" s="262">
        <f>ROUND(M54/G54,3)</f>
        <v>0.46300000000000002</v>
      </c>
      <c r="N56" s="263"/>
      <c r="O56" s="259">
        <f>ROUND(O54/F54,3)</f>
        <v>0.16400000000000001</v>
      </c>
      <c r="P56" s="264">
        <f>ROUND(P54/G54,3)</f>
        <v>0.33900000000000002</v>
      </c>
      <c r="Q56" s="265"/>
      <c r="R56" s="259">
        <f>ROUND(R54/F54,3)</f>
        <v>5.2999999999999999E-2</v>
      </c>
      <c r="S56" s="259">
        <f>ROUND(S54/G54,3)</f>
        <v>7.6999999999999999E-2</v>
      </c>
      <c r="T56" s="265"/>
      <c r="U56" s="259">
        <f>ROUND(U54/F54,3)</f>
        <v>0.11</v>
      </c>
      <c r="V56" s="266">
        <f>ROUND(V54/G54,3)</f>
        <v>0.26100000000000001</v>
      </c>
      <c r="W56" s="263"/>
      <c r="X56" s="256">
        <f>ROUND(X54/F54,3)</f>
        <v>2.1000000000000001E-2</v>
      </c>
      <c r="Y56" s="267">
        <f>ROUND(Y54/G54,3)</f>
        <v>1.7999999999999999E-2</v>
      </c>
      <c r="Z56" s="263"/>
      <c r="AA56" s="256">
        <f>ROUND(AA54/I54,3)</f>
        <v>0.14099999999999999</v>
      </c>
      <c r="AB56" s="267">
        <f>ROUND(AB54/J54,3)</f>
        <v>0.19800000000000001</v>
      </c>
      <c r="AC56" s="227"/>
    </row>
    <row r="57" spans="2:29" ht="12.9" customHeight="1" x14ac:dyDescent="0.2">
      <c r="B57" s="69"/>
      <c r="C57" s="101" t="s">
        <v>208</v>
      </c>
      <c r="D57" s="82">
        <f>D42+D45+D48+D51</f>
        <v>150</v>
      </c>
      <c r="E57" s="205">
        <f t="shared" ref="E57:AB57" si="3">E42+E45+E48+E51</f>
        <v>39297</v>
      </c>
      <c r="F57" s="205">
        <f t="shared" si="3"/>
        <v>22725</v>
      </c>
      <c r="G57" s="206">
        <f t="shared" si="3"/>
        <v>16572</v>
      </c>
      <c r="H57" s="300">
        <f t="shared" si="3"/>
        <v>28695</v>
      </c>
      <c r="I57" s="278">
        <f t="shared" si="3"/>
        <v>18258</v>
      </c>
      <c r="J57" s="282">
        <f t="shared" si="3"/>
        <v>10437</v>
      </c>
      <c r="K57" s="283">
        <f t="shared" si="3"/>
        <v>10602</v>
      </c>
      <c r="L57" s="278">
        <f t="shared" si="3"/>
        <v>4467</v>
      </c>
      <c r="M57" s="279">
        <f t="shared" si="3"/>
        <v>6135</v>
      </c>
      <c r="N57" s="284">
        <f t="shared" si="3"/>
        <v>7092</v>
      </c>
      <c r="O57" s="278">
        <f t="shared" si="3"/>
        <v>2553</v>
      </c>
      <c r="P57" s="285">
        <f t="shared" si="3"/>
        <v>4539</v>
      </c>
      <c r="Q57" s="278">
        <f t="shared" si="3"/>
        <v>3541</v>
      </c>
      <c r="R57" s="278">
        <f t="shared" si="3"/>
        <v>1601</v>
      </c>
      <c r="S57" s="278">
        <f t="shared" si="3"/>
        <v>1940</v>
      </c>
      <c r="T57" s="278">
        <f t="shared" si="3"/>
        <v>3551</v>
      </c>
      <c r="U57" s="278">
        <f t="shared" si="3"/>
        <v>952</v>
      </c>
      <c r="V57" s="286">
        <f t="shared" si="3"/>
        <v>2599</v>
      </c>
      <c r="W57" s="284">
        <f t="shared" si="3"/>
        <v>1284</v>
      </c>
      <c r="X57" s="280">
        <f t="shared" si="3"/>
        <v>693</v>
      </c>
      <c r="Y57" s="287">
        <f t="shared" si="3"/>
        <v>591</v>
      </c>
      <c r="Z57" s="284">
        <f t="shared" si="3"/>
        <v>2226</v>
      </c>
      <c r="AA57" s="280">
        <f t="shared" si="3"/>
        <v>1221</v>
      </c>
      <c r="AB57" s="287">
        <f t="shared" si="3"/>
        <v>1005</v>
      </c>
      <c r="AC57" s="227"/>
    </row>
    <row r="58" spans="2:29" ht="12.9" customHeight="1" x14ac:dyDescent="0.2">
      <c r="B58" s="69"/>
      <c r="C58" s="99" t="s">
        <v>210</v>
      </c>
      <c r="D58" s="50"/>
      <c r="E58" s="216"/>
      <c r="F58" s="217">
        <f>ROUND(F57/E57,3)</f>
        <v>0.57799999999999996</v>
      </c>
      <c r="G58" s="218">
        <f>ROUND(G57/E57,3)</f>
        <v>0.42199999999999999</v>
      </c>
      <c r="H58" s="219">
        <f>ROUND(H57/E57,3)</f>
        <v>0.73</v>
      </c>
      <c r="I58" s="220">
        <f>ROUND(I57/E57,3)</f>
        <v>0.46500000000000002</v>
      </c>
      <c r="J58" s="221">
        <f>ROUND(J57/E57,3)</f>
        <v>0.26600000000000001</v>
      </c>
      <c r="K58" s="252">
        <f>ROUND(K57/E57,3)</f>
        <v>0.27</v>
      </c>
      <c r="L58" s="220">
        <f>ROUND(L57/E57,3)</f>
        <v>0.114</v>
      </c>
      <c r="M58" s="222">
        <f>ROUND(M57/E57,3)</f>
        <v>0.156</v>
      </c>
      <c r="N58" s="223">
        <f>ROUND(N57/E57,3)</f>
        <v>0.18</v>
      </c>
      <c r="O58" s="220">
        <f>ROUND(O57/E57,3)</f>
        <v>6.5000000000000002E-2</v>
      </c>
      <c r="P58" s="253">
        <f>ROUND(P57/E57,3)</f>
        <v>0.11600000000000001</v>
      </c>
      <c r="Q58" s="220">
        <f>ROUND(Q57/E57,3)</f>
        <v>0.09</v>
      </c>
      <c r="R58" s="220">
        <f>ROUND(R57/E57,3)</f>
        <v>4.1000000000000002E-2</v>
      </c>
      <c r="S58" s="220">
        <f>ROUND(S57/E57,3)</f>
        <v>4.9000000000000002E-2</v>
      </c>
      <c r="T58" s="220">
        <f>ROUND(T57/E57,3)</f>
        <v>0.09</v>
      </c>
      <c r="U58" s="220">
        <f>ROUND(U57/E57,3)</f>
        <v>2.4E-2</v>
      </c>
      <c r="V58" s="224">
        <f>ROUND(V57/E57,3)</f>
        <v>6.6000000000000003E-2</v>
      </c>
      <c r="W58" s="223">
        <f>ROUND(W57/E57,3)</f>
        <v>3.3000000000000002E-2</v>
      </c>
      <c r="X58" s="217">
        <f>ROUND(X57/E57,3)</f>
        <v>1.7999999999999999E-2</v>
      </c>
      <c r="Y58" s="254">
        <f>ROUND(Y57/E57,3)</f>
        <v>1.4999999999999999E-2</v>
      </c>
      <c r="Z58" s="223">
        <f>ROUND(Z57/H57,3)</f>
        <v>7.8E-2</v>
      </c>
      <c r="AA58" s="217">
        <f>ROUND(AA57/H57,3)</f>
        <v>4.2999999999999997E-2</v>
      </c>
      <c r="AB58" s="254">
        <f>ROUND(AB57/H57,3)</f>
        <v>3.5000000000000003E-2</v>
      </c>
      <c r="AC58" s="227"/>
    </row>
    <row r="59" spans="2:29" ht="12.9" customHeight="1" thickBot="1" x14ac:dyDescent="0.25">
      <c r="B59" s="102"/>
      <c r="C59" s="100"/>
      <c r="D59" s="103"/>
      <c r="E59" s="301"/>
      <c r="F59" s="302">
        <f>ROUND(F57/F57,3)</f>
        <v>1</v>
      </c>
      <c r="G59" s="303">
        <f>ROUND(G57/G57,3)</f>
        <v>1</v>
      </c>
      <c r="H59" s="304"/>
      <c r="I59" s="305">
        <f>ROUND(I57/F57,3)</f>
        <v>0.80300000000000005</v>
      </c>
      <c r="J59" s="306">
        <f>ROUND(J57/G57,3)</f>
        <v>0.63</v>
      </c>
      <c r="K59" s="307"/>
      <c r="L59" s="305">
        <f>ROUND(L57/F57,3)</f>
        <v>0.19700000000000001</v>
      </c>
      <c r="M59" s="308">
        <f>ROUND(M57/G57,3)</f>
        <v>0.37</v>
      </c>
      <c r="N59" s="309"/>
      <c r="O59" s="305">
        <f>ROUND(O57/F57,3)</f>
        <v>0.112</v>
      </c>
      <c r="P59" s="310">
        <f>ROUND(P57/G57,3)</f>
        <v>0.27400000000000002</v>
      </c>
      <c r="Q59" s="311"/>
      <c r="R59" s="305">
        <f>ROUND(R57/F57,3)</f>
        <v>7.0000000000000007E-2</v>
      </c>
      <c r="S59" s="305">
        <f>ROUND(S57/G57,3)</f>
        <v>0.11700000000000001</v>
      </c>
      <c r="T59" s="311"/>
      <c r="U59" s="305">
        <f>ROUND(U57/F57,3)</f>
        <v>4.2000000000000003E-2</v>
      </c>
      <c r="V59" s="312">
        <f>ROUND(V57/G57,3)</f>
        <v>0.157</v>
      </c>
      <c r="W59" s="309"/>
      <c r="X59" s="302">
        <f>ROUND(X57/F57,3)</f>
        <v>0.03</v>
      </c>
      <c r="Y59" s="313">
        <f>ROUND(Y57/G57,3)</f>
        <v>3.5999999999999997E-2</v>
      </c>
      <c r="Z59" s="309"/>
      <c r="AA59" s="302">
        <f>ROUND(AA57/I57,3)</f>
        <v>6.7000000000000004E-2</v>
      </c>
      <c r="AB59" s="313">
        <f>ROUND(AB57/J57,3)</f>
        <v>9.6000000000000002E-2</v>
      </c>
      <c r="AC59" s="227"/>
    </row>
    <row r="60" spans="2:29" ht="15" customHeight="1" x14ac:dyDescent="0.2">
      <c r="E60" s="314"/>
      <c r="F60" s="314"/>
      <c r="G60" s="314"/>
      <c r="H60" s="315"/>
      <c r="I60" s="315"/>
      <c r="J60" s="315"/>
      <c r="K60" s="315"/>
      <c r="L60" s="315"/>
      <c r="M60" s="315"/>
      <c r="N60" s="315"/>
      <c r="O60" s="315"/>
      <c r="P60" s="315"/>
      <c r="Q60" s="315"/>
      <c r="R60" s="315"/>
      <c r="S60" s="315"/>
      <c r="T60" s="315"/>
      <c r="U60" s="315"/>
      <c r="V60" s="315"/>
      <c r="W60" s="315"/>
      <c r="X60" s="314"/>
      <c r="Y60" s="314"/>
      <c r="Z60" s="315"/>
      <c r="AA60" s="314"/>
      <c r="AB60" s="314"/>
      <c r="AC60" s="314"/>
    </row>
    <row r="61" spans="2:29" x14ac:dyDescent="0.2">
      <c r="B61" s="9" t="s">
        <v>234</v>
      </c>
      <c r="D61" s="109">
        <f>D36+D39+D42+D45+D48+D51</f>
        <v>427</v>
      </c>
      <c r="E61" s="109">
        <f>E36+E39+E42+E45+E48+E51</f>
        <v>42854</v>
      </c>
      <c r="F61" s="109">
        <f t="shared" ref="F61:AB61" si="4">F36+F39+F42+F45+F48+F51</f>
        <v>24664</v>
      </c>
      <c r="G61" s="109">
        <f t="shared" si="4"/>
        <v>18190</v>
      </c>
      <c r="H61" s="109">
        <f t="shared" si="4"/>
        <v>31031</v>
      </c>
      <c r="I61" s="109">
        <f t="shared" si="4"/>
        <v>19757</v>
      </c>
      <c r="J61" s="109">
        <f t="shared" si="4"/>
        <v>11274</v>
      </c>
      <c r="K61" s="109">
        <f t="shared" si="4"/>
        <v>11823</v>
      </c>
      <c r="L61" s="109">
        <f t="shared" si="4"/>
        <v>4907</v>
      </c>
      <c r="M61" s="109">
        <f t="shared" si="4"/>
        <v>6916</v>
      </c>
      <c r="N61" s="109">
        <f t="shared" si="4"/>
        <v>8051</v>
      </c>
      <c r="O61" s="109">
        <f t="shared" si="4"/>
        <v>2841</v>
      </c>
      <c r="P61" s="109">
        <f t="shared" si="4"/>
        <v>5210</v>
      </c>
      <c r="Q61" s="109">
        <f t="shared" si="4"/>
        <v>3725</v>
      </c>
      <c r="R61" s="109">
        <f t="shared" si="4"/>
        <v>1668</v>
      </c>
      <c r="S61" s="109">
        <f t="shared" si="4"/>
        <v>2057</v>
      </c>
      <c r="T61" s="109">
        <f t="shared" si="4"/>
        <v>4326</v>
      </c>
      <c r="U61" s="109">
        <f t="shared" si="4"/>
        <v>1173</v>
      </c>
      <c r="V61" s="109">
        <f t="shared" si="4"/>
        <v>3153</v>
      </c>
      <c r="W61" s="109">
        <f>W36+W39+W42+W45+W48+W51</f>
        <v>1303</v>
      </c>
      <c r="X61" s="109">
        <f t="shared" si="4"/>
        <v>696</v>
      </c>
      <c r="Y61" s="109">
        <f>Y36+Y39+Y42+Y45+Y48+Y51</f>
        <v>607</v>
      </c>
      <c r="Z61" s="109">
        <f t="shared" si="4"/>
        <v>2469</v>
      </c>
      <c r="AA61" s="109">
        <f t="shared" si="4"/>
        <v>1370</v>
      </c>
      <c r="AB61" s="109">
        <f t="shared" si="4"/>
        <v>1099</v>
      </c>
    </row>
    <row r="62" spans="2:29" s="62" customFormat="1" x14ac:dyDescent="0.2">
      <c r="B62" s="62" t="s">
        <v>235</v>
      </c>
      <c r="D62" s="316"/>
      <c r="E62" s="316"/>
      <c r="F62" s="316">
        <f>F61/E61</f>
        <v>0.57553553927288004</v>
      </c>
      <c r="G62" s="316">
        <f>G61/E61</f>
        <v>0.42446446072711996</v>
      </c>
      <c r="H62" s="316">
        <f>H61/E61</f>
        <v>0.72410976804965699</v>
      </c>
      <c r="I62" s="316">
        <f>I61/E61</f>
        <v>0.46103047556820831</v>
      </c>
      <c r="J62" s="316">
        <f>J61/E61</f>
        <v>0.26307929248144862</v>
      </c>
      <c r="K62" s="316">
        <f>K61/E61</f>
        <v>0.27589023195034301</v>
      </c>
      <c r="L62" s="316">
        <f>L61/E61</f>
        <v>0.11450506370467167</v>
      </c>
      <c r="M62" s="316">
        <f>M61/E61</f>
        <v>0.16138516824567134</v>
      </c>
      <c r="N62" s="316">
        <f>N61/E61</f>
        <v>0.18787044383254772</v>
      </c>
      <c r="O62" s="316">
        <f>O61/E61</f>
        <v>6.6294861623185694E-2</v>
      </c>
      <c r="P62" s="316">
        <f>P61/E61</f>
        <v>0.12157558220936202</v>
      </c>
      <c r="Q62" s="316">
        <f>Q61/E61</f>
        <v>8.6923041023008352E-2</v>
      </c>
      <c r="R62" s="316">
        <f>R61/E61</f>
        <v>3.8922854342651796E-2</v>
      </c>
      <c r="S62" s="316">
        <f>S61/E61</f>
        <v>4.8000186680356556E-2</v>
      </c>
      <c r="T62" s="316">
        <f>T61/E61</f>
        <v>0.10094740280953937</v>
      </c>
      <c r="U62" s="316">
        <f>U61/E61</f>
        <v>2.7372007280533905E-2</v>
      </c>
      <c r="V62" s="316">
        <f>V61/E61</f>
        <v>7.3575395529005466E-2</v>
      </c>
      <c r="W62" s="316">
        <f>W61/E61</f>
        <v>3.0405563074625473E-2</v>
      </c>
      <c r="X62" s="316">
        <f>X61/E61</f>
        <v>1.6241191020674849E-2</v>
      </c>
      <c r="Y62" s="316">
        <f>Y61/E61</f>
        <v>1.4164372053950623E-2</v>
      </c>
      <c r="Z62" s="316">
        <f>Z61/E61</f>
        <v>5.7614225043169834E-2</v>
      </c>
      <c r="AA62" s="316">
        <f>AA61/E61</f>
        <v>3.1969011060811126E-2</v>
      </c>
      <c r="AB62" s="316">
        <f>AB61/E61</f>
        <v>2.5645213982358705E-2</v>
      </c>
    </row>
    <row r="63" spans="2:29" s="62" customFormat="1" x14ac:dyDescent="0.2">
      <c r="B63" s="62" t="s">
        <v>236</v>
      </c>
      <c r="E63" s="316"/>
      <c r="F63" s="62">
        <f>ROUND(F61/F61,3)</f>
        <v>1</v>
      </c>
      <c r="G63" s="62">
        <f>ROUND(G61/G61,3)</f>
        <v>1</v>
      </c>
      <c r="H63" s="317"/>
      <c r="I63" s="317">
        <f>ROUND(I61/F61,3)</f>
        <v>0.80100000000000005</v>
      </c>
      <c r="J63" s="317">
        <f>ROUND(J61/G61,3)</f>
        <v>0.62</v>
      </c>
      <c r="K63" s="317"/>
      <c r="L63" s="317">
        <f>ROUND(L61/F61,3)</f>
        <v>0.19900000000000001</v>
      </c>
      <c r="M63" s="317">
        <f>ROUND(M61/G61,3)</f>
        <v>0.38</v>
      </c>
      <c r="N63" s="318"/>
      <c r="O63" s="317">
        <f>ROUND(O61/F61,3)</f>
        <v>0.115</v>
      </c>
      <c r="P63" s="317">
        <f>ROUND(P61/G61,3)</f>
        <v>0.28599999999999998</v>
      </c>
      <c r="Q63" s="317"/>
      <c r="R63" s="318">
        <f>ROUND(R61/F61,3)</f>
        <v>6.8000000000000005E-2</v>
      </c>
      <c r="S63" s="318">
        <f>ROUND(S61/G61,3)</f>
        <v>0.113</v>
      </c>
      <c r="T63" s="318"/>
      <c r="U63" s="317">
        <f>ROUND(U61/F61,3)</f>
        <v>4.8000000000000001E-2</v>
      </c>
      <c r="V63" s="317">
        <f>ROUND(V61/G61,3)</f>
        <v>0.17299999999999999</v>
      </c>
      <c r="W63" s="318"/>
      <c r="X63" s="62">
        <f>ROUND(X61/F61,3)</f>
        <v>2.8000000000000001E-2</v>
      </c>
      <c r="Y63" s="62">
        <f>ROUND(Y61/G61,3)</f>
        <v>3.3000000000000002E-2</v>
      </c>
      <c r="Z63" s="318"/>
      <c r="AA63" s="62">
        <f>ROUND(AA61/F61,3)</f>
        <v>5.6000000000000001E-2</v>
      </c>
      <c r="AB63" s="62">
        <f>ROUND(AB61/G61,3)</f>
        <v>0.06</v>
      </c>
    </row>
    <row r="64" spans="2:29" s="62" customFormat="1" x14ac:dyDescent="0.2">
      <c r="E64" s="316"/>
      <c r="H64" s="317"/>
      <c r="I64" s="317"/>
      <c r="J64" s="317"/>
      <c r="K64" s="317"/>
      <c r="L64" s="317"/>
      <c r="M64" s="317"/>
      <c r="N64" s="318"/>
      <c r="O64" s="317"/>
      <c r="P64" s="317"/>
      <c r="Q64" s="317"/>
      <c r="R64" s="318"/>
      <c r="S64" s="318"/>
      <c r="T64" s="318"/>
      <c r="U64" s="317"/>
      <c r="V64" s="317"/>
      <c r="W64" s="318"/>
      <c r="Z64" s="318"/>
    </row>
    <row r="65" spans="2:28" s="62" customFormat="1" x14ac:dyDescent="0.2">
      <c r="B65" s="62" t="s">
        <v>215</v>
      </c>
      <c r="D65" s="319">
        <f>D54+D51+D36</f>
        <v>427</v>
      </c>
      <c r="E65" s="319">
        <f t="shared" ref="E65:AB65" si="5">E54+E51+E36</f>
        <v>42854</v>
      </c>
      <c r="F65" s="319">
        <f t="shared" si="5"/>
        <v>24664</v>
      </c>
      <c r="G65" s="319">
        <f t="shared" si="5"/>
        <v>18190</v>
      </c>
      <c r="H65" s="319">
        <f t="shared" si="5"/>
        <v>31031</v>
      </c>
      <c r="I65" s="319">
        <f t="shared" si="5"/>
        <v>19757</v>
      </c>
      <c r="J65" s="319">
        <f t="shared" si="5"/>
        <v>11274</v>
      </c>
      <c r="K65" s="319">
        <f t="shared" si="5"/>
        <v>11823</v>
      </c>
      <c r="L65" s="319">
        <f t="shared" si="5"/>
        <v>4907</v>
      </c>
      <c r="M65" s="319">
        <f t="shared" si="5"/>
        <v>6916</v>
      </c>
      <c r="N65" s="319">
        <f t="shared" si="5"/>
        <v>8051</v>
      </c>
      <c r="O65" s="319">
        <f t="shared" si="5"/>
        <v>2841</v>
      </c>
      <c r="P65" s="319">
        <f t="shared" si="5"/>
        <v>5210</v>
      </c>
      <c r="Q65" s="319">
        <f t="shared" si="5"/>
        <v>3725</v>
      </c>
      <c r="R65" s="319">
        <f t="shared" si="5"/>
        <v>1668</v>
      </c>
      <c r="S65" s="319">
        <f t="shared" si="5"/>
        <v>2057</v>
      </c>
      <c r="T65" s="319">
        <f t="shared" si="5"/>
        <v>4326</v>
      </c>
      <c r="U65" s="319">
        <f t="shared" si="5"/>
        <v>1173</v>
      </c>
      <c r="V65" s="319">
        <f t="shared" si="5"/>
        <v>3153</v>
      </c>
      <c r="W65" s="319">
        <f t="shared" si="5"/>
        <v>1303</v>
      </c>
      <c r="X65" s="319">
        <f t="shared" si="5"/>
        <v>696</v>
      </c>
      <c r="Y65" s="319">
        <f>Y54+Y51+Y36</f>
        <v>607</v>
      </c>
      <c r="Z65" s="319">
        <f t="shared" si="5"/>
        <v>2469</v>
      </c>
      <c r="AA65" s="319">
        <f t="shared" si="5"/>
        <v>1370</v>
      </c>
      <c r="AB65" s="319">
        <f t="shared" si="5"/>
        <v>1099</v>
      </c>
    </row>
    <row r="66" spans="2:28" s="62" customFormat="1" x14ac:dyDescent="0.2">
      <c r="D66" s="319">
        <f>D57+D39+D36</f>
        <v>427</v>
      </c>
      <c r="E66" s="319">
        <f t="shared" ref="E66:AB66" si="6">E57+E39+E36</f>
        <v>42854</v>
      </c>
      <c r="F66" s="319">
        <f t="shared" si="6"/>
        <v>24664</v>
      </c>
      <c r="G66" s="319">
        <f t="shared" si="6"/>
        <v>18190</v>
      </c>
      <c r="H66" s="319">
        <f t="shared" si="6"/>
        <v>31031</v>
      </c>
      <c r="I66" s="319">
        <f t="shared" si="6"/>
        <v>19757</v>
      </c>
      <c r="J66" s="319">
        <f t="shared" si="6"/>
        <v>11274</v>
      </c>
      <c r="K66" s="319">
        <f t="shared" si="6"/>
        <v>11823</v>
      </c>
      <c r="L66" s="319">
        <f t="shared" si="6"/>
        <v>4907</v>
      </c>
      <c r="M66" s="319">
        <f t="shared" si="6"/>
        <v>6916</v>
      </c>
      <c r="N66" s="319">
        <f t="shared" si="6"/>
        <v>8051</v>
      </c>
      <c r="O66" s="319">
        <f t="shared" si="6"/>
        <v>2841</v>
      </c>
      <c r="P66" s="319">
        <f t="shared" si="6"/>
        <v>5210</v>
      </c>
      <c r="Q66" s="319">
        <f t="shared" si="6"/>
        <v>3725</v>
      </c>
      <c r="R66" s="319">
        <f t="shared" si="6"/>
        <v>1668</v>
      </c>
      <c r="S66" s="319">
        <f t="shared" si="6"/>
        <v>2057</v>
      </c>
      <c r="T66" s="319">
        <f t="shared" si="6"/>
        <v>4326</v>
      </c>
      <c r="U66" s="319">
        <f t="shared" si="6"/>
        <v>1173</v>
      </c>
      <c r="V66" s="319">
        <f t="shared" si="6"/>
        <v>3153</v>
      </c>
      <c r="W66" s="319">
        <f t="shared" si="6"/>
        <v>1303</v>
      </c>
      <c r="X66" s="319">
        <f t="shared" si="6"/>
        <v>696</v>
      </c>
      <c r="Y66" s="319">
        <f>Y57+Y39+Y36</f>
        <v>607</v>
      </c>
      <c r="Z66" s="319">
        <f t="shared" si="6"/>
        <v>2469</v>
      </c>
      <c r="AA66" s="319">
        <f t="shared" si="6"/>
        <v>1370</v>
      </c>
      <c r="AB66" s="319">
        <f t="shared" si="6"/>
        <v>1099</v>
      </c>
    </row>
    <row r="68" spans="2:28" s="320" customFormat="1" x14ac:dyDescent="0.2">
      <c r="B68" s="113" t="s">
        <v>216</v>
      </c>
      <c r="C68" s="113"/>
      <c r="D68" s="113">
        <f>D15-D61</f>
        <v>0</v>
      </c>
      <c r="E68" s="113">
        <f>E15-E61</f>
        <v>0</v>
      </c>
      <c r="F68" s="113">
        <f>F15-F61</f>
        <v>0</v>
      </c>
      <c r="G68" s="113">
        <f t="shared" ref="F68:AC70" si="7">G15-G61</f>
        <v>0</v>
      </c>
      <c r="H68" s="113">
        <f t="shared" si="7"/>
        <v>0</v>
      </c>
      <c r="I68" s="113">
        <f t="shared" si="7"/>
        <v>0</v>
      </c>
      <c r="J68" s="113">
        <f t="shared" si="7"/>
        <v>0</v>
      </c>
      <c r="K68" s="113">
        <f t="shared" si="7"/>
        <v>0</v>
      </c>
      <c r="L68" s="113">
        <f t="shared" si="7"/>
        <v>0</v>
      </c>
      <c r="M68" s="113">
        <f t="shared" si="7"/>
        <v>0</v>
      </c>
      <c r="N68" s="113">
        <f t="shared" si="7"/>
        <v>0</v>
      </c>
      <c r="O68" s="113">
        <f t="shared" si="7"/>
        <v>0</v>
      </c>
      <c r="P68" s="113">
        <f t="shared" si="7"/>
        <v>0</v>
      </c>
      <c r="Q68" s="113">
        <f>Q15-Q61</f>
        <v>0</v>
      </c>
      <c r="R68" s="113">
        <f t="shared" si="7"/>
        <v>0</v>
      </c>
      <c r="S68" s="113">
        <f t="shared" si="7"/>
        <v>0</v>
      </c>
      <c r="T68" s="113">
        <f t="shared" si="7"/>
        <v>0</v>
      </c>
      <c r="U68" s="113">
        <f t="shared" si="7"/>
        <v>0</v>
      </c>
      <c r="V68" s="113">
        <f t="shared" si="7"/>
        <v>0</v>
      </c>
      <c r="W68" s="113">
        <f t="shared" si="7"/>
        <v>0</v>
      </c>
      <c r="X68" s="113">
        <f t="shared" si="7"/>
        <v>0</v>
      </c>
      <c r="Y68" s="113">
        <f>Y15-Y61</f>
        <v>0</v>
      </c>
      <c r="Z68" s="113">
        <f>Z15-Z61</f>
        <v>0</v>
      </c>
      <c r="AA68" s="113">
        <f t="shared" si="7"/>
        <v>0</v>
      </c>
      <c r="AB68" s="113">
        <f t="shared" si="7"/>
        <v>0</v>
      </c>
    </row>
    <row r="69" spans="2:28" s="320" customFormat="1" x14ac:dyDescent="0.2">
      <c r="B69" s="113"/>
      <c r="C69" s="113"/>
      <c r="D69" s="113"/>
      <c r="E69" s="114"/>
      <c r="F69" s="113">
        <f t="shared" si="7"/>
        <v>4.644607271199197E-4</v>
      </c>
      <c r="G69" s="113">
        <f t="shared" si="7"/>
        <v>-4.6446072711997521E-4</v>
      </c>
      <c r="H69" s="113">
        <f t="shared" si="7"/>
        <v>-1.0976804965701081E-4</v>
      </c>
      <c r="I69" s="113">
        <f t="shared" si="7"/>
        <v>-3.0475568208288006E-5</v>
      </c>
      <c r="J69" s="113">
        <f>J16-J62</f>
        <v>-7.9292481448611785E-5</v>
      </c>
      <c r="K69" s="113">
        <f t="shared" si="7"/>
        <v>1.0976804965701081E-4</v>
      </c>
      <c r="L69" s="113">
        <f t="shared" si="7"/>
        <v>4.9493629532833261E-4</v>
      </c>
      <c r="M69" s="113">
        <f t="shared" si="7"/>
        <v>-3.8516824567133567E-4</v>
      </c>
      <c r="N69" s="113">
        <f t="shared" si="7"/>
        <v>1.2955616745227716E-4</v>
      </c>
      <c r="O69" s="113">
        <f t="shared" si="7"/>
        <v>-2.9486162318569098E-4</v>
      </c>
      <c r="P69" s="113">
        <f t="shared" si="7"/>
        <v>4.2441779063798202E-4</v>
      </c>
      <c r="Q69" s="113">
        <f>Q16-Q62</f>
        <v>7.6958976991642336E-5</v>
      </c>
      <c r="R69" s="113">
        <f t="shared" si="7"/>
        <v>7.7145657348204333E-5</v>
      </c>
      <c r="S69" s="113">
        <f t="shared" si="7"/>
        <v>-1.8668035655505788E-7</v>
      </c>
      <c r="T69" s="113">
        <f t="shared" si="7"/>
        <v>5.2597190460634824E-5</v>
      </c>
      <c r="U69" s="113">
        <f t="shared" si="7"/>
        <v>-3.7200728053390572E-4</v>
      </c>
      <c r="V69" s="113">
        <f t="shared" si="7"/>
        <v>4.2460447099453014E-4</v>
      </c>
      <c r="W69" s="113">
        <f t="shared" si="7"/>
        <v>-4.0556307462547361E-4</v>
      </c>
      <c r="X69" s="113">
        <f t="shared" si="7"/>
        <v>-2.4119102067484896E-4</v>
      </c>
      <c r="Y69" s="113">
        <f t="shared" si="7"/>
        <v>-1.6437205395062292E-4</v>
      </c>
      <c r="Z69" s="113">
        <f t="shared" si="7"/>
        <v>3.857749568301691E-4</v>
      </c>
      <c r="AA69" s="113">
        <f t="shared" si="7"/>
        <v>3.0988939188875131E-5</v>
      </c>
      <c r="AB69" s="113">
        <f>AB16-AB62</f>
        <v>3.5478601764129397E-4</v>
      </c>
    </row>
    <row r="70" spans="2:28" s="320" customFormat="1" x14ac:dyDescent="0.2">
      <c r="B70" s="113"/>
      <c r="C70" s="113"/>
      <c r="D70" s="113"/>
      <c r="E70" s="114"/>
      <c r="F70" s="113">
        <f>F17-F63</f>
        <v>0</v>
      </c>
      <c r="G70" s="113">
        <f t="shared" si="7"/>
        <v>0</v>
      </c>
      <c r="H70" s="114"/>
      <c r="I70" s="113">
        <f t="shared" si="7"/>
        <v>0</v>
      </c>
      <c r="J70" s="113">
        <f t="shared" si="7"/>
        <v>0</v>
      </c>
      <c r="K70" s="114"/>
      <c r="L70" s="113">
        <f t="shared" si="7"/>
        <v>0</v>
      </c>
      <c r="M70" s="113">
        <f t="shared" si="7"/>
        <v>0</v>
      </c>
      <c r="N70" s="114"/>
      <c r="O70" s="113">
        <f t="shared" si="7"/>
        <v>0</v>
      </c>
      <c r="P70" s="113">
        <f t="shared" si="7"/>
        <v>0</v>
      </c>
      <c r="Q70" s="114"/>
      <c r="R70" s="113">
        <f t="shared" si="7"/>
        <v>0</v>
      </c>
      <c r="S70" s="113">
        <f t="shared" si="7"/>
        <v>0</v>
      </c>
      <c r="T70" s="114"/>
      <c r="U70" s="113">
        <f t="shared" si="7"/>
        <v>0</v>
      </c>
      <c r="V70" s="113">
        <f t="shared" si="7"/>
        <v>0</v>
      </c>
      <c r="W70" s="114"/>
      <c r="X70" s="113">
        <f t="shared" si="7"/>
        <v>0</v>
      </c>
      <c r="Y70" s="113">
        <f t="shared" si="7"/>
        <v>0</v>
      </c>
      <c r="Z70" s="114"/>
      <c r="AA70" s="113">
        <f>AA17-AA63</f>
        <v>0</v>
      </c>
      <c r="AB70" s="113">
        <f t="shared" si="7"/>
        <v>0</v>
      </c>
    </row>
    <row r="71" spans="2:28" x14ac:dyDescent="0.2">
      <c r="B71" s="113"/>
      <c r="C71" s="113"/>
      <c r="D71" s="113"/>
      <c r="E71" s="114"/>
      <c r="F71" s="113"/>
      <c r="G71" s="113"/>
      <c r="H71" s="321"/>
      <c r="I71" s="321"/>
      <c r="J71" s="321"/>
      <c r="K71" s="321"/>
      <c r="L71" s="321"/>
      <c r="M71" s="321"/>
      <c r="N71" s="322"/>
      <c r="O71" s="321"/>
      <c r="P71" s="321"/>
      <c r="Q71" s="321"/>
      <c r="R71" s="322"/>
      <c r="S71" s="322"/>
      <c r="T71" s="322"/>
      <c r="U71" s="321"/>
      <c r="V71" s="321"/>
      <c r="W71" s="322"/>
      <c r="X71" s="113"/>
      <c r="Y71" s="113"/>
      <c r="Z71" s="322"/>
      <c r="AA71" s="113"/>
      <c r="AB71" s="113"/>
    </row>
    <row r="72" spans="2:28" x14ac:dyDescent="0.2">
      <c r="B72" s="113"/>
      <c r="C72" s="113"/>
      <c r="D72" s="113">
        <f>D65-D61</f>
        <v>0</v>
      </c>
      <c r="E72" s="113">
        <f t="shared" ref="E72:AB72" si="8">E65-E61</f>
        <v>0</v>
      </c>
      <c r="F72" s="113">
        <f t="shared" si="8"/>
        <v>0</v>
      </c>
      <c r="G72" s="113">
        <f t="shared" si="8"/>
        <v>0</v>
      </c>
      <c r="H72" s="113">
        <f t="shared" si="8"/>
        <v>0</v>
      </c>
      <c r="I72" s="113">
        <f t="shared" si="8"/>
        <v>0</v>
      </c>
      <c r="J72" s="113">
        <f t="shared" si="8"/>
        <v>0</v>
      </c>
      <c r="K72" s="113">
        <f t="shared" si="8"/>
        <v>0</v>
      </c>
      <c r="L72" s="113">
        <f t="shared" si="8"/>
        <v>0</v>
      </c>
      <c r="M72" s="113">
        <f t="shared" si="8"/>
        <v>0</v>
      </c>
      <c r="N72" s="113">
        <f t="shared" si="8"/>
        <v>0</v>
      </c>
      <c r="O72" s="113">
        <f t="shared" si="8"/>
        <v>0</v>
      </c>
      <c r="P72" s="113">
        <f t="shared" si="8"/>
        <v>0</v>
      </c>
      <c r="Q72" s="113">
        <f t="shared" si="8"/>
        <v>0</v>
      </c>
      <c r="R72" s="113">
        <f t="shared" si="8"/>
        <v>0</v>
      </c>
      <c r="S72" s="113">
        <f t="shared" si="8"/>
        <v>0</v>
      </c>
      <c r="T72" s="113">
        <f t="shared" si="8"/>
        <v>0</v>
      </c>
      <c r="U72" s="113">
        <f t="shared" si="8"/>
        <v>0</v>
      </c>
      <c r="V72" s="113">
        <f t="shared" si="8"/>
        <v>0</v>
      </c>
      <c r="W72" s="113">
        <f t="shared" si="8"/>
        <v>0</v>
      </c>
      <c r="X72" s="113">
        <f t="shared" si="8"/>
        <v>0</v>
      </c>
      <c r="Y72" s="113">
        <f t="shared" si="8"/>
        <v>0</v>
      </c>
      <c r="Z72" s="113">
        <f t="shared" si="8"/>
        <v>0</v>
      </c>
      <c r="AA72" s="113">
        <f t="shared" si="8"/>
        <v>0</v>
      </c>
      <c r="AB72" s="113">
        <f t="shared" si="8"/>
        <v>0</v>
      </c>
    </row>
    <row r="73" spans="2:28" x14ac:dyDescent="0.2">
      <c r="B73" s="113"/>
      <c r="C73" s="113"/>
      <c r="D73" s="113">
        <f>D66-D61</f>
        <v>0</v>
      </c>
      <c r="E73" s="113">
        <f t="shared" ref="E73:AB73" si="9">E66-E61</f>
        <v>0</v>
      </c>
      <c r="F73" s="113">
        <f t="shared" si="9"/>
        <v>0</v>
      </c>
      <c r="G73" s="113">
        <f t="shared" si="9"/>
        <v>0</v>
      </c>
      <c r="H73" s="113">
        <f t="shared" si="9"/>
        <v>0</v>
      </c>
      <c r="I73" s="113">
        <f t="shared" si="9"/>
        <v>0</v>
      </c>
      <c r="J73" s="113">
        <f t="shared" si="9"/>
        <v>0</v>
      </c>
      <c r="K73" s="113">
        <f t="shared" si="9"/>
        <v>0</v>
      </c>
      <c r="L73" s="113">
        <f t="shared" si="9"/>
        <v>0</v>
      </c>
      <c r="M73" s="113">
        <f t="shared" si="9"/>
        <v>0</v>
      </c>
      <c r="N73" s="113">
        <f t="shared" si="9"/>
        <v>0</v>
      </c>
      <c r="O73" s="113">
        <f t="shared" si="9"/>
        <v>0</v>
      </c>
      <c r="P73" s="113">
        <f t="shared" si="9"/>
        <v>0</v>
      </c>
      <c r="Q73" s="113">
        <f t="shared" si="9"/>
        <v>0</v>
      </c>
      <c r="R73" s="113">
        <f t="shared" si="9"/>
        <v>0</v>
      </c>
      <c r="S73" s="113">
        <f t="shared" si="9"/>
        <v>0</v>
      </c>
      <c r="T73" s="113">
        <f t="shared" si="9"/>
        <v>0</v>
      </c>
      <c r="U73" s="113">
        <f t="shared" si="9"/>
        <v>0</v>
      </c>
      <c r="V73" s="113">
        <f t="shared" si="9"/>
        <v>0</v>
      </c>
      <c r="W73" s="113">
        <f t="shared" si="9"/>
        <v>0</v>
      </c>
      <c r="X73" s="113">
        <f t="shared" si="9"/>
        <v>0</v>
      </c>
      <c r="Y73" s="113">
        <f t="shared" si="9"/>
        <v>0</v>
      </c>
      <c r="Z73" s="113">
        <f t="shared" si="9"/>
        <v>0</v>
      </c>
      <c r="AA73" s="113">
        <f t="shared" si="9"/>
        <v>0</v>
      </c>
      <c r="AB73" s="113">
        <f t="shared" si="9"/>
        <v>0</v>
      </c>
    </row>
    <row r="335" spans="32:60" ht="20.399999999999999" x14ac:dyDescent="0.2">
      <c r="AF335" s="9" ph="1"/>
      <c r="AI335" s="9" ph="1"/>
      <c r="AO335" s="9" ph="1"/>
      <c r="AR335" s="9" ph="1"/>
      <c r="AV335" s="9" ph="1"/>
      <c r="AY335" s="9" ph="1"/>
      <c r="BA335" s="9" ph="1"/>
      <c r="BD335" s="9" ph="1"/>
      <c r="BE335" s="9" ph="1"/>
      <c r="BH335" s="9" ph="1"/>
    </row>
    <row r="346" spans="32:60" ht="20.399999999999999" x14ac:dyDescent="0.2">
      <c r="AF346" s="9" ph="1"/>
      <c r="AI346" s="9" ph="1"/>
      <c r="AO346" s="9" ph="1"/>
      <c r="AR346" s="9" ph="1"/>
      <c r="AV346" s="9" ph="1"/>
      <c r="AY346" s="9" ph="1"/>
      <c r="BA346" s="9" ph="1"/>
      <c r="BD346" s="9" ph="1"/>
      <c r="BE346" s="9" ph="1"/>
      <c r="BH346" s="9" ph="1"/>
    </row>
    <row r="360" spans="32:60" ht="20.399999999999999" x14ac:dyDescent="0.2">
      <c r="AF360" s="9" ph="1"/>
      <c r="AI360" s="9" ph="1"/>
      <c r="AO360" s="9" ph="1"/>
      <c r="AR360" s="9" ph="1"/>
      <c r="AV360" s="9" ph="1"/>
      <c r="AY360" s="9" ph="1"/>
      <c r="BA360" s="9" ph="1"/>
      <c r="BD360" s="9" ph="1"/>
      <c r="BE360" s="9" ph="1"/>
      <c r="BH360" s="9" ph="1"/>
    </row>
    <row r="399" spans="32:60" ht="20.399999999999999" x14ac:dyDescent="0.2">
      <c r="AF399" s="9" ph="1"/>
      <c r="AI399" s="9" ph="1"/>
      <c r="AO399" s="9" ph="1"/>
      <c r="AR399" s="9" ph="1"/>
      <c r="AV399" s="9" ph="1"/>
      <c r="AY399" s="9" ph="1"/>
      <c r="BA399" s="9" ph="1"/>
      <c r="BD399" s="9" ph="1"/>
      <c r="BE399" s="9" ph="1"/>
      <c r="BH399" s="9" ph="1"/>
    </row>
    <row r="410" spans="32:60" ht="20.399999999999999" x14ac:dyDescent="0.2">
      <c r="AF410" s="9" ph="1"/>
      <c r="AI410" s="9" ph="1"/>
      <c r="AO410" s="9" ph="1"/>
      <c r="AR410" s="9" ph="1"/>
      <c r="AV410" s="9" ph="1"/>
      <c r="AY410" s="9" ph="1"/>
      <c r="BA410" s="9" ph="1"/>
      <c r="BD410" s="9" ph="1"/>
      <c r="BE410" s="9" ph="1"/>
      <c r="BH410" s="9" ph="1"/>
    </row>
    <row r="424" spans="32:60" ht="20.399999999999999" x14ac:dyDescent="0.2">
      <c r="AF424" s="9" ph="1"/>
      <c r="AI424" s="9" ph="1"/>
      <c r="AO424" s="9" ph="1"/>
      <c r="AR424" s="9" ph="1"/>
      <c r="AV424" s="9" ph="1"/>
      <c r="AY424" s="9" ph="1"/>
      <c r="BA424" s="9" ph="1"/>
      <c r="BD424" s="9" ph="1"/>
      <c r="BE424" s="9" ph="1"/>
      <c r="BH424" s="9" ph="1"/>
    </row>
    <row r="425" spans="32:60" ht="20.399999999999999" x14ac:dyDescent="0.2">
      <c r="AF425" s="9" ph="1"/>
      <c r="AI425" s="9" ph="1"/>
      <c r="AO425" s="9" ph="1"/>
      <c r="AR425" s="9" ph="1"/>
      <c r="AV425" s="9" ph="1"/>
      <c r="AY425" s="9" ph="1"/>
      <c r="BA425" s="9" ph="1"/>
      <c r="BD425" s="9" ph="1"/>
      <c r="BE425" s="9" ph="1"/>
      <c r="BH425" s="9" ph="1"/>
    </row>
    <row r="438" spans="32:60" ht="20.399999999999999" x14ac:dyDescent="0.2">
      <c r="AF438" s="9" ph="1"/>
      <c r="AI438" s="9" ph="1"/>
      <c r="AO438" s="9" ph="1"/>
      <c r="AR438" s="9" ph="1"/>
      <c r="AV438" s="9" ph="1"/>
      <c r="AY438" s="9" ph="1"/>
      <c r="BA438" s="9" ph="1"/>
      <c r="BD438" s="9" ph="1"/>
      <c r="BE438" s="9" ph="1"/>
      <c r="BH438" s="9" ph="1"/>
    </row>
    <row r="440" spans="32:60" ht="20.399999999999999" x14ac:dyDescent="0.2">
      <c r="AF440" s="9" ph="1"/>
      <c r="AI440" s="9" ph="1"/>
      <c r="AO440" s="9" ph="1"/>
      <c r="AR440" s="9" ph="1"/>
      <c r="AV440" s="9" ph="1"/>
      <c r="AY440" s="9" ph="1"/>
      <c r="BA440" s="9" ph="1"/>
      <c r="BD440" s="9" ph="1"/>
      <c r="BE440" s="9" ph="1"/>
      <c r="BH440" s="9" ph="1"/>
    </row>
    <row r="441" spans="32:60" ht="20.399999999999999" x14ac:dyDescent="0.2">
      <c r="AF441" s="9" ph="1"/>
      <c r="AI441" s="9" ph="1"/>
      <c r="AO441" s="9" ph="1"/>
      <c r="AR441" s="9" ph="1"/>
      <c r="AV441" s="9" ph="1"/>
      <c r="AY441" s="9" ph="1"/>
      <c r="BA441" s="9" ph="1"/>
      <c r="BD441" s="9" ph="1"/>
      <c r="BE441" s="9" ph="1"/>
      <c r="BH441" s="9" ph="1"/>
    </row>
    <row r="480" spans="32:60" ht="20.399999999999999" x14ac:dyDescent="0.2">
      <c r="AF480" s="9" ph="1"/>
      <c r="AI480" s="9" ph="1"/>
      <c r="AO480" s="9" ph="1"/>
      <c r="AR480" s="9" ph="1"/>
      <c r="AV480" s="9" ph="1"/>
      <c r="AY480" s="9" ph="1"/>
      <c r="BA480" s="9" ph="1"/>
      <c r="BD480" s="9" ph="1"/>
      <c r="BE480" s="9" ph="1"/>
      <c r="BH480" s="9" ph="1"/>
    </row>
    <row r="491" spans="32:60" ht="20.399999999999999" x14ac:dyDescent="0.2">
      <c r="AF491" s="9" ph="1"/>
      <c r="AI491" s="9" ph="1"/>
      <c r="AO491" s="9" ph="1"/>
      <c r="AR491" s="9" ph="1"/>
      <c r="AV491" s="9" ph="1"/>
      <c r="AY491" s="9" ph="1"/>
      <c r="BA491" s="9" ph="1"/>
      <c r="BD491" s="9" ph="1"/>
      <c r="BE491" s="9" ph="1"/>
      <c r="BH491" s="9" ph="1"/>
    </row>
    <row r="505" spans="32:60" ht="20.399999999999999" x14ac:dyDescent="0.2">
      <c r="AF505" s="9" ph="1"/>
      <c r="AI505" s="9" ph="1"/>
      <c r="AO505" s="9" ph="1"/>
      <c r="AR505" s="9" ph="1"/>
      <c r="AV505" s="9" ph="1"/>
      <c r="AY505" s="9" ph="1"/>
      <c r="BA505" s="9" ph="1"/>
      <c r="BD505" s="9" ph="1"/>
      <c r="BE505" s="9" ph="1"/>
      <c r="BH505" s="9" ph="1"/>
    </row>
    <row r="506" spans="32:60" ht="20.399999999999999" x14ac:dyDescent="0.2">
      <c r="AF506" s="9" ph="1"/>
      <c r="AI506" s="9" ph="1"/>
      <c r="AO506" s="9" ph="1"/>
      <c r="AR506" s="9" ph="1"/>
      <c r="AV506" s="9" ph="1"/>
      <c r="AY506" s="9" ph="1"/>
      <c r="BA506" s="9" ph="1"/>
      <c r="BD506" s="9" ph="1"/>
      <c r="BE506" s="9" ph="1"/>
      <c r="BH506" s="9" ph="1"/>
    </row>
    <row r="519" spans="32:60" ht="20.399999999999999" x14ac:dyDescent="0.2">
      <c r="AF519" s="9" ph="1"/>
      <c r="AI519" s="9" ph="1"/>
      <c r="AO519" s="9" ph="1"/>
      <c r="AR519" s="9" ph="1"/>
      <c r="AV519" s="9" ph="1"/>
      <c r="AY519" s="9" ph="1"/>
      <c r="BA519" s="9" ph="1"/>
      <c r="BD519" s="9" ph="1"/>
      <c r="BE519" s="9" ph="1"/>
      <c r="BH519" s="9" ph="1"/>
    </row>
    <row r="521" spans="32:60" ht="20.399999999999999" x14ac:dyDescent="0.2">
      <c r="AF521" s="9" ph="1"/>
      <c r="AI521" s="9" ph="1"/>
      <c r="AO521" s="9" ph="1"/>
      <c r="AR521" s="9" ph="1"/>
      <c r="AV521" s="9" ph="1"/>
      <c r="AY521" s="9" ph="1"/>
      <c r="BA521" s="9" ph="1"/>
      <c r="BD521" s="9" ph="1"/>
      <c r="BE521" s="9" ph="1"/>
      <c r="BH521" s="9" ph="1"/>
    </row>
    <row r="522" spans="32:60" ht="20.399999999999999" x14ac:dyDescent="0.2">
      <c r="AF522" s="9" ph="1"/>
      <c r="AI522" s="9" ph="1"/>
      <c r="AO522" s="9" ph="1"/>
      <c r="AR522" s="9" ph="1"/>
      <c r="AV522" s="9" ph="1"/>
      <c r="AY522" s="9" ph="1"/>
      <c r="BA522" s="9" ph="1"/>
      <c r="BD522" s="9" ph="1"/>
      <c r="BE522" s="9" ph="1"/>
      <c r="BH522" s="9" ph="1"/>
    </row>
    <row r="525" spans="32:60" ht="20.399999999999999" x14ac:dyDescent="0.2">
      <c r="AF525" s="9" ph="1"/>
      <c r="AI525" s="9" ph="1"/>
      <c r="AO525" s="9" ph="1"/>
      <c r="AR525" s="9" ph="1"/>
      <c r="AV525" s="9" ph="1"/>
      <c r="AY525" s="9" ph="1"/>
      <c r="BA525" s="9" ph="1"/>
      <c r="BD525" s="9" ph="1"/>
      <c r="BE525" s="9" ph="1"/>
      <c r="BH525" s="9" ph="1"/>
    </row>
    <row r="526" spans="32:60" ht="20.399999999999999" x14ac:dyDescent="0.2">
      <c r="AF526" s="9" ph="1"/>
      <c r="AI526" s="9" ph="1"/>
      <c r="AO526" s="9" ph="1"/>
      <c r="AR526" s="9" ph="1"/>
      <c r="AV526" s="9" ph="1"/>
      <c r="AY526" s="9" ph="1"/>
      <c r="BA526" s="9" ph="1"/>
      <c r="BD526" s="9" ph="1"/>
      <c r="BE526" s="9" ph="1"/>
      <c r="BH526" s="9" ph="1"/>
    </row>
    <row r="527" spans="32:60" ht="20.399999999999999" x14ac:dyDescent="0.2">
      <c r="AF527" s="9" ph="1"/>
      <c r="AI527" s="9" ph="1"/>
      <c r="AO527" s="9" ph="1"/>
      <c r="AR527" s="9" ph="1"/>
      <c r="AV527" s="9" ph="1"/>
      <c r="AY527" s="9" ph="1"/>
      <c r="BA527" s="9" ph="1"/>
      <c r="BD527" s="9" ph="1"/>
      <c r="BE527" s="9" ph="1"/>
      <c r="BH527" s="9" ph="1"/>
    </row>
    <row r="529" spans="32:60" ht="20.399999999999999" x14ac:dyDescent="0.2">
      <c r="AF529" s="9" ph="1"/>
      <c r="AI529" s="9" ph="1"/>
      <c r="AO529" s="9" ph="1"/>
      <c r="AR529" s="9" ph="1"/>
      <c r="AV529" s="9" ph="1"/>
      <c r="AY529" s="9" ph="1"/>
      <c r="BA529" s="9" ph="1"/>
      <c r="BD529" s="9" ph="1"/>
      <c r="BE529" s="9" ph="1"/>
      <c r="BH529" s="9" ph="1"/>
    </row>
    <row r="530" spans="32:60" ht="20.399999999999999" x14ac:dyDescent="0.2">
      <c r="AF530" s="9" ph="1"/>
      <c r="AI530" s="9" ph="1"/>
      <c r="AO530" s="9" ph="1"/>
      <c r="AR530" s="9" ph="1"/>
      <c r="AV530" s="9" ph="1"/>
      <c r="AY530" s="9" ph="1"/>
      <c r="BA530" s="9" ph="1"/>
      <c r="BD530" s="9" ph="1"/>
      <c r="BE530" s="9" ph="1"/>
      <c r="BH530" s="9" ph="1"/>
    </row>
    <row r="532" spans="32:60" ht="20.399999999999999" x14ac:dyDescent="0.2">
      <c r="AF532" s="9" ph="1"/>
      <c r="AI532" s="9" ph="1"/>
      <c r="AO532" s="9" ph="1"/>
      <c r="AR532" s="9" ph="1"/>
      <c r="AV532" s="9" ph="1"/>
      <c r="AY532" s="9" ph="1"/>
      <c r="BA532" s="9" ph="1"/>
      <c r="BD532" s="9" ph="1"/>
      <c r="BE532" s="9" ph="1"/>
      <c r="BH532" s="9" ph="1"/>
    </row>
    <row r="533" spans="32:60" ht="20.399999999999999" x14ac:dyDescent="0.2">
      <c r="AF533" s="9" ph="1"/>
      <c r="AI533" s="9" ph="1"/>
      <c r="AO533" s="9" ph="1"/>
      <c r="AR533" s="9" ph="1"/>
      <c r="AV533" s="9" ph="1"/>
      <c r="AY533" s="9" ph="1"/>
      <c r="BA533" s="9" ph="1"/>
      <c r="BD533" s="9" ph="1"/>
      <c r="BE533" s="9" ph="1"/>
      <c r="BH533" s="9"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5B3D-9709-4790-972D-572470FD501F}">
  <sheetPr>
    <tabColor rgb="FF00B0F0"/>
  </sheetPr>
  <dimension ref="B2:BH540"/>
  <sheetViews>
    <sheetView view="pageBreakPreview" topLeftCell="A48" zoomScaleNormal="95" zoomScaleSheetLayoutView="100" workbookViewId="0">
      <selection activeCell="C26" sqref="C26:C27"/>
    </sheetView>
  </sheetViews>
  <sheetFormatPr defaultColWidth="9" defaultRowHeight="13.2" x14ac:dyDescent="0.2"/>
  <cols>
    <col min="1" max="1" width="5" style="9" customWidth="1"/>
    <col min="2" max="2" width="3.6640625" style="9" customWidth="1"/>
    <col min="3" max="3" width="15.88671875" style="9" customWidth="1"/>
    <col min="4" max="4" width="8.88671875" style="9" customWidth="1"/>
    <col min="5" max="5" width="9.6640625" style="10" bestFit="1" customWidth="1"/>
    <col min="6" max="7" width="7.6640625" style="9" customWidth="1"/>
    <col min="8" max="13" width="7.33203125" style="116" customWidth="1"/>
    <col min="14" max="14" width="9" style="117" customWidth="1"/>
    <col min="15" max="16" width="7.33203125" style="116" customWidth="1"/>
    <col min="17" max="17" width="9.109375" style="116" bestFit="1" customWidth="1"/>
    <col min="18" max="19" width="7.33203125" style="117" customWidth="1"/>
    <col min="20" max="20" width="9.109375" style="117" bestFit="1" customWidth="1"/>
    <col min="21" max="22" width="7.33203125" style="116" customWidth="1"/>
    <col min="23" max="23" width="8.109375" style="117" customWidth="1"/>
    <col min="24" max="25" width="7.33203125" style="9" customWidth="1"/>
    <col min="26" max="26" width="8.109375" style="117" customWidth="1"/>
    <col min="27" max="28" width="7.33203125" style="9" customWidth="1"/>
    <col min="29" max="29" width="5.109375" style="9" customWidth="1"/>
    <col min="30" max="16384" width="9" style="9"/>
  </cols>
  <sheetData>
    <row r="2" spans="2:29" ht="14.4" x14ac:dyDescent="0.2">
      <c r="B2" s="8" t="s">
        <v>237</v>
      </c>
    </row>
    <row r="3" spans="2:29" x14ac:dyDescent="0.2">
      <c r="T3" s="11" t="s">
        <v>218</v>
      </c>
      <c r="X3" s="10"/>
      <c r="AA3" s="10"/>
    </row>
    <row r="4" spans="2:29" x14ac:dyDescent="0.2">
      <c r="T4" s="11" t="s">
        <v>219</v>
      </c>
      <c r="X4" s="10"/>
      <c r="AA4" s="10"/>
    </row>
    <row r="5" spans="2:29" x14ac:dyDescent="0.2">
      <c r="T5" s="11" t="s">
        <v>220</v>
      </c>
      <c r="X5" s="10"/>
      <c r="AA5" s="10"/>
    </row>
    <row r="6" spans="2:29" ht="13.8" thickBot="1" x14ac:dyDescent="0.25">
      <c r="F6" s="10"/>
      <c r="G6" s="10"/>
      <c r="N6" s="116"/>
      <c r="R6" s="116"/>
      <c r="S6" s="116"/>
      <c r="T6" s="116"/>
      <c r="W6" s="116"/>
      <c r="X6" s="10"/>
      <c r="Z6" s="116"/>
      <c r="AA6" s="10" t="s">
        <v>221</v>
      </c>
      <c r="AC6" s="10"/>
    </row>
    <row r="7" spans="2:29" ht="8.25" customHeight="1" thickBot="1" x14ac:dyDescent="0.25">
      <c r="B7" s="118"/>
      <c r="C7" s="119"/>
      <c r="D7" s="120" t="s">
        <v>222</v>
      </c>
      <c r="E7" s="121"/>
      <c r="F7" s="122"/>
      <c r="G7" s="122"/>
      <c r="H7" s="123"/>
      <c r="I7" s="123"/>
      <c r="J7" s="123"/>
      <c r="K7" s="123"/>
      <c r="L7" s="123"/>
      <c r="M7" s="123"/>
      <c r="N7" s="123"/>
      <c r="O7" s="123"/>
      <c r="P7" s="123"/>
      <c r="Q7" s="124"/>
      <c r="R7" s="124"/>
      <c r="S7" s="124"/>
      <c r="T7" s="123"/>
      <c r="U7" s="123"/>
      <c r="V7" s="123"/>
      <c r="W7" s="123"/>
      <c r="X7" s="125"/>
      <c r="Y7" s="323"/>
      <c r="Z7" s="123"/>
      <c r="AA7" s="125"/>
      <c r="AB7" s="127"/>
    </row>
    <row r="8" spans="2:29" ht="13.5" customHeight="1" thickTop="1" thickBot="1" x14ac:dyDescent="0.25">
      <c r="B8" s="128"/>
      <c r="C8" s="129"/>
      <c r="D8" s="130"/>
      <c r="E8" s="131"/>
      <c r="F8" s="132"/>
      <c r="G8" s="132"/>
      <c r="H8" s="133"/>
      <c r="I8" s="134"/>
      <c r="J8" s="135"/>
      <c r="K8" s="133"/>
      <c r="L8" s="134"/>
      <c r="M8" s="134"/>
      <c r="N8" s="136"/>
      <c r="O8" s="136"/>
      <c r="P8" s="136"/>
      <c r="Q8" s="137"/>
      <c r="R8" s="137"/>
      <c r="S8" s="137"/>
      <c r="T8" s="136"/>
      <c r="U8" s="136"/>
      <c r="V8" s="136"/>
      <c r="W8" s="136"/>
      <c r="X8" s="138"/>
      <c r="Y8" s="138"/>
      <c r="Z8" s="136"/>
      <c r="AA8" s="138"/>
      <c r="AB8" s="139"/>
    </row>
    <row r="9" spans="2:29" ht="12.75" customHeight="1" x14ac:dyDescent="0.2">
      <c r="B9" s="128"/>
      <c r="C9" s="129"/>
      <c r="D9" s="130"/>
      <c r="E9" s="131"/>
      <c r="F9" s="132"/>
      <c r="G9" s="132"/>
      <c r="H9" s="140"/>
      <c r="J9" s="141"/>
      <c r="K9" s="140"/>
      <c r="N9" s="142"/>
      <c r="O9" s="143"/>
      <c r="P9" s="143"/>
      <c r="Q9" s="144"/>
      <c r="R9" s="143"/>
      <c r="S9" s="143"/>
      <c r="T9" s="144"/>
      <c r="U9" s="143"/>
      <c r="V9" s="145"/>
      <c r="W9" s="142"/>
      <c r="X9" s="146"/>
      <c r="Y9" s="147"/>
      <c r="Z9" s="144"/>
      <c r="AA9" s="146"/>
      <c r="AB9" s="147"/>
    </row>
    <row r="10" spans="2:29" ht="12" customHeight="1" x14ac:dyDescent="0.2">
      <c r="B10" s="128"/>
      <c r="C10" s="129"/>
      <c r="D10" s="130"/>
      <c r="E10" s="131"/>
      <c r="F10" s="132"/>
      <c r="G10" s="132"/>
      <c r="H10" s="140"/>
      <c r="I10" s="17"/>
      <c r="J10" s="148"/>
      <c r="K10" s="140"/>
      <c r="L10" s="17"/>
      <c r="M10" s="149"/>
      <c r="N10" s="150"/>
      <c r="O10" s="151"/>
      <c r="P10" s="151"/>
      <c r="Q10" s="152"/>
      <c r="R10" s="153"/>
      <c r="S10" s="154"/>
      <c r="T10" s="152"/>
      <c r="U10" s="153"/>
      <c r="V10" s="155"/>
      <c r="W10" s="150"/>
      <c r="X10" s="156"/>
      <c r="Y10" s="157"/>
      <c r="Z10" s="158"/>
      <c r="AA10" s="156"/>
      <c r="AB10" s="157"/>
      <c r="AC10" s="159"/>
    </row>
    <row r="11" spans="2:29" ht="12" customHeight="1" x14ac:dyDescent="0.2">
      <c r="B11" s="128"/>
      <c r="C11" s="129"/>
      <c r="D11" s="130"/>
      <c r="E11" s="160" t="s">
        <v>238</v>
      </c>
      <c r="F11" s="161"/>
      <c r="G11" s="161"/>
      <c r="H11" s="162" t="s">
        <v>239</v>
      </c>
      <c r="I11" s="163"/>
      <c r="J11" s="164"/>
      <c r="K11" s="162" t="s">
        <v>240</v>
      </c>
      <c r="L11" s="163"/>
      <c r="M11" s="165"/>
      <c r="N11" s="166" t="s">
        <v>241</v>
      </c>
      <c r="O11" s="167"/>
      <c r="P11" s="167"/>
      <c r="Q11" s="324" t="s">
        <v>242</v>
      </c>
      <c r="R11" s="163"/>
      <c r="S11" s="168"/>
      <c r="T11" s="324" t="s">
        <v>243</v>
      </c>
      <c r="U11" s="163"/>
      <c r="V11" s="165"/>
      <c r="W11" s="169" t="s">
        <v>244</v>
      </c>
      <c r="X11" s="170"/>
      <c r="Y11" s="171"/>
      <c r="Z11" s="172" t="s">
        <v>245</v>
      </c>
      <c r="AA11" s="170"/>
      <c r="AB11" s="171"/>
      <c r="AC11" s="159"/>
    </row>
    <row r="12" spans="2:29" ht="12.75" customHeight="1" x14ac:dyDescent="0.2">
      <c r="B12" s="128"/>
      <c r="C12" s="129"/>
      <c r="D12" s="130"/>
      <c r="E12" s="173"/>
      <c r="F12" s="174" t="s">
        <v>231</v>
      </c>
      <c r="G12" s="175" t="s">
        <v>232</v>
      </c>
      <c r="H12" s="176"/>
      <c r="I12" s="27" t="s">
        <v>231</v>
      </c>
      <c r="J12" s="177" t="s">
        <v>232</v>
      </c>
      <c r="K12" s="176"/>
      <c r="L12" s="27" t="s">
        <v>231</v>
      </c>
      <c r="M12" s="18" t="s">
        <v>232</v>
      </c>
      <c r="N12" s="178"/>
      <c r="O12" s="179" t="s">
        <v>231</v>
      </c>
      <c r="P12" s="180" t="s">
        <v>232</v>
      </c>
      <c r="Q12" s="325"/>
      <c r="R12" s="27" t="s">
        <v>231</v>
      </c>
      <c r="S12" s="27" t="s">
        <v>232</v>
      </c>
      <c r="T12" s="325"/>
      <c r="U12" s="27" t="s">
        <v>231</v>
      </c>
      <c r="V12" s="182" t="s">
        <v>232</v>
      </c>
      <c r="W12" s="183"/>
      <c r="X12" s="184" t="s">
        <v>231</v>
      </c>
      <c r="Y12" s="185" t="s">
        <v>232</v>
      </c>
      <c r="Z12" s="186"/>
      <c r="AA12" s="184" t="s">
        <v>231</v>
      </c>
      <c r="AB12" s="185" t="s">
        <v>232</v>
      </c>
      <c r="AC12" s="159"/>
    </row>
    <row r="13" spans="2:29" ht="9.75" customHeight="1" x14ac:dyDescent="0.2">
      <c r="B13" s="128"/>
      <c r="C13" s="129"/>
      <c r="D13" s="130"/>
      <c r="E13" s="173"/>
      <c r="F13" s="174"/>
      <c r="G13" s="175"/>
      <c r="H13" s="176"/>
      <c r="I13" s="27"/>
      <c r="J13" s="177"/>
      <c r="K13" s="176"/>
      <c r="L13" s="27"/>
      <c r="M13" s="18"/>
      <c r="N13" s="178"/>
      <c r="O13" s="179"/>
      <c r="P13" s="180"/>
      <c r="Q13" s="325"/>
      <c r="R13" s="27"/>
      <c r="S13" s="27"/>
      <c r="T13" s="325"/>
      <c r="U13" s="27"/>
      <c r="V13" s="182"/>
      <c r="W13" s="183"/>
      <c r="X13" s="184"/>
      <c r="Y13" s="185"/>
      <c r="Z13" s="186"/>
      <c r="AA13" s="184"/>
      <c r="AB13" s="185"/>
      <c r="AC13" s="159"/>
    </row>
    <row r="14" spans="2:29" ht="72" customHeight="1" x14ac:dyDescent="0.2">
      <c r="B14" s="187"/>
      <c r="C14" s="188"/>
      <c r="D14" s="189"/>
      <c r="E14" s="190"/>
      <c r="F14" s="191"/>
      <c r="G14" s="192"/>
      <c r="H14" s="193"/>
      <c r="I14" s="36"/>
      <c r="J14" s="194"/>
      <c r="K14" s="193"/>
      <c r="L14" s="36"/>
      <c r="M14" s="33"/>
      <c r="N14" s="195"/>
      <c r="O14" s="196"/>
      <c r="P14" s="197"/>
      <c r="Q14" s="326"/>
      <c r="R14" s="36"/>
      <c r="S14" s="36"/>
      <c r="T14" s="326"/>
      <c r="U14" s="36"/>
      <c r="V14" s="199"/>
      <c r="W14" s="200"/>
      <c r="X14" s="201"/>
      <c r="Y14" s="202"/>
      <c r="Z14" s="203"/>
      <c r="AA14" s="201"/>
      <c r="AB14" s="202"/>
      <c r="AC14" s="159"/>
    </row>
    <row r="15" spans="2:29" ht="12.9" customHeight="1" x14ac:dyDescent="0.2">
      <c r="B15" s="43" t="s">
        <v>193</v>
      </c>
      <c r="C15" s="44"/>
      <c r="D15" s="204">
        <f>SUM(D18,D21,D24,D27,D30,D33,)</f>
        <v>427</v>
      </c>
      <c r="E15" s="205">
        <f>E18+E21+E24+E27+E30+E33</f>
        <v>5631</v>
      </c>
      <c r="F15" s="205">
        <f>F18+F21+F24+F27+F30+F33</f>
        <v>3024</v>
      </c>
      <c r="G15" s="206">
        <f>G18+G21+G24+G27+G30+G33</f>
        <v>2607</v>
      </c>
      <c r="H15" s="207">
        <f t="shared" ref="H15:AB15" si="0">H18+H21+H24+H27+H30+H33</f>
        <v>1910</v>
      </c>
      <c r="I15" s="208">
        <f t="shared" si="0"/>
        <v>1309</v>
      </c>
      <c r="J15" s="209">
        <f t="shared" si="0"/>
        <v>601</v>
      </c>
      <c r="K15" s="210">
        <f t="shared" si="0"/>
        <v>3721</v>
      </c>
      <c r="L15" s="208">
        <f>L18+L21+L24+L27+L30+L33</f>
        <v>1715</v>
      </c>
      <c r="M15" s="211">
        <f t="shared" si="0"/>
        <v>2006</v>
      </c>
      <c r="N15" s="212">
        <f>N18+N21+N24+N27+N30+N33</f>
        <v>2743</v>
      </c>
      <c r="O15" s="208">
        <f t="shared" si="0"/>
        <v>1157</v>
      </c>
      <c r="P15" s="211">
        <f t="shared" si="0"/>
        <v>1586</v>
      </c>
      <c r="Q15" s="208">
        <f>Q18+Q21+Q24+Q27+Q30+Q33</f>
        <v>1076</v>
      </c>
      <c r="R15" s="208">
        <f>R18+R21+R24+R27+R30+R33</f>
        <v>560</v>
      </c>
      <c r="S15" s="208">
        <f>S18+S21+S24+S27+S30+S33</f>
        <v>516</v>
      </c>
      <c r="T15" s="208">
        <f t="shared" si="0"/>
        <v>1667</v>
      </c>
      <c r="U15" s="208">
        <f t="shared" si="0"/>
        <v>597</v>
      </c>
      <c r="V15" s="213">
        <f t="shared" si="0"/>
        <v>1070</v>
      </c>
      <c r="W15" s="212">
        <f>W18+W21+W24+W27+W30+W33</f>
        <v>59</v>
      </c>
      <c r="X15" s="205">
        <f>X18+X21+X24+X27+X30+X33</f>
        <v>30</v>
      </c>
      <c r="Y15" s="214">
        <f>Y18+Y21+Y24+Y27+Y30+Y33</f>
        <v>29</v>
      </c>
      <c r="Z15" s="211">
        <f t="shared" si="0"/>
        <v>919</v>
      </c>
      <c r="AA15" s="205">
        <f t="shared" si="0"/>
        <v>528</v>
      </c>
      <c r="AB15" s="214">
        <f t="shared" si="0"/>
        <v>391</v>
      </c>
      <c r="AC15" s="215"/>
    </row>
    <row r="16" spans="2:29" ht="12.9" customHeight="1" x14ac:dyDescent="0.2">
      <c r="B16" s="48"/>
      <c r="C16" s="49"/>
      <c r="D16" s="50"/>
      <c r="E16" s="217"/>
      <c r="F16" s="217">
        <f>ROUND(F15/E15,3)</f>
        <v>0.53700000000000003</v>
      </c>
      <c r="G16" s="218">
        <f>ROUND(G15/E15,3)</f>
        <v>0.46300000000000002</v>
      </c>
      <c r="H16" s="219">
        <f>ROUND(H15/E15,3)</f>
        <v>0.33900000000000002</v>
      </c>
      <c r="I16" s="220">
        <f>ROUND(I15/E15,3)</f>
        <v>0.23200000000000001</v>
      </c>
      <c r="J16" s="221">
        <f>ROUND(J15/E15,3)</f>
        <v>0.107</v>
      </c>
      <c r="K16" s="219">
        <f>ROUND(K15/E15,3)</f>
        <v>0.66100000000000003</v>
      </c>
      <c r="L16" s="220">
        <f>ROUND(L15/E15,3)</f>
        <v>0.30499999999999999</v>
      </c>
      <c r="M16" s="222">
        <f>ROUND(M15/E15,3)</f>
        <v>0.35599999999999998</v>
      </c>
      <c r="N16" s="223">
        <f>ROUND(N15/E15,3)</f>
        <v>0.48699999999999999</v>
      </c>
      <c r="O16" s="220">
        <f>ROUND(O15/E15,3)</f>
        <v>0.20499999999999999</v>
      </c>
      <c r="P16" s="222">
        <f>ROUND(P15/E15,3)</f>
        <v>0.28199999999999997</v>
      </c>
      <c r="Q16" s="220">
        <f>ROUND(Q15/E15,3)</f>
        <v>0.191</v>
      </c>
      <c r="R16" s="220">
        <f>ROUND(R15/E15,3)</f>
        <v>9.9000000000000005E-2</v>
      </c>
      <c r="S16" s="220">
        <f>ROUND(S15/E15,3)</f>
        <v>9.1999999999999998E-2</v>
      </c>
      <c r="T16" s="220">
        <f>ROUND(T15/E15,3)</f>
        <v>0.29599999999999999</v>
      </c>
      <c r="U16" s="220">
        <f>ROUND(U15/E15,3)</f>
        <v>0.106</v>
      </c>
      <c r="V16" s="224">
        <f>ROUND(V15/E15,3)</f>
        <v>0.19</v>
      </c>
      <c r="W16" s="223">
        <f>ROUND(W15/E15,3)</f>
        <v>0.01</v>
      </c>
      <c r="X16" s="217">
        <f>ROUND(X15/E15,3)</f>
        <v>5.0000000000000001E-3</v>
      </c>
      <c r="Y16" s="225">
        <f>ROUND(Y15/E15,3)</f>
        <v>5.0000000000000001E-3</v>
      </c>
      <c r="Z16" s="226">
        <f>ROUND(Z15/E15,3)</f>
        <v>0.16300000000000001</v>
      </c>
      <c r="AA16" s="217">
        <f>ROUND(AA15/E15,3)</f>
        <v>9.4E-2</v>
      </c>
      <c r="AB16" s="225">
        <f>ROUND(AB15/E15,3)</f>
        <v>6.9000000000000006E-2</v>
      </c>
      <c r="AC16" s="227"/>
    </row>
    <row r="17" spans="2:29" ht="12.75" customHeight="1" thickBot="1" x14ac:dyDescent="0.25">
      <c r="B17" s="54"/>
      <c r="C17" s="55"/>
      <c r="D17" s="56"/>
      <c r="E17" s="327"/>
      <c r="F17" s="229">
        <f>ROUND(F15/F15,3)</f>
        <v>1</v>
      </c>
      <c r="G17" s="230">
        <f>ROUND(G15/G15,3)</f>
        <v>1</v>
      </c>
      <c r="H17" s="231"/>
      <c r="I17" s="232">
        <f>ROUND(I15/F15,3)</f>
        <v>0.433</v>
      </c>
      <c r="J17" s="233">
        <f>ROUND(J15/G15,3)</f>
        <v>0.23100000000000001</v>
      </c>
      <c r="K17" s="234"/>
      <c r="L17" s="232">
        <f>ROUND(L15/F15,3)</f>
        <v>0.56699999999999995</v>
      </c>
      <c r="M17" s="235">
        <f>ROUND(M15/G15,3)</f>
        <v>0.76900000000000002</v>
      </c>
      <c r="N17" s="236"/>
      <c r="O17" s="232">
        <f>ROUND(O15/F15,3)</f>
        <v>0.38300000000000001</v>
      </c>
      <c r="P17" s="235">
        <f>ROUND(P15/G15,3)</f>
        <v>0.60799999999999998</v>
      </c>
      <c r="Q17" s="237"/>
      <c r="R17" s="232">
        <f>ROUND(R15/F15,3)</f>
        <v>0.185</v>
      </c>
      <c r="S17" s="232">
        <f>ROUND(S15/G15,3)</f>
        <v>0.19800000000000001</v>
      </c>
      <c r="T17" s="237"/>
      <c r="U17" s="232">
        <f>ROUND(U15/F15,3)</f>
        <v>0.19700000000000001</v>
      </c>
      <c r="V17" s="238">
        <f>ROUND(V15/G15,3)</f>
        <v>0.41</v>
      </c>
      <c r="W17" s="236"/>
      <c r="X17" s="229">
        <f>ROUND(X15/F15,3)</f>
        <v>0.01</v>
      </c>
      <c r="Y17" s="239">
        <f>ROUND(Y15/G15,3)</f>
        <v>1.0999999999999999E-2</v>
      </c>
      <c r="Z17" s="240"/>
      <c r="AA17" s="229">
        <f>ROUND(AA15/F15,3)</f>
        <v>0.17499999999999999</v>
      </c>
      <c r="AB17" s="239">
        <f>ROUND(AB15/G15,3)</f>
        <v>0.15</v>
      </c>
      <c r="AC17" s="227"/>
    </row>
    <row r="18" spans="2:29" ht="12.9" customHeight="1" thickTop="1" x14ac:dyDescent="0.2">
      <c r="B18" s="63" t="s">
        <v>194</v>
      </c>
      <c r="C18" s="64" t="s">
        <v>195</v>
      </c>
      <c r="D18" s="65">
        <v>49</v>
      </c>
      <c r="E18" s="241">
        <f>F18+G18</f>
        <v>221</v>
      </c>
      <c r="F18" s="241">
        <f>I18+L18</f>
        <v>187</v>
      </c>
      <c r="G18" s="242">
        <f>J18+M18</f>
        <v>34</v>
      </c>
      <c r="H18" s="243">
        <f>'表3-2'!H18+'表3-3'!H18</f>
        <v>186</v>
      </c>
      <c r="I18" s="244">
        <f>'表3-2'!I18+'表3-3'!I18</f>
        <v>161</v>
      </c>
      <c r="J18" s="245">
        <f>'表3-2'!J18+'表3-3'!J18</f>
        <v>25</v>
      </c>
      <c r="K18" s="246">
        <f>L18+M18</f>
        <v>35</v>
      </c>
      <c r="L18" s="244">
        <f>O18+AA18+X18</f>
        <v>26</v>
      </c>
      <c r="M18" s="247">
        <f>P18+AB18+Y18</f>
        <v>9</v>
      </c>
      <c r="N18" s="248">
        <f>O18+P18</f>
        <v>25</v>
      </c>
      <c r="O18" s="244">
        <f>R18+U18</f>
        <v>19</v>
      </c>
      <c r="P18" s="249">
        <f>S18+V18</f>
        <v>6</v>
      </c>
      <c r="Q18" s="244">
        <f>'表3-2'!Q18+'表3-3'!Q18</f>
        <v>8</v>
      </c>
      <c r="R18" s="244">
        <f>'表3-2'!R18+'表3-3'!R18</f>
        <v>7</v>
      </c>
      <c r="S18" s="244">
        <f>'表3-2'!S18+'表3-3'!S18</f>
        <v>1</v>
      </c>
      <c r="T18" s="244">
        <f>'表3-2'!T18+'表3-3'!T18</f>
        <v>17</v>
      </c>
      <c r="U18" s="244">
        <f>'表3-2'!U18+'表3-3'!U18</f>
        <v>12</v>
      </c>
      <c r="V18" s="244">
        <f>'表3-2'!V18+'表3-3'!V18</f>
        <v>5</v>
      </c>
      <c r="W18" s="248">
        <f>'表3-2'!W18+'表3-3'!W18</f>
        <v>0</v>
      </c>
      <c r="X18" s="241">
        <f>'表3-2'!X18+'表3-3'!X18</f>
        <v>0</v>
      </c>
      <c r="Y18" s="251">
        <f>'表3-2'!Y18+'表3-3'!Y18</f>
        <v>0</v>
      </c>
      <c r="Z18" s="248">
        <f>'表3-2'!Z18+'表3-3'!Z18</f>
        <v>10</v>
      </c>
      <c r="AA18" s="241">
        <f>'表3-2'!AA18+'表3-3'!AA18</f>
        <v>7</v>
      </c>
      <c r="AB18" s="251">
        <f>'表3-2'!AB18+'表3-3'!AB18</f>
        <v>3</v>
      </c>
      <c r="AC18" s="215"/>
    </row>
    <row r="19" spans="2:29" ht="12.9" customHeight="1" x14ac:dyDescent="0.2">
      <c r="B19" s="69"/>
      <c r="C19" s="48"/>
      <c r="D19" s="50"/>
      <c r="E19" s="217"/>
      <c r="F19" s="217">
        <f>ROUND(F18/E18,3)</f>
        <v>0.84599999999999997</v>
      </c>
      <c r="G19" s="218">
        <f>ROUND(G18/E18,3)</f>
        <v>0.154</v>
      </c>
      <c r="H19" s="219">
        <f>ROUND(H18/E18,3)</f>
        <v>0.84199999999999997</v>
      </c>
      <c r="I19" s="220">
        <f>ROUND(I18/E18,3)</f>
        <v>0.72899999999999998</v>
      </c>
      <c r="J19" s="221">
        <f>ROUND(J18/E18,3)</f>
        <v>0.113</v>
      </c>
      <c r="K19" s="252">
        <f>ROUND(K18/E18,3)</f>
        <v>0.158</v>
      </c>
      <c r="L19" s="220">
        <f>ROUND(L18/E18,3)</f>
        <v>0.11799999999999999</v>
      </c>
      <c r="M19" s="222">
        <f>ROUND(M18/E18,3)</f>
        <v>4.1000000000000002E-2</v>
      </c>
      <c r="N19" s="223">
        <f>ROUND(N18/E18,3)</f>
        <v>0.113</v>
      </c>
      <c r="O19" s="220">
        <f>ROUND(O18/E18,3)</f>
        <v>8.5999999999999993E-2</v>
      </c>
      <c r="P19" s="253">
        <f>ROUND(P18/E18,3)</f>
        <v>2.7E-2</v>
      </c>
      <c r="Q19" s="220">
        <f>ROUND(Q18/E18,3)</f>
        <v>3.5999999999999997E-2</v>
      </c>
      <c r="R19" s="220">
        <f>ROUND(R18/E18,3)</f>
        <v>3.2000000000000001E-2</v>
      </c>
      <c r="S19" s="220">
        <f>ROUND(S18/E18,3)</f>
        <v>5.0000000000000001E-3</v>
      </c>
      <c r="T19" s="220">
        <f>ROUND(T18/E18,3)</f>
        <v>7.6999999999999999E-2</v>
      </c>
      <c r="U19" s="220">
        <f>ROUND(U18/E18,3)</f>
        <v>5.3999999999999999E-2</v>
      </c>
      <c r="V19" s="224">
        <f>ROUND(V18/E18,3)</f>
        <v>2.3E-2</v>
      </c>
      <c r="W19" s="223">
        <f>ROUND(W18/E18,3)</f>
        <v>0</v>
      </c>
      <c r="X19" s="217">
        <f>ROUND(X18/E18,3)</f>
        <v>0</v>
      </c>
      <c r="Y19" s="254">
        <f>ROUND(Y18/E18,3)</f>
        <v>0</v>
      </c>
      <c r="Z19" s="226">
        <f>ROUND(Z18/E18,3)</f>
        <v>4.4999999999999998E-2</v>
      </c>
      <c r="AA19" s="217">
        <f>ROUND(AA18/E18,3)</f>
        <v>3.2000000000000001E-2</v>
      </c>
      <c r="AB19" s="254">
        <f>ROUND(AB18/E18,3)</f>
        <v>1.4E-2</v>
      </c>
      <c r="AC19" s="227"/>
    </row>
    <row r="20" spans="2:29" ht="12.9" customHeight="1" x14ac:dyDescent="0.2">
      <c r="B20" s="69"/>
      <c r="C20" s="70"/>
      <c r="D20" s="71"/>
      <c r="E20" s="328"/>
      <c r="F20" s="256">
        <f>ROUND(F18/F18,3)</f>
        <v>1</v>
      </c>
      <c r="G20" s="257">
        <f>ROUND(G18/G18,3)</f>
        <v>1</v>
      </c>
      <c r="H20" s="258"/>
      <c r="I20" s="259">
        <f>ROUND(I18/F18,3)</f>
        <v>0.86099999999999999</v>
      </c>
      <c r="J20" s="260">
        <f>ROUND(J18/G18,3)</f>
        <v>0.73499999999999999</v>
      </c>
      <c r="K20" s="261"/>
      <c r="L20" s="259">
        <f>ROUND(L18/F18,3)</f>
        <v>0.13900000000000001</v>
      </c>
      <c r="M20" s="262">
        <f>ROUND(M18/G18,3)</f>
        <v>0.26500000000000001</v>
      </c>
      <c r="N20" s="263"/>
      <c r="O20" s="259">
        <f>ROUND(O18/F18,3)</f>
        <v>0.10199999999999999</v>
      </c>
      <c r="P20" s="264">
        <f>ROUND(P18/G18,3)</f>
        <v>0.17599999999999999</v>
      </c>
      <c r="Q20" s="265"/>
      <c r="R20" s="259">
        <f>ROUND(R18/F18,3)</f>
        <v>3.6999999999999998E-2</v>
      </c>
      <c r="S20" s="259">
        <f>ROUND(S18/G18,3)</f>
        <v>2.9000000000000001E-2</v>
      </c>
      <c r="T20" s="265"/>
      <c r="U20" s="259">
        <f>ROUND(U18/F18,3)</f>
        <v>6.4000000000000001E-2</v>
      </c>
      <c r="V20" s="266">
        <f>ROUND(V18/G18,3)</f>
        <v>0.14699999999999999</v>
      </c>
      <c r="W20" s="263"/>
      <c r="X20" s="256">
        <f>ROUND(X18/F18,3)</f>
        <v>0</v>
      </c>
      <c r="Y20" s="267">
        <f>ROUND(Y18/G18,3)</f>
        <v>0</v>
      </c>
      <c r="Z20" s="329"/>
      <c r="AA20" s="256">
        <f>ROUND(AA18/F18,3)</f>
        <v>3.6999999999999998E-2</v>
      </c>
      <c r="AB20" s="267">
        <f>ROUND(AB18/G18,3)</f>
        <v>8.7999999999999995E-2</v>
      </c>
      <c r="AC20" s="227"/>
    </row>
    <row r="21" spans="2:29" ht="12.9" customHeight="1" x14ac:dyDescent="0.2">
      <c r="B21" s="69"/>
      <c r="C21" s="96" t="s">
        <v>196</v>
      </c>
      <c r="D21" s="77">
        <v>87</v>
      </c>
      <c r="E21" s="205">
        <f>F21+G21</f>
        <v>1336</v>
      </c>
      <c r="F21" s="205">
        <f>I21+L21</f>
        <v>921</v>
      </c>
      <c r="G21" s="206">
        <f>J21+M21</f>
        <v>415</v>
      </c>
      <c r="H21" s="300">
        <f>'表3-2'!H21+'表3-3'!H21</f>
        <v>699</v>
      </c>
      <c r="I21" s="278">
        <f>'表3-2'!I21+'表3-3'!I21</f>
        <v>528</v>
      </c>
      <c r="J21" s="282">
        <f>'表3-2'!J21+'表3-3'!J21</f>
        <v>171</v>
      </c>
      <c r="K21" s="210">
        <f>L21+M21</f>
        <v>637</v>
      </c>
      <c r="L21" s="208">
        <f>O21+AA21+X21</f>
        <v>393</v>
      </c>
      <c r="M21" s="211">
        <f>P21+AB21+Y21</f>
        <v>244</v>
      </c>
      <c r="N21" s="268">
        <f>O21+P21</f>
        <v>401</v>
      </c>
      <c r="O21" s="208">
        <f>R21+U21</f>
        <v>227</v>
      </c>
      <c r="P21" s="269">
        <f>S21+V21</f>
        <v>174</v>
      </c>
      <c r="Q21" s="278">
        <f>'表3-2'!Q21+'表3-3'!Q21</f>
        <v>211</v>
      </c>
      <c r="R21" s="278">
        <f>'表3-2'!R21+'表3-3'!R21</f>
        <v>145</v>
      </c>
      <c r="S21" s="278">
        <f>'表3-2'!S21+'表3-3'!S21</f>
        <v>66</v>
      </c>
      <c r="T21" s="278">
        <f>'表3-2'!T21+'表3-3'!T21</f>
        <v>190</v>
      </c>
      <c r="U21" s="278">
        <f>'表3-2'!U21+'表3-3'!U21</f>
        <v>82</v>
      </c>
      <c r="V21" s="278">
        <f>'表3-2'!V21+'表3-3'!V21</f>
        <v>108</v>
      </c>
      <c r="W21" s="284">
        <f>'表3-2'!W21+'表3-3'!W21</f>
        <v>11</v>
      </c>
      <c r="X21" s="280">
        <f>'表3-2'!X21+'表3-3'!X21</f>
        <v>9</v>
      </c>
      <c r="Y21" s="287">
        <f>'表3-2'!Y21+'表3-3'!Y21</f>
        <v>2</v>
      </c>
      <c r="Z21" s="284">
        <f>'表3-2'!Z21+'表3-3'!Z21</f>
        <v>225</v>
      </c>
      <c r="AA21" s="280">
        <f>'表3-2'!AA21+'表3-3'!AA21</f>
        <v>157</v>
      </c>
      <c r="AB21" s="287">
        <f>'表3-2'!AB21+'表3-3'!AB21</f>
        <v>68</v>
      </c>
      <c r="AC21" s="215"/>
    </row>
    <row r="22" spans="2:29" ht="12.9" customHeight="1" x14ac:dyDescent="0.2">
      <c r="B22" s="69"/>
      <c r="C22" s="271"/>
      <c r="D22" s="50"/>
      <c r="E22" s="217"/>
      <c r="F22" s="217">
        <f>ROUND(F21/E21,3)</f>
        <v>0.68899999999999995</v>
      </c>
      <c r="G22" s="218">
        <f>ROUND(G21/E21,3)</f>
        <v>0.311</v>
      </c>
      <c r="H22" s="219">
        <f>ROUND(H21/E21,3)</f>
        <v>0.52300000000000002</v>
      </c>
      <c r="I22" s="220">
        <f>ROUND(I21/E21,3)</f>
        <v>0.39500000000000002</v>
      </c>
      <c r="J22" s="221">
        <f>ROUND(J21/E21,3)</f>
        <v>0.128</v>
      </c>
      <c r="K22" s="252">
        <f>ROUND(K21/E21,3)</f>
        <v>0.47699999999999998</v>
      </c>
      <c r="L22" s="220">
        <f>ROUND(L21/E21,3)</f>
        <v>0.29399999999999998</v>
      </c>
      <c r="M22" s="222">
        <f>ROUND(M21/E21,3)</f>
        <v>0.183</v>
      </c>
      <c r="N22" s="223">
        <f>ROUND(N21/E21,3)</f>
        <v>0.3</v>
      </c>
      <c r="O22" s="220">
        <f>ROUND(O21/E21,3)</f>
        <v>0.17</v>
      </c>
      <c r="P22" s="253">
        <f>ROUND(P21/E21,3)</f>
        <v>0.13</v>
      </c>
      <c r="Q22" s="220">
        <f>ROUND(Q21/E21,3)</f>
        <v>0.158</v>
      </c>
      <c r="R22" s="220">
        <f>ROUND(R21/E21,3)</f>
        <v>0.109</v>
      </c>
      <c r="S22" s="220">
        <f>ROUND(S21/E21,3)</f>
        <v>4.9000000000000002E-2</v>
      </c>
      <c r="T22" s="220">
        <f>ROUND(T21/E21,3)</f>
        <v>0.14199999999999999</v>
      </c>
      <c r="U22" s="220">
        <f>ROUND(U21/E21,3)</f>
        <v>6.0999999999999999E-2</v>
      </c>
      <c r="V22" s="224">
        <f>ROUND(V21/E21,3)</f>
        <v>8.1000000000000003E-2</v>
      </c>
      <c r="W22" s="223">
        <f>ROUND(W21/E21,3)</f>
        <v>8.0000000000000002E-3</v>
      </c>
      <c r="X22" s="217">
        <f>ROUND(X21/E21,3)</f>
        <v>7.0000000000000001E-3</v>
      </c>
      <c r="Y22" s="254">
        <f>ROUND(Y21/E21,3)</f>
        <v>1E-3</v>
      </c>
      <c r="Z22" s="226">
        <f>ROUND(Z21/E21,3)</f>
        <v>0.16800000000000001</v>
      </c>
      <c r="AA22" s="217">
        <f>ROUND(AA21/E21,3)</f>
        <v>0.11799999999999999</v>
      </c>
      <c r="AB22" s="254">
        <f>ROUND(AB21/E21,3)</f>
        <v>5.0999999999999997E-2</v>
      </c>
      <c r="AC22" s="227"/>
    </row>
    <row r="23" spans="2:29" ht="12.9" customHeight="1" x14ac:dyDescent="0.2">
      <c r="B23" s="69"/>
      <c r="C23" s="94"/>
      <c r="D23" s="78"/>
      <c r="E23" s="328"/>
      <c r="F23" s="256">
        <f>ROUND(F21/F21,3)</f>
        <v>1</v>
      </c>
      <c r="G23" s="257">
        <f>ROUND(G21/G21,3)</f>
        <v>1</v>
      </c>
      <c r="H23" s="258"/>
      <c r="I23" s="259">
        <f>ROUND(I21/F21,3)</f>
        <v>0.57299999999999995</v>
      </c>
      <c r="J23" s="260">
        <f>ROUND(J21/G21,3)</f>
        <v>0.41199999999999998</v>
      </c>
      <c r="K23" s="261"/>
      <c r="L23" s="259">
        <f>ROUND(L21/F21,3)</f>
        <v>0.42699999999999999</v>
      </c>
      <c r="M23" s="262">
        <f>ROUND(M21/G21,3)</f>
        <v>0.58799999999999997</v>
      </c>
      <c r="N23" s="263"/>
      <c r="O23" s="259">
        <f>ROUND(O21/F21,3)</f>
        <v>0.246</v>
      </c>
      <c r="P23" s="264">
        <f>ROUND(P21/G21,3)</f>
        <v>0.41899999999999998</v>
      </c>
      <c r="Q23" s="265"/>
      <c r="R23" s="259">
        <f>ROUND(R21/F21,3)</f>
        <v>0.157</v>
      </c>
      <c r="S23" s="259">
        <f>ROUND(S21/G21,3)</f>
        <v>0.159</v>
      </c>
      <c r="T23" s="265"/>
      <c r="U23" s="259">
        <f>ROUND(U21/F21,3)</f>
        <v>8.8999999999999996E-2</v>
      </c>
      <c r="V23" s="266">
        <f>ROUND(V21/G21,3)</f>
        <v>0.26</v>
      </c>
      <c r="W23" s="263"/>
      <c r="X23" s="256">
        <f>ROUND(X21/F21,3)</f>
        <v>0.01</v>
      </c>
      <c r="Y23" s="267">
        <f>ROUND(Y21/G21,3)</f>
        <v>5.0000000000000001E-3</v>
      </c>
      <c r="Z23" s="329"/>
      <c r="AA23" s="256">
        <f>ROUND(AA21/F21,3)</f>
        <v>0.17</v>
      </c>
      <c r="AB23" s="267">
        <f>ROUND(AB21/G21,3)</f>
        <v>0.16400000000000001</v>
      </c>
      <c r="AC23" s="227"/>
    </row>
    <row r="24" spans="2:29" ht="12.9" customHeight="1" x14ac:dyDescent="0.2">
      <c r="B24" s="69"/>
      <c r="C24" s="272" t="s">
        <v>233</v>
      </c>
      <c r="D24" s="80">
        <v>25</v>
      </c>
      <c r="E24" s="205">
        <f>F24+G24</f>
        <v>308</v>
      </c>
      <c r="F24" s="205">
        <f>I24+L24</f>
        <v>281</v>
      </c>
      <c r="G24" s="206">
        <f>J24+M24</f>
        <v>27</v>
      </c>
      <c r="H24" s="300">
        <f>'表3-2'!H24+'表3-3'!H24</f>
        <v>97</v>
      </c>
      <c r="I24" s="278">
        <f>'表3-2'!I24+'表3-3'!I24</f>
        <v>91</v>
      </c>
      <c r="J24" s="282">
        <f>'表3-2'!J24+'表3-3'!J24</f>
        <v>6</v>
      </c>
      <c r="K24" s="210">
        <f>L24+M24</f>
        <v>211</v>
      </c>
      <c r="L24" s="208">
        <f>O24+AA24+X24</f>
        <v>190</v>
      </c>
      <c r="M24" s="211">
        <f>P24+AB24+Y24</f>
        <v>21</v>
      </c>
      <c r="N24" s="268">
        <f>O24+P24</f>
        <v>104</v>
      </c>
      <c r="O24" s="208">
        <f>R24+U24</f>
        <v>86</v>
      </c>
      <c r="P24" s="269">
        <f>S24+V24</f>
        <v>18</v>
      </c>
      <c r="Q24" s="278">
        <f>'表3-2'!Q24+'表3-3'!Q24</f>
        <v>35</v>
      </c>
      <c r="R24" s="278">
        <f>'表3-2'!R24+'表3-3'!R24</f>
        <v>30</v>
      </c>
      <c r="S24" s="278">
        <f>'表3-2'!S24+'表3-3'!S24</f>
        <v>5</v>
      </c>
      <c r="T24" s="278">
        <f>'表3-2'!T24+'表3-3'!T24</f>
        <v>69</v>
      </c>
      <c r="U24" s="278">
        <f>'表3-2'!U24+'表3-3'!U24</f>
        <v>56</v>
      </c>
      <c r="V24" s="278">
        <f>'表3-2'!V24+'表3-3'!V24</f>
        <v>13</v>
      </c>
      <c r="W24" s="284">
        <f>'表3-2'!W24+'表3-3'!W24</f>
        <v>0</v>
      </c>
      <c r="X24" s="280">
        <f>'表3-2'!X24+'表3-3'!X24</f>
        <v>0</v>
      </c>
      <c r="Y24" s="287">
        <f>'表3-2'!Y24+'表3-3'!Y24</f>
        <v>0</v>
      </c>
      <c r="Z24" s="284">
        <f>'表3-2'!Z24+'表3-3'!Z24</f>
        <v>107</v>
      </c>
      <c r="AA24" s="280">
        <f>'表3-2'!AA24+'表3-3'!AA24</f>
        <v>104</v>
      </c>
      <c r="AB24" s="287">
        <f>'表3-2'!AB24+'表3-3'!AB24</f>
        <v>3</v>
      </c>
      <c r="AC24" s="215"/>
    </row>
    <row r="25" spans="2:29" ht="12.9" customHeight="1" x14ac:dyDescent="0.2">
      <c r="B25" s="69"/>
      <c r="C25" s="273"/>
      <c r="D25" s="50"/>
      <c r="E25" s="217"/>
      <c r="F25" s="217">
        <f>ROUND(F24/E24,3)</f>
        <v>0.91200000000000003</v>
      </c>
      <c r="G25" s="218">
        <f>ROUND(G24/E24,3)</f>
        <v>8.7999999999999995E-2</v>
      </c>
      <c r="H25" s="219">
        <f>ROUND(H24/E24,3)</f>
        <v>0.315</v>
      </c>
      <c r="I25" s="220">
        <f>ROUND(I24/E24,3)</f>
        <v>0.29499999999999998</v>
      </c>
      <c r="J25" s="221">
        <f>ROUND(J24/E24,3)</f>
        <v>1.9E-2</v>
      </c>
      <c r="K25" s="252">
        <f>ROUND(K24/E24,3)</f>
        <v>0.68500000000000005</v>
      </c>
      <c r="L25" s="220">
        <f>ROUND(L24/E24,3)</f>
        <v>0.61699999999999999</v>
      </c>
      <c r="M25" s="222">
        <f>ROUND(M24/E24,3)</f>
        <v>6.8000000000000005E-2</v>
      </c>
      <c r="N25" s="223">
        <f>ROUND(N24/E24,3)</f>
        <v>0.33800000000000002</v>
      </c>
      <c r="O25" s="220">
        <f>ROUND(O24/E24,3)</f>
        <v>0.27900000000000003</v>
      </c>
      <c r="P25" s="253">
        <f>ROUND(P24/E24,3)</f>
        <v>5.8000000000000003E-2</v>
      </c>
      <c r="Q25" s="220">
        <f>ROUND(Q24/E24,3)</f>
        <v>0.114</v>
      </c>
      <c r="R25" s="220">
        <f>ROUND(R24/E24,3)</f>
        <v>9.7000000000000003E-2</v>
      </c>
      <c r="S25" s="220">
        <f>ROUND(S24/E24,3)</f>
        <v>1.6E-2</v>
      </c>
      <c r="T25" s="220">
        <f>ROUND(T24/E24,3)</f>
        <v>0.224</v>
      </c>
      <c r="U25" s="220">
        <f>ROUND(U24/E24,3)</f>
        <v>0.182</v>
      </c>
      <c r="V25" s="224">
        <f>ROUND(V24/E24,3)</f>
        <v>4.2000000000000003E-2</v>
      </c>
      <c r="W25" s="223">
        <f>ROUND(W24/E24,3)</f>
        <v>0</v>
      </c>
      <c r="X25" s="217">
        <f>ROUND(X24/E24,3)</f>
        <v>0</v>
      </c>
      <c r="Y25" s="254">
        <f>ROUND(Y24/E24,3)</f>
        <v>0</v>
      </c>
      <c r="Z25" s="226">
        <f>ROUND(Z24/E24,3)</f>
        <v>0.34699999999999998</v>
      </c>
      <c r="AA25" s="217">
        <f>ROUND(AA24/E24,3)</f>
        <v>0.33800000000000002</v>
      </c>
      <c r="AB25" s="254">
        <f>ROUND(AB24/E24,3)</f>
        <v>0.01</v>
      </c>
      <c r="AC25" s="227"/>
    </row>
    <row r="26" spans="2:29" ht="12.9" customHeight="1" x14ac:dyDescent="0.2">
      <c r="B26" s="69"/>
      <c r="C26" s="274"/>
      <c r="D26" s="78"/>
      <c r="E26" s="328"/>
      <c r="F26" s="256">
        <f>ROUND(F24/F24,3)</f>
        <v>1</v>
      </c>
      <c r="G26" s="257">
        <f>ROUND(G24/G24,3)</f>
        <v>1</v>
      </c>
      <c r="H26" s="258"/>
      <c r="I26" s="259">
        <f>ROUND(I24/F24,3)</f>
        <v>0.32400000000000001</v>
      </c>
      <c r="J26" s="260">
        <f>ROUND(J24/G24,3)</f>
        <v>0.222</v>
      </c>
      <c r="K26" s="261"/>
      <c r="L26" s="259">
        <f>ROUND(L24/F24,3)</f>
        <v>0.67600000000000005</v>
      </c>
      <c r="M26" s="262">
        <f>ROUND(M24/G24,3)</f>
        <v>0.77800000000000002</v>
      </c>
      <c r="N26" s="263"/>
      <c r="O26" s="259">
        <f>ROUND(O24/F24,3)</f>
        <v>0.30599999999999999</v>
      </c>
      <c r="P26" s="264">
        <f>ROUND(P24/G24,3)</f>
        <v>0.66700000000000004</v>
      </c>
      <c r="Q26" s="265"/>
      <c r="R26" s="259">
        <f>ROUND(R24/F24,3)</f>
        <v>0.107</v>
      </c>
      <c r="S26" s="259">
        <f>ROUND(S24/G24,3)</f>
        <v>0.185</v>
      </c>
      <c r="T26" s="265"/>
      <c r="U26" s="259">
        <f>ROUND(U24/F24,3)</f>
        <v>0.19900000000000001</v>
      </c>
      <c r="V26" s="266">
        <f>ROUND(V24/G24,3)</f>
        <v>0.48099999999999998</v>
      </c>
      <c r="W26" s="263"/>
      <c r="X26" s="256">
        <f>ROUND(X24/F24,3)</f>
        <v>0</v>
      </c>
      <c r="Y26" s="267">
        <f>ROUND(Y24/G24,3)</f>
        <v>0</v>
      </c>
      <c r="Z26" s="329"/>
      <c r="AA26" s="256">
        <f>ROUND(AA24/F24,3)</f>
        <v>0.37</v>
      </c>
      <c r="AB26" s="267">
        <f>ROUND(AB24/G24,3)</f>
        <v>0.111</v>
      </c>
      <c r="AC26" s="227"/>
    </row>
    <row r="27" spans="2:29" ht="12.9" customHeight="1" x14ac:dyDescent="0.2">
      <c r="B27" s="69"/>
      <c r="C27" s="275" t="s">
        <v>198</v>
      </c>
      <c r="D27" s="80">
        <v>82</v>
      </c>
      <c r="E27" s="205">
        <f>F27+G27</f>
        <v>654</v>
      </c>
      <c r="F27" s="205">
        <f>I27+L27</f>
        <v>314</v>
      </c>
      <c r="G27" s="206">
        <f>J27+M27</f>
        <v>340</v>
      </c>
      <c r="H27" s="300">
        <f>'表3-2'!H27+'表3-3'!H27</f>
        <v>150</v>
      </c>
      <c r="I27" s="278">
        <f>'表3-2'!I27+'表3-3'!I27</f>
        <v>107</v>
      </c>
      <c r="J27" s="282">
        <f>'表3-2'!J27+'表3-3'!J27</f>
        <v>43</v>
      </c>
      <c r="K27" s="210">
        <f>L27+M27</f>
        <v>504</v>
      </c>
      <c r="L27" s="208">
        <f>O27+AA27+X27</f>
        <v>207</v>
      </c>
      <c r="M27" s="211">
        <f>P27+AB27+Y27</f>
        <v>297</v>
      </c>
      <c r="N27" s="268">
        <f>O27+P27</f>
        <v>322</v>
      </c>
      <c r="O27" s="208">
        <f>R27+U27</f>
        <v>123</v>
      </c>
      <c r="P27" s="269">
        <f>S27+V27</f>
        <v>199</v>
      </c>
      <c r="Q27" s="278">
        <f>'表3-2'!Q27+'表3-3'!Q27</f>
        <v>107</v>
      </c>
      <c r="R27" s="278">
        <f>'表3-2'!R27+'表3-3'!R27</f>
        <v>45</v>
      </c>
      <c r="S27" s="278">
        <f>'表3-2'!S27+'表3-3'!S27</f>
        <v>62</v>
      </c>
      <c r="T27" s="278">
        <f>'表3-2'!T27+'表3-3'!T27</f>
        <v>215</v>
      </c>
      <c r="U27" s="278">
        <f>'表3-2'!U27+'表3-3'!U27</f>
        <v>78</v>
      </c>
      <c r="V27" s="278">
        <f>'表3-2'!V27+'表3-3'!V27</f>
        <v>137</v>
      </c>
      <c r="W27" s="284">
        <f>'表3-2'!W27+'表3-3'!W27</f>
        <v>19</v>
      </c>
      <c r="X27" s="280">
        <f>'表3-2'!X27+'表3-3'!X27</f>
        <v>19</v>
      </c>
      <c r="Y27" s="287">
        <f>'表3-2'!Y27+'表3-3'!Y27</f>
        <v>0</v>
      </c>
      <c r="Z27" s="284">
        <f>'表3-2'!Z27+'表3-3'!Z27</f>
        <v>163</v>
      </c>
      <c r="AA27" s="280">
        <f>'表3-2'!AA27+'表3-3'!AA27</f>
        <v>65</v>
      </c>
      <c r="AB27" s="287">
        <f>'表3-2'!AB27+'表3-3'!AB27</f>
        <v>98</v>
      </c>
      <c r="AC27" s="215"/>
    </row>
    <row r="28" spans="2:29" ht="12.9" customHeight="1" x14ac:dyDescent="0.2">
      <c r="B28" s="69"/>
      <c r="C28" s="181"/>
      <c r="D28" s="50"/>
      <c r="E28" s="217"/>
      <c r="F28" s="217">
        <f>ROUND(F27/E27,3)</f>
        <v>0.48</v>
      </c>
      <c r="G28" s="218">
        <f>ROUND(G27/E27,3)</f>
        <v>0.52</v>
      </c>
      <c r="H28" s="219">
        <f>ROUND(H27/E27,3)</f>
        <v>0.22900000000000001</v>
      </c>
      <c r="I28" s="220">
        <f>ROUND(I27/E27,3)</f>
        <v>0.16400000000000001</v>
      </c>
      <c r="J28" s="221">
        <f>ROUND(J27/E27,3)</f>
        <v>6.6000000000000003E-2</v>
      </c>
      <c r="K28" s="252">
        <f>ROUND(K27/E27,3)</f>
        <v>0.77100000000000002</v>
      </c>
      <c r="L28" s="220">
        <f>ROUND(L27/E27,3)</f>
        <v>0.317</v>
      </c>
      <c r="M28" s="222">
        <f>ROUND(M27/E27,3)</f>
        <v>0.45400000000000001</v>
      </c>
      <c r="N28" s="223">
        <f>ROUND(N27/E27,3)</f>
        <v>0.49199999999999999</v>
      </c>
      <c r="O28" s="220">
        <f>ROUND(O27/E27,3)</f>
        <v>0.188</v>
      </c>
      <c r="P28" s="253">
        <f>ROUND(P27/E27,3)</f>
        <v>0.30399999999999999</v>
      </c>
      <c r="Q28" s="220">
        <f>ROUND(Q27/E27,3)</f>
        <v>0.16400000000000001</v>
      </c>
      <c r="R28" s="220">
        <f>ROUND(R27/E27,3)</f>
        <v>6.9000000000000006E-2</v>
      </c>
      <c r="S28" s="220">
        <f>ROUND(S27/E27,3)</f>
        <v>9.5000000000000001E-2</v>
      </c>
      <c r="T28" s="220">
        <f>ROUND(T27/E27,3)</f>
        <v>0.32900000000000001</v>
      </c>
      <c r="U28" s="220">
        <f>ROUND(U27/E27,3)</f>
        <v>0.11899999999999999</v>
      </c>
      <c r="V28" s="224">
        <f>ROUND(V27/E27,3)</f>
        <v>0.20899999999999999</v>
      </c>
      <c r="W28" s="223">
        <f>ROUND(W27/E27,3)</f>
        <v>2.9000000000000001E-2</v>
      </c>
      <c r="X28" s="217">
        <f>ROUND(X27/E27,3)</f>
        <v>2.9000000000000001E-2</v>
      </c>
      <c r="Y28" s="254">
        <f>ROUND(Y27/E27,3)</f>
        <v>0</v>
      </c>
      <c r="Z28" s="226">
        <f>ROUND(Z27/E27,3)</f>
        <v>0.249</v>
      </c>
      <c r="AA28" s="217">
        <f>ROUND(AA27/E27,3)</f>
        <v>9.9000000000000005E-2</v>
      </c>
      <c r="AB28" s="254">
        <f>ROUND(AB27/E27,3)</f>
        <v>0.15</v>
      </c>
      <c r="AC28" s="227"/>
    </row>
    <row r="29" spans="2:29" ht="12.9" customHeight="1" x14ac:dyDescent="0.2">
      <c r="B29" s="69"/>
      <c r="C29" s="276"/>
      <c r="D29" s="78"/>
      <c r="E29" s="328"/>
      <c r="F29" s="256">
        <f>ROUND(F27/F27,3)</f>
        <v>1</v>
      </c>
      <c r="G29" s="257">
        <f>ROUND(G27/G27,3)</f>
        <v>1</v>
      </c>
      <c r="H29" s="258"/>
      <c r="I29" s="259">
        <f>ROUND(I27/F27,3)</f>
        <v>0.34100000000000003</v>
      </c>
      <c r="J29" s="260">
        <f>ROUND(J27/G27,3)</f>
        <v>0.126</v>
      </c>
      <c r="K29" s="261"/>
      <c r="L29" s="259">
        <f>ROUND(L27/F27,3)</f>
        <v>0.65900000000000003</v>
      </c>
      <c r="M29" s="262">
        <f>ROUND(M27/G27,3)</f>
        <v>0.874</v>
      </c>
      <c r="N29" s="263"/>
      <c r="O29" s="259">
        <f>ROUND(O27/F27,3)</f>
        <v>0.39200000000000002</v>
      </c>
      <c r="P29" s="264">
        <f>ROUND(P27/G27,3)</f>
        <v>0.58499999999999996</v>
      </c>
      <c r="Q29" s="265"/>
      <c r="R29" s="259">
        <f>ROUND(R27/F27,3)</f>
        <v>0.14299999999999999</v>
      </c>
      <c r="S29" s="259">
        <f>ROUND(S27/G27,3)</f>
        <v>0.182</v>
      </c>
      <c r="T29" s="265"/>
      <c r="U29" s="259">
        <f>ROUND(U27/F27,3)</f>
        <v>0.248</v>
      </c>
      <c r="V29" s="266">
        <f>ROUND(V27/G27,3)</f>
        <v>0.40300000000000002</v>
      </c>
      <c r="W29" s="263"/>
      <c r="X29" s="256">
        <f>ROUND(X27/F27,3)</f>
        <v>6.0999999999999999E-2</v>
      </c>
      <c r="Y29" s="267">
        <f>ROUND(Y27/G27,3)</f>
        <v>0</v>
      </c>
      <c r="Z29" s="329"/>
      <c r="AA29" s="256">
        <f>ROUND(AA27/F27,3)</f>
        <v>0.20699999999999999</v>
      </c>
      <c r="AB29" s="267">
        <f>ROUND(AB27/G27,3)</f>
        <v>0.28799999999999998</v>
      </c>
      <c r="AC29" s="227"/>
    </row>
    <row r="30" spans="2:29" ht="12.9" customHeight="1" x14ac:dyDescent="0.2">
      <c r="B30" s="69"/>
      <c r="C30" s="96" t="s">
        <v>199</v>
      </c>
      <c r="D30" s="80">
        <v>8</v>
      </c>
      <c r="E30" s="205">
        <f>F30+G30</f>
        <v>172</v>
      </c>
      <c r="F30" s="205">
        <f>I30+L30</f>
        <v>76</v>
      </c>
      <c r="G30" s="206">
        <f>J30+M30</f>
        <v>96</v>
      </c>
      <c r="H30" s="300">
        <f>'表3-2'!H30+'表3-3'!H30</f>
        <v>23</v>
      </c>
      <c r="I30" s="278">
        <f>'表3-2'!I30+'表3-3'!I30</f>
        <v>17</v>
      </c>
      <c r="J30" s="282">
        <f>'表3-2'!J30+'表3-3'!J30</f>
        <v>6</v>
      </c>
      <c r="K30" s="210">
        <f>L30+M30</f>
        <v>149</v>
      </c>
      <c r="L30" s="208">
        <f>O30+AA30+X30</f>
        <v>59</v>
      </c>
      <c r="M30" s="211">
        <f>P30+AB30+Y30</f>
        <v>90</v>
      </c>
      <c r="N30" s="268">
        <f>O30+P30</f>
        <v>40</v>
      </c>
      <c r="O30" s="208">
        <f>R30+U30</f>
        <v>1</v>
      </c>
      <c r="P30" s="269">
        <f>S30+V30</f>
        <v>39</v>
      </c>
      <c r="Q30" s="278">
        <f>'表3-2'!Q30+'表3-3'!Q30</f>
        <v>37</v>
      </c>
      <c r="R30" s="278">
        <f>'表3-2'!R30+'表3-3'!R30</f>
        <v>1</v>
      </c>
      <c r="S30" s="278">
        <f>'表3-2'!S30+'表3-3'!S30</f>
        <v>36</v>
      </c>
      <c r="T30" s="278">
        <f>'表3-2'!T30+'表3-3'!T30</f>
        <v>3</v>
      </c>
      <c r="U30" s="278">
        <f>'表3-2'!U30+'表3-3'!U30</f>
        <v>0</v>
      </c>
      <c r="V30" s="278">
        <f>'表3-2'!V30+'表3-3'!V30</f>
        <v>3</v>
      </c>
      <c r="W30" s="284">
        <f>'表3-2'!W30+'表3-3'!W30</f>
        <v>0</v>
      </c>
      <c r="X30" s="280">
        <f>'表3-2'!X30+'表3-3'!X30</f>
        <v>0</v>
      </c>
      <c r="Y30" s="287">
        <f>'表3-2'!Y30+'表3-3'!Y30</f>
        <v>0</v>
      </c>
      <c r="Z30" s="284">
        <f>'表3-2'!Z30+'表3-3'!Z30</f>
        <v>109</v>
      </c>
      <c r="AA30" s="280">
        <f>'表3-2'!AA30+'表3-3'!AA30</f>
        <v>58</v>
      </c>
      <c r="AB30" s="287">
        <f>'表3-2'!AB30+'表3-3'!AB30</f>
        <v>51</v>
      </c>
      <c r="AC30" s="215"/>
    </row>
    <row r="31" spans="2:29" ht="12.9" customHeight="1" x14ac:dyDescent="0.2">
      <c r="B31" s="69"/>
      <c r="C31" s="271"/>
      <c r="D31" s="50"/>
      <c r="E31" s="217"/>
      <c r="F31" s="217">
        <f>ROUND(F30/E30,3)</f>
        <v>0.442</v>
      </c>
      <c r="G31" s="218">
        <f>ROUND(G30/E30,3)</f>
        <v>0.55800000000000005</v>
      </c>
      <c r="H31" s="219">
        <f>ROUND(H30/E30,3)</f>
        <v>0.13400000000000001</v>
      </c>
      <c r="I31" s="220">
        <f>ROUND(I30/E30,3)</f>
        <v>9.9000000000000005E-2</v>
      </c>
      <c r="J31" s="221">
        <f>ROUND(J30/E30,3)</f>
        <v>3.5000000000000003E-2</v>
      </c>
      <c r="K31" s="252">
        <f>ROUND(K30/E30,3)</f>
        <v>0.86599999999999999</v>
      </c>
      <c r="L31" s="220">
        <f>ROUND(L30/E30,3)</f>
        <v>0.34300000000000003</v>
      </c>
      <c r="M31" s="222">
        <f>ROUND(M30/E30,3)</f>
        <v>0.52300000000000002</v>
      </c>
      <c r="N31" s="223">
        <f>ROUND(N30/E30,3)</f>
        <v>0.23300000000000001</v>
      </c>
      <c r="O31" s="220">
        <f>ROUND(O30/E30,3)</f>
        <v>6.0000000000000001E-3</v>
      </c>
      <c r="P31" s="253">
        <f>ROUND(P30/E30,3)</f>
        <v>0.22700000000000001</v>
      </c>
      <c r="Q31" s="220">
        <f>ROUND(Q30/E30,3)</f>
        <v>0.215</v>
      </c>
      <c r="R31" s="220">
        <f>ROUND(R30/E30,3)</f>
        <v>6.0000000000000001E-3</v>
      </c>
      <c r="S31" s="220">
        <f>ROUND(S30/E30,3)</f>
        <v>0.20899999999999999</v>
      </c>
      <c r="T31" s="220">
        <f>ROUND(T30/E30,3)</f>
        <v>1.7000000000000001E-2</v>
      </c>
      <c r="U31" s="220">
        <f>ROUND(U30/E30,3)</f>
        <v>0</v>
      </c>
      <c r="V31" s="224">
        <f>ROUND(V30/E30,3)</f>
        <v>1.7000000000000001E-2</v>
      </c>
      <c r="W31" s="223">
        <f>ROUND(W30/E30,3)</f>
        <v>0</v>
      </c>
      <c r="X31" s="217">
        <f>ROUND(X30/E30,3)</f>
        <v>0</v>
      </c>
      <c r="Y31" s="254">
        <f>ROUND(Y30/E30,3)</f>
        <v>0</v>
      </c>
      <c r="Z31" s="226">
        <f>ROUND(Z30/E30,3)</f>
        <v>0.63400000000000001</v>
      </c>
      <c r="AA31" s="217">
        <f>ROUND(AA30/E30,3)</f>
        <v>0.33700000000000002</v>
      </c>
      <c r="AB31" s="254">
        <f>ROUND(AB30/E30,3)</f>
        <v>0.29699999999999999</v>
      </c>
      <c r="AC31" s="227"/>
    </row>
    <row r="32" spans="2:29" ht="12.9" customHeight="1" x14ac:dyDescent="0.2">
      <c r="B32" s="69"/>
      <c r="C32" s="94"/>
      <c r="D32" s="78"/>
      <c r="E32" s="328"/>
      <c r="F32" s="256">
        <f>ROUND(F30/F30,3)</f>
        <v>1</v>
      </c>
      <c r="G32" s="257">
        <f>ROUND(G30/G30,3)</f>
        <v>1</v>
      </c>
      <c r="H32" s="258"/>
      <c r="I32" s="259">
        <f>ROUND(I30/F30,3)</f>
        <v>0.224</v>
      </c>
      <c r="J32" s="260">
        <f>ROUND(J30/G30,3)</f>
        <v>6.3E-2</v>
      </c>
      <c r="K32" s="261"/>
      <c r="L32" s="259">
        <f>ROUND(L30/F30,3)</f>
        <v>0.77600000000000002</v>
      </c>
      <c r="M32" s="262">
        <f>ROUND(M30/G30,3)</f>
        <v>0.93799999999999994</v>
      </c>
      <c r="N32" s="263"/>
      <c r="O32" s="259">
        <f>ROUND(O30/F30,3)</f>
        <v>1.2999999999999999E-2</v>
      </c>
      <c r="P32" s="264">
        <f>ROUND(P30/G30,3)</f>
        <v>0.40600000000000003</v>
      </c>
      <c r="Q32" s="265"/>
      <c r="R32" s="259">
        <f>ROUND(R30/F30,3)</f>
        <v>1.2999999999999999E-2</v>
      </c>
      <c r="S32" s="259">
        <f>ROUND(S30/G30,3)</f>
        <v>0.375</v>
      </c>
      <c r="T32" s="265"/>
      <c r="U32" s="259">
        <f>ROUND(U30/F30,3)</f>
        <v>0</v>
      </c>
      <c r="V32" s="266">
        <f>ROUND(V30/G30,3)</f>
        <v>3.1E-2</v>
      </c>
      <c r="W32" s="263"/>
      <c r="X32" s="256">
        <f>ROUND(X30/F30,3)</f>
        <v>0</v>
      </c>
      <c r="Y32" s="267">
        <f>ROUND(Y30/G30,3)</f>
        <v>0</v>
      </c>
      <c r="Z32" s="329"/>
      <c r="AA32" s="256">
        <f>ROUND(AA30/F30,3)</f>
        <v>0.76300000000000001</v>
      </c>
      <c r="AB32" s="267">
        <f>ROUND(AB30/G30,3)</f>
        <v>0.53100000000000003</v>
      </c>
      <c r="AC32" s="227"/>
    </row>
    <row r="33" spans="2:29" ht="12.9" customHeight="1" x14ac:dyDescent="0.2">
      <c r="B33" s="69"/>
      <c r="C33" s="271" t="s">
        <v>200</v>
      </c>
      <c r="D33" s="80">
        <v>176</v>
      </c>
      <c r="E33" s="205">
        <f>F33+G33</f>
        <v>2940</v>
      </c>
      <c r="F33" s="205">
        <f>I33+L33</f>
        <v>1245</v>
      </c>
      <c r="G33" s="206">
        <f>J33+M33</f>
        <v>1695</v>
      </c>
      <c r="H33" s="300">
        <f>'表3-2'!H33+'表3-3'!H33</f>
        <v>755</v>
      </c>
      <c r="I33" s="278">
        <f>'表3-2'!I33+'表3-3'!I33</f>
        <v>405</v>
      </c>
      <c r="J33" s="282">
        <f>'表3-2'!J33+'表3-3'!J33</f>
        <v>350</v>
      </c>
      <c r="K33" s="210">
        <f>L33+M33</f>
        <v>2185</v>
      </c>
      <c r="L33" s="208">
        <f>O33+AA33+X33</f>
        <v>840</v>
      </c>
      <c r="M33" s="211">
        <f>P33+AB33+Y33</f>
        <v>1345</v>
      </c>
      <c r="N33" s="268">
        <f>O33+P33</f>
        <v>1851</v>
      </c>
      <c r="O33" s="208">
        <f>R33+U33</f>
        <v>701</v>
      </c>
      <c r="P33" s="269">
        <f>S33+V33</f>
        <v>1150</v>
      </c>
      <c r="Q33" s="278">
        <f>'表3-2'!Q33+'表3-3'!Q33</f>
        <v>678</v>
      </c>
      <c r="R33" s="278">
        <f>'表3-2'!R33+'表3-3'!R33</f>
        <v>332</v>
      </c>
      <c r="S33" s="278">
        <f>'表3-2'!S33+'表3-3'!S33</f>
        <v>346</v>
      </c>
      <c r="T33" s="278">
        <f>'表3-2'!T33+'表3-3'!T33</f>
        <v>1173</v>
      </c>
      <c r="U33" s="278">
        <f>'表3-2'!U33+'表3-3'!U33</f>
        <v>369</v>
      </c>
      <c r="V33" s="278">
        <f>'表3-2'!V33+'表3-3'!V33</f>
        <v>804</v>
      </c>
      <c r="W33" s="284">
        <f>'表3-2'!W33+'表3-3'!W33</f>
        <v>29</v>
      </c>
      <c r="X33" s="280">
        <f>'表3-2'!X33+'表3-3'!X33</f>
        <v>2</v>
      </c>
      <c r="Y33" s="287">
        <f>'表3-2'!Y33+'表3-3'!Y33</f>
        <v>27</v>
      </c>
      <c r="Z33" s="284">
        <f>'表3-2'!Z33+'表3-3'!Z33</f>
        <v>305</v>
      </c>
      <c r="AA33" s="280">
        <f>'表3-2'!AA33+'表3-3'!AA33</f>
        <v>137</v>
      </c>
      <c r="AB33" s="287">
        <f>'表3-2'!AB33+'表3-3'!AB33</f>
        <v>168</v>
      </c>
      <c r="AC33" s="215"/>
    </row>
    <row r="34" spans="2:29" ht="12.9" customHeight="1" x14ac:dyDescent="0.2">
      <c r="B34" s="69"/>
      <c r="C34" s="271"/>
      <c r="D34" s="50"/>
      <c r="E34" s="217"/>
      <c r="F34" s="217">
        <f>ROUND(F33/E33,3)</f>
        <v>0.42299999999999999</v>
      </c>
      <c r="G34" s="218">
        <f>ROUND(G33/E33,3)</f>
        <v>0.57699999999999996</v>
      </c>
      <c r="H34" s="219">
        <f>ROUND(H33/E33,3)</f>
        <v>0.25700000000000001</v>
      </c>
      <c r="I34" s="220">
        <f>ROUND(I33/E33,3)</f>
        <v>0.13800000000000001</v>
      </c>
      <c r="J34" s="221">
        <f>ROUND(J33/E33,3)</f>
        <v>0.11899999999999999</v>
      </c>
      <c r="K34" s="252">
        <f>ROUND(K33/E33,3)</f>
        <v>0.74299999999999999</v>
      </c>
      <c r="L34" s="220">
        <f>ROUND(L33/E33,3)</f>
        <v>0.28599999999999998</v>
      </c>
      <c r="M34" s="222">
        <f>ROUND(M33/E33,3)</f>
        <v>0.45700000000000002</v>
      </c>
      <c r="N34" s="223">
        <f>ROUND(N33/E33,3)</f>
        <v>0.63</v>
      </c>
      <c r="O34" s="220">
        <f>ROUND(O33/E33,3)</f>
        <v>0.23799999999999999</v>
      </c>
      <c r="P34" s="253">
        <f>ROUND(P33/E33,3)</f>
        <v>0.39100000000000001</v>
      </c>
      <c r="Q34" s="220">
        <f>ROUND(Q33/E33,3)</f>
        <v>0.23100000000000001</v>
      </c>
      <c r="R34" s="220">
        <f>ROUND(R33/E33,3)</f>
        <v>0.113</v>
      </c>
      <c r="S34" s="220">
        <f>ROUND(S33/E33,3)</f>
        <v>0.11799999999999999</v>
      </c>
      <c r="T34" s="220">
        <f>ROUND(T33/E33,3)</f>
        <v>0.39900000000000002</v>
      </c>
      <c r="U34" s="220">
        <f>ROUND(U33/E33,3)</f>
        <v>0.126</v>
      </c>
      <c r="V34" s="224">
        <f>ROUND(V33/E33,3)</f>
        <v>0.27300000000000002</v>
      </c>
      <c r="W34" s="223">
        <f>ROUND(W33/E33,3)</f>
        <v>0.01</v>
      </c>
      <c r="X34" s="217">
        <f>ROUND(X33/E33,3)</f>
        <v>1E-3</v>
      </c>
      <c r="Y34" s="254">
        <f>ROUND(Y33/E33,3)</f>
        <v>8.9999999999999993E-3</v>
      </c>
      <c r="Z34" s="226">
        <f>ROUND(Z33/E33,3)</f>
        <v>0.104</v>
      </c>
      <c r="AA34" s="217">
        <f>ROUND(AA33/E33,3)</f>
        <v>4.7E-2</v>
      </c>
      <c r="AB34" s="254">
        <f>ROUND(AB33/E33,3)</f>
        <v>5.7000000000000002E-2</v>
      </c>
      <c r="AC34" s="227"/>
    </row>
    <row r="35" spans="2:29" ht="12.9" customHeight="1" thickBot="1" x14ac:dyDescent="0.25">
      <c r="B35" s="86"/>
      <c r="C35" s="271"/>
      <c r="D35" s="87"/>
      <c r="E35" s="328"/>
      <c r="F35" s="256">
        <f>ROUND(F33/F33,3)</f>
        <v>1</v>
      </c>
      <c r="G35" s="257">
        <f>ROUND(G33/G33,3)</f>
        <v>1</v>
      </c>
      <c r="H35" s="258"/>
      <c r="I35" s="259">
        <f>ROUND(I33/F33,3)</f>
        <v>0.32500000000000001</v>
      </c>
      <c r="J35" s="260">
        <f>ROUND(J33/G33,3)</f>
        <v>0.20599999999999999</v>
      </c>
      <c r="K35" s="261"/>
      <c r="L35" s="277">
        <f>ROUND(L33/F33,3)</f>
        <v>0.67500000000000004</v>
      </c>
      <c r="M35" s="262">
        <f>ROUND(M33/G33,3)</f>
        <v>0.79400000000000004</v>
      </c>
      <c r="N35" s="263"/>
      <c r="O35" s="259">
        <f>ROUND(O33/F33,3)</f>
        <v>0.56299999999999994</v>
      </c>
      <c r="P35" s="264">
        <f>ROUND(P33/G33,3)</f>
        <v>0.67800000000000005</v>
      </c>
      <c r="Q35" s="265"/>
      <c r="R35" s="259">
        <f>ROUND(R33/F33,3)</f>
        <v>0.26700000000000002</v>
      </c>
      <c r="S35" s="259">
        <f>ROUND(S33/G33,3)</f>
        <v>0.20399999999999999</v>
      </c>
      <c r="T35" s="265"/>
      <c r="U35" s="259">
        <f>ROUND(U33/F33,3)</f>
        <v>0.29599999999999999</v>
      </c>
      <c r="V35" s="266">
        <f>ROUND(V33/G33,3)</f>
        <v>0.47399999999999998</v>
      </c>
      <c r="W35" s="263"/>
      <c r="X35" s="256">
        <f>ROUND(X33/F33,3)</f>
        <v>2E-3</v>
      </c>
      <c r="Y35" s="267">
        <f>ROUND(Y33/G33,3)</f>
        <v>1.6E-2</v>
      </c>
      <c r="Z35" s="329"/>
      <c r="AA35" s="256">
        <f>ROUND(AA33/F33,3)</f>
        <v>0.11</v>
      </c>
      <c r="AB35" s="267">
        <f>ROUND(AB33/G33,3)</f>
        <v>9.9000000000000005E-2</v>
      </c>
      <c r="AC35" s="227"/>
    </row>
    <row r="36" spans="2:29" ht="12.9" customHeight="1" thickTop="1" x14ac:dyDescent="0.2">
      <c r="B36" s="63" t="s">
        <v>201</v>
      </c>
      <c r="C36" s="93" t="s">
        <v>202</v>
      </c>
      <c r="D36" s="80">
        <v>106</v>
      </c>
      <c r="E36" s="241">
        <f>F36+G36</f>
        <v>242</v>
      </c>
      <c r="F36" s="241">
        <f>I36+L36</f>
        <v>106</v>
      </c>
      <c r="G36" s="242">
        <f>J36+M36</f>
        <v>136</v>
      </c>
      <c r="H36" s="243">
        <f>'表3-2'!H36+'表3-3'!H36</f>
        <v>103</v>
      </c>
      <c r="I36" s="244">
        <f>'表3-2'!I36+'表3-3'!I36</f>
        <v>56</v>
      </c>
      <c r="J36" s="245">
        <f>'表3-2'!J36+'表3-3'!J36</f>
        <v>47</v>
      </c>
      <c r="K36" s="246">
        <f>L36+M36</f>
        <v>139</v>
      </c>
      <c r="L36" s="278">
        <f>O36+AA36+X36</f>
        <v>50</v>
      </c>
      <c r="M36" s="247">
        <f>P36+AB36+Y36</f>
        <v>89</v>
      </c>
      <c r="N36" s="248">
        <f>O36+P36</f>
        <v>112</v>
      </c>
      <c r="O36" s="244">
        <f>R36+U36</f>
        <v>34</v>
      </c>
      <c r="P36" s="249">
        <f>S36+V36</f>
        <v>78</v>
      </c>
      <c r="Q36" s="244">
        <f>'表3-2'!Q36+'表3-3'!Q36</f>
        <v>27</v>
      </c>
      <c r="R36" s="244">
        <f>'表3-2'!R36+'表3-3'!R36</f>
        <v>5</v>
      </c>
      <c r="S36" s="244">
        <f>'表3-2'!S36+'表3-3'!S36</f>
        <v>22</v>
      </c>
      <c r="T36" s="244">
        <f>'表3-2'!T36+'表3-3'!T36</f>
        <v>85</v>
      </c>
      <c r="U36" s="244">
        <f>'表3-2'!U36+'表3-3'!U36</f>
        <v>29</v>
      </c>
      <c r="V36" s="244">
        <f>'表3-2'!V36+'表3-3'!V36</f>
        <v>56</v>
      </c>
      <c r="W36" s="248">
        <f>'表3-2'!W36+'表3-3'!W36</f>
        <v>2</v>
      </c>
      <c r="X36" s="241">
        <f>'表3-2'!X36+'表3-3'!X36</f>
        <v>0</v>
      </c>
      <c r="Y36" s="251">
        <f>'表3-2'!Y36+'表3-3'!Y36</f>
        <v>2</v>
      </c>
      <c r="Z36" s="248">
        <f>'表3-2'!Z36+'表3-3'!Z36</f>
        <v>25</v>
      </c>
      <c r="AA36" s="241">
        <f>'表3-2'!AA36+'表3-3'!AA36</f>
        <v>16</v>
      </c>
      <c r="AB36" s="251">
        <f>'表3-2'!AB36+'表3-3'!AB36</f>
        <v>9</v>
      </c>
      <c r="AC36" s="215"/>
    </row>
    <row r="37" spans="2:29" ht="12.9" customHeight="1" x14ac:dyDescent="0.2">
      <c r="B37" s="69"/>
      <c r="C37" s="94"/>
      <c r="D37" s="50"/>
      <c r="E37" s="217"/>
      <c r="F37" s="217">
        <f>ROUND(F36/E36,3)</f>
        <v>0.438</v>
      </c>
      <c r="G37" s="218">
        <f>ROUND(G36/E36,3)</f>
        <v>0.56200000000000006</v>
      </c>
      <c r="H37" s="219">
        <f>ROUND(H36/E36,3)</f>
        <v>0.42599999999999999</v>
      </c>
      <c r="I37" s="220">
        <f>ROUND(I36/E36,3)</f>
        <v>0.23100000000000001</v>
      </c>
      <c r="J37" s="221">
        <f>ROUND(J36/E36,3)</f>
        <v>0.19400000000000001</v>
      </c>
      <c r="K37" s="252">
        <f>ROUND(K36/E36,3)</f>
        <v>0.57399999999999995</v>
      </c>
      <c r="L37" s="220">
        <f>ROUND(L36/E36,3)</f>
        <v>0.20699999999999999</v>
      </c>
      <c r="M37" s="222">
        <f>ROUND(M36/E36,3)</f>
        <v>0.36799999999999999</v>
      </c>
      <c r="N37" s="223">
        <f>ROUND(N36/E36,3)</f>
        <v>0.46300000000000002</v>
      </c>
      <c r="O37" s="220">
        <f>ROUND(O36/E36,3)</f>
        <v>0.14000000000000001</v>
      </c>
      <c r="P37" s="253">
        <f>ROUND(P36/E36,3)</f>
        <v>0.32200000000000001</v>
      </c>
      <c r="Q37" s="220">
        <f>ROUND(Q36/E36,3)</f>
        <v>0.112</v>
      </c>
      <c r="R37" s="220">
        <f>ROUND(R36/E36,3)</f>
        <v>2.1000000000000001E-2</v>
      </c>
      <c r="S37" s="220">
        <f>ROUND(S36/E36,3)</f>
        <v>9.0999999999999998E-2</v>
      </c>
      <c r="T37" s="220">
        <f>ROUND(T36/E36,3)</f>
        <v>0.35099999999999998</v>
      </c>
      <c r="U37" s="220">
        <f>ROUND(U36/E36,3)</f>
        <v>0.12</v>
      </c>
      <c r="V37" s="224">
        <f>ROUND(V36/E36,3)</f>
        <v>0.23100000000000001</v>
      </c>
      <c r="W37" s="223">
        <f>ROUND(W36/E36,3)</f>
        <v>8.0000000000000002E-3</v>
      </c>
      <c r="X37" s="217">
        <f>ROUND(X36/E36,3)</f>
        <v>0</v>
      </c>
      <c r="Y37" s="254">
        <f>ROUND(Y36/E36,3)</f>
        <v>8.0000000000000002E-3</v>
      </c>
      <c r="Z37" s="226">
        <f>ROUND(Z36/E36,3)</f>
        <v>0.10299999999999999</v>
      </c>
      <c r="AA37" s="217">
        <f>ROUND(AA36/E36,3)</f>
        <v>6.6000000000000003E-2</v>
      </c>
      <c r="AB37" s="254">
        <f>ROUND(AB36/E36,3)</f>
        <v>3.6999999999999998E-2</v>
      </c>
      <c r="AC37" s="227"/>
    </row>
    <row r="38" spans="2:29" ht="12.9" customHeight="1" x14ac:dyDescent="0.2">
      <c r="B38" s="69"/>
      <c r="C38" s="95"/>
      <c r="D38" s="78"/>
      <c r="E38" s="328"/>
      <c r="F38" s="256">
        <f>ROUND(F36/F36,3)</f>
        <v>1</v>
      </c>
      <c r="G38" s="257">
        <f>ROUND(G36/G36,3)</f>
        <v>1</v>
      </c>
      <c r="H38" s="258"/>
      <c r="I38" s="259">
        <f>ROUND(I36/F36,3)</f>
        <v>0.52800000000000002</v>
      </c>
      <c r="J38" s="260">
        <f>ROUND(J36/G36,3)</f>
        <v>0.34599999999999997</v>
      </c>
      <c r="K38" s="261"/>
      <c r="L38" s="259">
        <f>ROUND(L36/F36,3)</f>
        <v>0.47199999999999998</v>
      </c>
      <c r="M38" s="266">
        <f>ROUND(M36/G36,3)</f>
        <v>0.65400000000000003</v>
      </c>
      <c r="N38" s="263"/>
      <c r="O38" s="259">
        <f>ROUND(O36/F36,3)</f>
        <v>0.32100000000000001</v>
      </c>
      <c r="P38" s="264">
        <f>ROUND(P36/G36,3)</f>
        <v>0.57399999999999995</v>
      </c>
      <c r="Q38" s="265"/>
      <c r="R38" s="259">
        <f>ROUND(R36/F36,3)</f>
        <v>4.7E-2</v>
      </c>
      <c r="S38" s="259">
        <f>ROUND(S36/G36,3)</f>
        <v>0.16200000000000001</v>
      </c>
      <c r="T38" s="265"/>
      <c r="U38" s="259">
        <f>ROUND(U36/F36,3)</f>
        <v>0.27400000000000002</v>
      </c>
      <c r="V38" s="266">
        <f>ROUND(V36/G36,3)</f>
        <v>0.41199999999999998</v>
      </c>
      <c r="W38" s="263"/>
      <c r="X38" s="256">
        <f>ROUND(X36/F36,3)</f>
        <v>0</v>
      </c>
      <c r="Y38" s="267">
        <f>ROUND(Y36/G36,3)</f>
        <v>1.4999999999999999E-2</v>
      </c>
      <c r="Z38" s="329"/>
      <c r="AA38" s="256">
        <f>ROUND(AA36/F36,3)</f>
        <v>0.151</v>
      </c>
      <c r="AB38" s="267">
        <f>ROUND(AB36/G36,3)</f>
        <v>6.6000000000000003E-2</v>
      </c>
      <c r="AC38" s="227"/>
    </row>
    <row r="39" spans="2:29" ht="12.9" customHeight="1" x14ac:dyDescent="0.2">
      <c r="B39" s="69"/>
      <c r="C39" s="95" t="s">
        <v>203</v>
      </c>
      <c r="D39" s="80">
        <v>171</v>
      </c>
      <c r="E39" s="205">
        <f>F39+G39</f>
        <v>759</v>
      </c>
      <c r="F39" s="205">
        <f>I39+L39</f>
        <v>462</v>
      </c>
      <c r="G39" s="206">
        <f>J39+M39</f>
        <v>297</v>
      </c>
      <c r="H39" s="300">
        <f>'表3-2'!H39+'表3-3'!H39</f>
        <v>381</v>
      </c>
      <c r="I39" s="278">
        <f>'表3-2'!I39+'表3-3'!I39</f>
        <v>272</v>
      </c>
      <c r="J39" s="282">
        <f>'表3-2'!J39+'表3-3'!J39</f>
        <v>109</v>
      </c>
      <c r="K39" s="210">
        <f>L39+M39</f>
        <v>378</v>
      </c>
      <c r="L39" s="208">
        <f>O39+AA39+X39</f>
        <v>190</v>
      </c>
      <c r="M39" s="279">
        <f>P39+AB39+Y39</f>
        <v>188</v>
      </c>
      <c r="N39" s="268">
        <f>O39+P39</f>
        <v>282</v>
      </c>
      <c r="O39" s="208">
        <f>R39+U39</f>
        <v>121</v>
      </c>
      <c r="P39" s="269">
        <f>S39+V39</f>
        <v>161</v>
      </c>
      <c r="Q39" s="278">
        <f>'表3-2'!Q39+'表3-3'!Q39</f>
        <v>39</v>
      </c>
      <c r="R39" s="278">
        <f>'表3-2'!R39+'表3-3'!R39</f>
        <v>24</v>
      </c>
      <c r="S39" s="278">
        <f>'表3-2'!S39+'表3-3'!S39</f>
        <v>15</v>
      </c>
      <c r="T39" s="278">
        <f>'表3-2'!T39+'表3-3'!T39</f>
        <v>243</v>
      </c>
      <c r="U39" s="278">
        <f>'表3-2'!U39+'表3-3'!U39</f>
        <v>97</v>
      </c>
      <c r="V39" s="278">
        <f>'表3-2'!V39+'表3-3'!V39</f>
        <v>146</v>
      </c>
      <c r="W39" s="284">
        <f>'表3-2'!W39+'表3-3'!W39</f>
        <v>4</v>
      </c>
      <c r="X39" s="280">
        <f>'表3-2'!X39+'表3-3'!X39</f>
        <v>0</v>
      </c>
      <c r="Y39" s="287">
        <f>'表3-2'!Y39+'表3-3'!Y39</f>
        <v>4</v>
      </c>
      <c r="Z39" s="284">
        <f>'表3-2'!Z39+'表3-3'!Z39</f>
        <v>92</v>
      </c>
      <c r="AA39" s="280">
        <f>'表3-2'!AA39+'表3-3'!AA39</f>
        <v>69</v>
      </c>
      <c r="AB39" s="287">
        <f>'表3-2'!AB39+'表3-3'!AB39</f>
        <v>23</v>
      </c>
      <c r="AC39" s="215"/>
    </row>
    <row r="40" spans="2:29" ht="12.9" customHeight="1" x14ac:dyDescent="0.2">
      <c r="B40" s="69"/>
      <c r="C40" s="95"/>
      <c r="D40" s="50"/>
      <c r="E40" s="217"/>
      <c r="F40" s="217">
        <f>ROUND(F39/E39,3)</f>
        <v>0.60899999999999999</v>
      </c>
      <c r="G40" s="218">
        <f>ROUND(G39/E39,3)</f>
        <v>0.39100000000000001</v>
      </c>
      <c r="H40" s="219">
        <f>ROUND(H39/E39,3)</f>
        <v>0.502</v>
      </c>
      <c r="I40" s="220">
        <f>ROUND(I39/E39,3)</f>
        <v>0.35799999999999998</v>
      </c>
      <c r="J40" s="221">
        <f>ROUND(J39/E39,3)</f>
        <v>0.14399999999999999</v>
      </c>
      <c r="K40" s="252">
        <f>ROUND(K39/E39,3)</f>
        <v>0.498</v>
      </c>
      <c r="L40" s="220">
        <f>ROUND(L39/E39,3)</f>
        <v>0.25</v>
      </c>
      <c r="M40" s="222">
        <f>ROUND(M39/E39,3)</f>
        <v>0.248</v>
      </c>
      <c r="N40" s="223">
        <f>ROUND(N39/E39,3)</f>
        <v>0.372</v>
      </c>
      <c r="O40" s="220">
        <f>ROUND(O39/E39,3)</f>
        <v>0.159</v>
      </c>
      <c r="P40" s="253">
        <f>ROUND(P39/E39,3)</f>
        <v>0.21199999999999999</v>
      </c>
      <c r="Q40" s="220">
        <f>ROUND(Q39/E39,3)</f>
        <v>5.0999999999999997E-2</v>
      </c>
      <c r="R40" s="220">
        <f>ROUND(R39/E39,3)</f>
        <v>3.2000000000000001E-2</v>
      </c>
      <c r="S40" s="220">
        <f>ROUND(S39/E39,3)</f>
        <v>0.02</v>
      </c>
      <c r="T40" s="220">
        <f>ROUND(T39/E39,3)</f>
        <v>0.32</v>
      </c>
      <c r="U40" s="220">
        <f>ROUND(U39/E39,3)</f>
        <v>0.128</v>
      </c>
      <c r="V40" s="224">
        <f>ROUND(V39/E39,3)</f>
        <v>0.192</v>
      </c>
      <c r="W40" s="223">
        <f>ROUND(W39/E39,3)</f>
        <v>5.0000000000000001E-3</v>
      </c>
      <c r="X40" s="217">
        <f>ROUND(X39/E39,3)</f>
        <v>0</v>
      </c>
      <c r="Y40" s="254">
        <f>ROUND(Y39/E39,3)</f>
        <v>5.0000000000000001E-3</v>
      </c>
      <c r="Z40" s="226">
        <f>ROUND(Z39/E39,3)</f>
        <v>0.121</v>
      </c>
      <c r="AA40" s="217">
        <f>ROUND(AA39/E39,3)</f>
        <v>9.0999999999999998E-2</v>
      </c>
      <c r="AB40" s="254">
        <f>ROUND(AB39/E39,3)</f>
        <v>0.03</v>
      </c>
      <c r="AC40" s="227"/>
    </row>
    <row r="41" spans="2:29" ht="12.9" customHeight="1" x14ac:dyDescent="0.2">
      <c r="B41" s="69"/>
      <c r="C41" s="95"/>
      <c r="D41" s="78"/>
      <c r="E41" s="328"/>
      <c r="F41" s="256">
        <f>ROUND(F39/F39,3)</f>
        <v>1</v>
      </c>
      <c r="G41" s="257">
        <f>ROUND(G39/G39,3)</f>
        <v>1</v>
      </c>
      <c r="H41" s="258"/>
      <c r="I41" s="259">
        <f>ROUND(I39/F39,3)</f>
        <v>0.58899999999999997</v>
      </c>
      <c r="J41" s="260">
        <f>ROUND(J39/G39,3)</f>
        <v>0.36699999999999999</v>
      </c>
      <c r="K41" s="261"/>
      <c r="L41" s="259">
        <f>ROUND(L39/F39,3)</f>
        <v>0.41099999999999998</v>
      </c>
      <c r="M41" s="262">
        <f>ROUND(M39/G39,3)</f>
        <v>0.63300000000000001</v>
      </c>
      <c r="N41" s="263"/>
      <c r="O41" s="259">
        <f>ROUND(O39/F39,3)</f>
        <v>0.26200000000000001</v>
      </c>
      <c r="P41" s="264">
        <f>ROUND(P39/G39,3)</f>
        <v>0.54200000000000004</v>
      </c>
      <c r="Q41" s="265"/>
      <c r="R41" s="259">
        <f>ROUND(R39/F39,3)</f>
        <v>5.1999999999999998E-2</v>
      </c>
      <c r="S41" s="259">
        <f>ROUND(S39/G39,3)</f>
        <v>5.0999999999999997E-2</v>
      </c>
      <c r="T41" s="265"/>
      <c r="U41" s="259">
        <f>ROUND(U39/F39,3)</f>
        <v>0.21</v>
      </c>
      <c r="V41" s="266">
        <f>ROUND(V39/G39,3)</f>
        <v>0.49199999999999999</v>
      </c>
      <c r="W41" s="263"/>
      <c r="X41" s="256">
        <f>ROUND(X39/F39,3)</f>
        <v>0</v>
      </c>
      <c r="Y41" s="267">
        <f>ROUND(Y39/G39,3)</f>
        <v>1.2999999999999999E-2</v>
      </c>
      <c r="Z41" s="329"/>
      <c r="AA41" s="256">
        <f>ROUND(AA39/F39,3)</f>
        <v>0.14899999999999999</v>
      </c>
      <c r="AB41" s="267">
        <f>ROUND(AB39/G39,3)</f>
        <v>7.6999999999999999E-2</v>
      </c>
      <c r="AC41" s="227"/>
    </row>
    <row r="42" spans="2:29" ht="12.9" customHeight="1" x14ac:dyDescent="0.2">
      <c r="B42" s="69"/>
      <c r="C42" s="94" t="s">
        <v>204</v>
      </c>
      <c r="D42" s="80">
        <v>49</v>
      </c>
      <c r="E42" s="280">
        <f>F42+G42</f>
        <v>530</v>
      </c>
      <c r="F42" s="280">
        <f>I42+L42</f>
        <v>273</v>
      </c>
      <c r="G42" s="281">
        <f>J42+M42</f>
        <v>257</v>
      </c>
      <c r="H42" s="300">
        <f>'表3-2'!H42+'表3-3'!H42</f>
        <v>173</v>
      </c>
      <c r="I42" s="278">
        <f>'表3-2'!I42+'表3-3'!I42</f>
        <v>118</v>
      </c>
      <c r="J42" s="282">
        <f>'表3-2'!J42+'表3-3'!J42</f>
        <v>55</v>
      </c>
      <c r="K42" s="283">
        <f>L42+M42</f>
        <v>357</v>
      </c>
      <c r="L42" s="208">
        <f>O42+AA42+X42</f>
        <v>155</v>
      </c>
      <c r="M42" s="279">
        <f>P42+AB42+Y42</f>
        <v>202</v>
      </c>
      <c r="N42" s="284">
        <f>O42+P42</f>
        <v>318</v>
      </c>
      <c r="O42" s="278">
        <f>R42+U42</f>
        <v>132</v>
      </c>
      <c r="P42" s="285">
        <f>S42+V42</f>
        <v>186</v>
      </c>
      <c r="Q42" s="278">
        <f>'表3-2'!Q42+'表3-3'!Q42</f>
        <v>67</v>
      </c>
      <c r="R42" s="278">
        <f>'表3-2'!R42+'表3-3'!R42</f>
        <v>35</v>
      </c>
      <c r="S42" s="278">
        <f>'表3-2'!S42+'表3-3'!S42</f>
        <v>32</v>
      </c>
      <c r="T42" s="278">
        <f>'表3-2'!T42+'表3-3'!T42</f>
        <v>251</v>
      </c>
      <c r="U42" s="278">
        <f>'表3-2'!U42+'表3-3'!U42</f>
        <v>97</v>
      </c>
      <c r="V42" s="278">
        <f>'表3-2'!V42+'表3-3'!V42</f>
        <v>154</v>
      </c>
      <c r="W42" s="284">
        <f>'表3-2'!W42+'表3-3'!W42</f>
        <v>6</v>
      </c>
      <c r="X42" s="280">
        <f>'表3-2'!X42+'表3-3'!X42</f>
        <v>6</v>
      </c>
      <c r="Y42" s="287">
        <f>'表3-2'!Y42+'表3-3'!Y42</f>
        <v>0</v>
      </c>
      <c r="Z42" s="284">
        <f>'表3-2'!Z42+'表3-3'!Z42</f>
        <v>33</v>
      </c>
      <c r="AA42" s="280">
        <f>'表3-2'!AA42+'表3-3'!AA42</f>
        <v>17</v>
      </c>
      <c r="AB42" s="287">
        <f>'表3-2'!AB42+'表3-3'!AB42</f>
        <v>16</v>
      </c>
      <c r="AC42" s="215"/>
    </row>
    <row r="43" spans="2:29" ht="12.9" customHeight="1" x14ac:dyDescent="0.2">
      <c r="B43" s="69"/>
      <c r="C43" s="95"/>
      <c r="D43" s="50"/>
      <c r="E43" s="217"/>
      <c r="F43" s="217">
        <f>ROUND(F42/E42,3)</f>
        <v>0.51500000000000001</v>
      </c>
      <c r="G43" s="218">
        <f>ROUND(G42/E42,3)</f>
        <v>0.48499999999999999</v>
      </c>
      <c r="H43" s="219">
        <f>ROUND(H42/E42,3)</f>
        <v>0.32600000000000001</v>
      </c>
      <c r="I43" s="220">
        <f>ROUND(I42/E42,3)</f>
        <v>0.223</v>
      </c>
      <c r="J43" s="221">
        <f>ROUND(J42/E42,3)</f>
        <v>0.104</v>
      </c>
      <c r="K43" s="252">
        <f>ROUND(K42/E42,3)</f>
        <v>0.67400000000000004</v>
      </c>
      <c r="L43" s="220">
        <f>ROUND(L42/E42,3)</f>
        <v>0.29199999999999998</v>
      </c>
      <c r="M43" s="222">
        <f>ROUND(M42/E42,3)</f>
        <v>0.38100000000000001</v>
      </c>
      <c r="N43" s="223">
        <f>ROUND(N42/E42,3)</f>
        <v>0.6</v>
      </c>
      <c r="O43" s="220">
        <f>ROUND(O42/E42,3)</f>
        <v>0.249</v>
      </c>
      <c r="P43" s="253">
        <f>ROUND(P42/E42,3)</f>
        <v>0.35099999999999998</v>
      </c>
      <c r="Q43" s="220">
        <f>ROUND(Q42/E42,3)</f>
        <v>0.126</v>
      </c>
      <c r="R43" s="220">
        <f>ROUND(R42/E42,3)</f>
        <v>6.6000000000000003E-2</v>
      </c>
      <c r="S43" s="220">
        <f>ROUND(S42/E42,3)</f>
        <v>0.06</v>
      </c>
      <c r="T43" s="220">
        <f>ROUND(T42/E42,3)</f>
        <v>0.47399999999999998</v>
      </c>
      <c r="U43" s="220">
        <f>ROUND(U42/E42,3)</f>
        <v>0.183</v>
      </c>
      <c r="V43" s="224">
        <f>ROUND(V42/E42,3)</f>
        <v>0.29099999999999998</v>
      </c>
      <c r="W43" s="223">
        <f>ROUND(W42/E42,3)</f>
        <v>1.0999999999999999E-2</v>
      </c>
      <c r="X43" s="217">
        <f>ROUND(X42/E42,3)</f>
        <v>1.0999999999999999E-2</v>
      </c>
      <c r="Y43" s="254">
        <f>ROUND(Y42/E42,3)</f>
        <v>0</v>
      </c>
      <c r="Z43" s="226">
        <f>ROUND(Z42/E42,3)</f>
        <v>6.2E-2</v>
      </c>
      <c r="AA43" s="217">
        <f>ROUND(AA42/E42,3)</f>
        <v>3.2000000000000001E-2</v>
      </c>
      <c r="AB43" s="254">
        <f>ROUND(AB42/E42,3)</f>
        <v>0.03</v>
      </c>
      <c r="AC43" s="227"/>
    </row>
    <row r="44" spans="2:29" ht="12.9" customHeight="1" x14ac:dyDescent="0.2">
      <c r="B44" s="69"/>
      <c r="C44" s="95"/>
      <c r="D44" s="78"/>
      <c r="E44" s="328"/>
      <c r="F44" s="256">
        <f>ROUND(F42/F42,3)</f>
        <v>1</v>
      </c>
      <c r="G44" s="257">
        <f>ROUND(G42/G42,3)</f>
        <v>1</v>
      </c>
      <c r="H44" s="258"/>
      <c r="I44" s="259">
        <f>ROUND(I42/F42,3)</f>
        <v>0.432</v>
      </c>
      <c r="J44" s="260">
        <f>ROUND(J42/G42,3)</f>
        <v>0.214</v>
      </c>
      <c r="K44" s="261"/>
      <c r="L44" s="259">
        <f>ROUND(L42/F42,3)</f>
        <v>0.56799999999999995</v>
      </c>
      <c r="M44" s="262">
        <f>ROUND(M42/G42,3)</f>
        <v>0.78600000000000003</v>
      </c>
      <c r="N44" s="263"/>
      <c r="O44" s="259">
        <f>ROUND(O42/F42,3)</f>
        <v>0.48399999999999999</v>
      </c>
      <c r="P44" s="264">
        <f>ROUND(P42/G42,3)</f>
        <v>0.72399999999999998</v>
      </c>
      <c r="Q44" s="265"/>
      <c r="R44" s="259">
        <f>ROUND(R42/F42,3)</f>
        <v>0.128</v>
      </c>
      <c r="S44" s="259">
        <f>ROUND(S42/G42,3)</f>
        <v>0.125</v>
      </c>
      <c r="T44" s="265"/>
      <c r="U44" s="259">
        <f>ROUND(U42/F42,3)</f>
        <v>0.35499999999999998</v>
      </c>
      <c r="V44" s="266">
        <f>ROUND(V42/G42,3)</f>
        <v>0.59899999999999998</v>
      </c>
      <c r="W44" s="263"/>
      <c r="X44" s="256">
        <f>ROUND(X42/F42,3)</f>
        <v>2.1999999999999999E-2</v>
      </c>
      <c r="Y44" s="267">
        <f>ROUND(Y42/G42,3)</f>
        <v>0</v>
      </c>
      <c r="Z44" s="329"/>
      <c r="AA44" s="256">
        <f>ROUND(AA42/F42,3)</f>
        <v>6.2E-2</v>
      </c>
      <c r="AB44" s="267">
        <f>ROUND(AB42/G42,3)</f>
        <v>6.2E-2</v>
      </c>
      <c r="AC44" s="227"/>
    </row>
    <row r="45" spans="2:29" ht="12.9" customHeight="1" x14ac:dyDescent="0.2">
      <c r="B45" s="69"/>
      <c r="C45" s="95" t="s">
        <v>205</v>
      </c>
      <c r="D45" s="80">
        <v>38</v>
      </c>
      <c r="E45" s="205">
        <f>F45+G45</f>
        <v>599</v>
      </c>
      <c r="F45" s="205">
        <f>I45+L45</f>
        <v>344</v>
      </c>
      <c r="G45" s="206">
        <f>J45+M45</f>
        <v>255</v>
      </c>
      <c r="H45" s="300">
        <f>'表3-2'!H45+'表3-3'!H45</f>
        <v>236</v>
      </c>
      <c r="I45" s="278">
        <f>'表3-2'!I45+'表3-3'!I45</f>
        <v>163</v>
      </c>
      <c r="J45" s="282">
        <f>'表3-2'!J45+'表3-3'!J45</f>
        <v>73</v>
      </c>
      <c r="K45" s="210">
        <f>L45+M45</f>
        <v>363</v>
      </c>
      <c r="L45" s="208">
        <f>O45+AA45+X45</f>
        <v>181</v>
      </c>
      <c r="M45" s="279">
        <f>P45+AB45+Y45</f>
        <v>182</v>
      </c>
      <c r="N45" s="268">
        <f>O45+P45</f>
        <v>287</v>
      </c>
      <c r="O45" s="208">
        <f>R45+U45</f>
        <v>135</v>
      </c>
      <c r="P45" s="269">
        <f>S45+V45</f>
        <v>152</v>
      </c>
      <c r="Q45" s="278">
        <f>'表3-2'!Q45+'表3-3'!Q45</f>
        <v>67</v>
      </c>
      <c r="R45" s="278">
        <f>'表3-2'!R45+'表3-3'!R45</f>
        <v>40</v>
      </c>
      <c r="S45" s="278">
        <f>'表3-2'!S45+'表3-3'!S45</f>
        <v>27</v>
      </c>
      <c r="T45" s="278">
        <f>'表3-2'!T45+'表3-3'!T45</f>
        <v>220</v>
      </c>
      <c r="U45" s="278">
        <f>'表3-2'!U45+'表3-3'!U45</f>
        <v>95</v>
      </c>
      <c r="V45" s="278">
        <f>'表3-2'!V45+'表3-3'!V45</f>
        <v>125</v>
      </c>
      <c r="W45" s="284">
        <f>'表3-2'!W45+'表3-3'!W45</f>
        <v>4</v>
      </c>
      <c r="X45" s="280">
        <f>'表3-2'!X45+'表3-3'!X45</f>
        <v>3</v>
      </c>
      <c r="Y45" s="287">
        <f>'表3-2'!Y45+'表3-3'!Y45</f>
        <v>1</v>
      </c>
      <c r="Z45" s="284">
        <f>'表3-2'!Z45+'表3-3'!Z45</f>
        <v>72</v>
      </c>
      <c r="AA45" s="280">
        <f>'表3-2'!AA45+'表3-3'!AA45</f>
        <v>43</v>
      </c>
      <c r="AB45" s="287">
        <f>'表3-2'!AB45+'表3-3'!AB45</f>
        <v>29</v>
      </c>
      <c r="AC45" s="215"/>
    </row>
    <row r="46" spans="2:29" ht="12.9" customHeight="1" x14ac:dyDescent="0.2">
      <c r="B46" s="69"/>
      <c r="C46" s="95"/>
      <c r="D46" s="50"/>
      <c r="E46" s="217"/>
      <c r="F46" s="217">
        <f>ROUND(F45/E45,3)</f>
        <v>0.57399999999999995</v>
      </c>
      <c r="G46" s="218">
        <f>ROUND(G45/E45,3)</f>
        <v>0.42599999999999999</v>
      </c>
      <c r="H46" s="219">
        <f>ROUND(H45/E45,3)</f>
        <v>0.39400000000000002</v>
      </c>
      <c r="I46" s="220">
        <f>ROUND(I45/E45,3)</f>
        <v>0.27200000000000002</v>
      </c>
      <c r="J46" s="221">
        <f>ROUND(J45/E45,3)</f>
        <v>0.122</v>
      </c>
      <c r="K46" s="252">
        <f>ROUND(K45/E45,3)</f>
        <v>0.60599999999999998</v>
      </c>
      <c r="L46" s="220">
        <f>ROUND(L45/E45,3)</f>
        <v>0.30199999999999999</v>
      </c>
      <c r="M46" s="222">
        <f>ROUND(M45/E45,3)</f>
        <v>0.30399999999999999</v>
      </c>
      <c r="N46" s="223">
        <f>ROUND(N45/E45,3)</f>
        <v>0.47899999999999998</v>
      </c>
      <c r="O46" s="220">
        <f>ROUND(O45/E45,3)</f>
        <v>0.22500000000000001</v>
      </c>
      <c r="P46" s="253">
        <f>ROUND(P45/E45,3)</f>
        <v>0.254</v>
      </c>
      <c r="Q46" s="220">
        <f>ROUND(Q45/E45,3)</f>
        <v>0.112</v>
      </c>
      <c r="R46" s="220">
        <f>ROUND(R45/E45,3)</f>
        <v>6.7000000000000004E-2</v>
      </c>
      <c r="S46" s="220">
        <f>ROUND(S45/E45,3)</f>
        <v>4.4999999999999998E-2</v>
      </c>
      <c r="T46" s="220">
        <f>ROUND(T45/E45,3)</f>
        <v>0.36699999999999999</v>
      </c>
      <c r="U46" s="220">
        <f>ROUND(U45/E45,3)</f>
        <v>0.159</v>
      </c>
      <c r="V46" s="224">
        <f>ROUND(V45/E45,3)</f>
        <v>0.20899999999999999</v>
      </c>
      <c r="W46" s="223">
        <f>ROUND(W45/E45,3)</f>
        <v>7.0000000000000001E-3</v>
      </c>
      <c r="X46" s="217">
        <f>ROUND(X45/E45,3)</f>
        <v>5.0000000000000001E-3</v>
      </c>
      <c r="Y46" s="254">
        <f>ROUND(Y45/E45,3)</f>
        <v>2E-3</v>
      </c>
      <c r="Z46" s="226">
        <f>ROUND(Z45/E45,3)</f>
        <v>0.12</v>
      </c>
      <c r="AA46" s="217">
        <f>ROUND(AA45/E45,3)</f>
        <v>7.1999999999999995E-2</v>
      </c>
      <c r="AB46" s="254">
        <f>ROUND(AB45/E45,3)</f>
        <v>4.8000000000000001E-2</v>
      </c>
      <c r="AC46" s="227"/>
    </row>
    <row r="47" spans="2:29" ht="12.9" customHeight="1" x14ac:dyDescent="0.2">
      <c r="B47" s="69"/>
      <c r="C47" s="95"/>
      <c r="D47" s="78"/>
      <c r="E47" s="328"/>
      <c r="F47" s="256">
        <f>ROUND(F45/F45,3)</f>
        <v>1</v>
      </c>
      <c r="G47" s="257">
        <f>ROUND(G45/G45,3)</f>
        <v>1</v>
      </c>
      <c r="H47" s="258"/>
      <c r="I47" s="259">
        <f>ROUND(I45/F45,3)</f>
        <v>0.47399999999999998</v>
      </c>
      <c r="J47" s="260">
        <f>ROUND(J45/G45,3)</f>
        <v>0.28599999999999998</v>
      </c>
      <c r="K47" s="261"/>
      <c r="L47" s="259">
        <f>ROUND(L45/F45,3)</f>
        <v>0.52600000000000002</v>
      </c>
      <c r="M47" s="262">
        <f>ROUND(M45/G45,3)</f>
        <v>0.71399999999999997</v>
      </c>
      <c r="N47" s="263"/>
      <c r="O47" s="259">
        <f>ROUND(O45/F45,3)</f>
        <v>0.39200000000000002</v>
      </c>
      <c r="P47" s="264">
        <f>ROUND(P45/G45,3)</f>
        <v>0.59599999999999997</v>
      </c>
      <c r="Q47" s="265"/>
      <c r="R47" s="259">
        <f>ROUND(R45/F45,3)</f>
        <v>0.11600000000000001</v>
      </c>
      <c r="S47" s="259">
        <f>ROUND(S45/G45,3)</f>
        <v>0.106</v>
      </c>
      <c r="T47" s="265"/>
      <c r="U47" s="259">
        <f>ROUND(U45/F45,3)</f>
        <v>0.27600000000000002</v>
      </c>
      <c r="V47" s="266">
        <f>ROUND(V45/G45,3)</f>
        <v>0.49</v>
      </c>
      <c r="W47" s="263"/>
      <c r="X47" s="256">
        <f>ROUND(X45/F45,3)</f>
        <v>8.9999999999999993E-3</v>
      </c>
      <c r="Y47" s="267">
        <f>ROUND(Y45/G45,3)</f>
        <v>4.0000000000000001E-3</v>
      </c>
      <c r="Z47" s="329"/>
      <c r="AA47" s="256">
        <f>ROUND(AA45/F45,3)</f>
        <v>0.125</v>
      </c>
      <c r="AB47" s="267">
        <f>ROUND(AB45/G45,3)</f>
        <v>0.114</v>
      </c>
      <c r="AC47" s="227"/>
    </row>
    <row r="48" spans="2:29" ht="12.9" customHeight="1" x14ac:dyDescent="0.2">
      <c r="B48" s="69"/>
      <c r="C48" s="95" t="s">
        <v>206</v>
      </c>
      <c r="D48" s="80">
        <v>33</v>
      </c>
      <c r="E48" s="205">
        <f>F48+G48</f>
        <v>879</v>
      </c>
      <c r="F48" s="205">
        <f>I48+L48</f>
        <v>378</v>
      </c>
      <c r="G48" s="206">
        <f>J48+M48</f>
        <v>501</v>
      </c>
      <c r="H48" s="300">
        <f>'表3-2'!H48+'表3-3'!H48</f>
        <v>261</v>
      </c>
      <c r="I48" s="278">
        <f>'表3-2'!I48+'表3-3'!I48</f>
        <v>177</v>
      </c>
      <c r="J48" s="282">
        <f>'表3-2'!J48+'表3-3'!J48</f>
        <v>84</v>
      </c>
      <c r="K48" s="210">
        <f>L48+M48</f>
        <v>618</v>
      </c>
      <c r="L48" s="208">
        <f>O48+AA48+X48</f>
        <v>201</v>
      </c>
      <c r="M48" s="279">
        <f>P48+AB48+Y48</f>
        <v>417</v>
      </c>
      <c r="N48" s="268">
        <f>O48+P48</f>
        <v>386</v>
      </c>
      <c r="O48" s="208">
        <f>R48+U48</f>
        <v>107</v>
      </c>
      <c r="P48" s="269">
        <f>S48+V48</f>
        <v>279</v>
      </c>
      <c r="Q48" s="278">
        <f>'表3-2'!Q48+'表3-3'!Q48</f>
        <v>111</v>
      </c>
      <c r="R48" s="278">
        <f>'表3-2'!R48+'表3-3'!R48</f>
        <v>34</v>
      </c>
      <c r="S48" s="278">
        <f>'表3-2'!S48+'表3-3'!S48</f>
        <v>77</v>
      </c>
      <c r="T48" s="278">
        <f>'表3-2'!T48+'表3-3'!T48</f>
        <v>275</v>
      </c>
      <c r="U48" s="278">
        <f>'表3-2'!U48+'表3-3'!U48</f>
        <v>73</v>
      </c>
      <c r="V48" s="278">
        <f>'表3-2'!V48+'表3-3'!V48</f>
        <v>202</v>
      </c>
      <c r="W48" s="284">
        <f>'表3-2'!W48+'表3-3'!W48</f>
        <v>13</v>
      </c>
      <c r="X48" s="280">
        <f>'表3-2'!X48+'表3-3'!X48</f>
        <v>12</v>
      </c>
      <c r="Y48" s="287">
        <f>'表3-2'!Y48+'表3-3'!Y48</f>
        <v>1</v>
      </c>
      <c r="Z48" s="284">
        <f>'表3-2'!Z48+'表3-3'!Z48</f>
        <v>219</v>
      </c>
      <c r="AA48" s="280">
        <f>'表3-2'!AA48+'表3-3'!AA48</f>
        <v>82</v>
      </c>
      <c r="AB48" s="287">
        <f>'表3-2'!AB48+'表3-3'!AB48</f>
        <v>137</v>
      </c>
      <c r="AC48" s="215"/>
    </row>
    <row r="49" spans="2:29" ht="12.9" customHeight="1" x14ac:dyDescent="0.2">
      <c r="B49" s="69"/>
      <c r="C49" s="96"/>
      <c r="D49" s="50"/>
      <c r="E49" s="217"/>
      <c r="F49" s="217">
        <f>ROUND(F48/E48,3)</f>
        <v>0.43</v>
      </c>
      <c r="G49" s="218">
        <f>ROUND(G48/E48,3)</f>
        <v>0.56999999999999995</v>
      </c>
      <c r="H49" s="219">
        <f>ROUND(H48/E48,3)</f>
        <v>0.29699999999999999</v>
      </c>
      <c r="I49" s="220">
        <f>ROUND(I48/E48,3)</f>
        <v>0.20100000000000001</v>
      </c>
      <c r="J49" s="221">
        <f>ROUND(J48/E48,3)</f>
        <v>9.6000000000000002E-2</v>
      </c>
      <c r="K49" s="252">
        <f>ROUND(K48/E48,3)</f>
        <v>0.70299999999999996</v>
      </c>
      <c r="L49" s="220">
        <f>ROUND(L48/E48,3)</f>
        <v>0.22900000000000001</v>
      </c>
      <c r="M49" s="222">
        <f>ROUND(M48/E48,3)</f>
        <v>0.47399999999999998</v>
      </c>
      <c r="N49" s="223">
        <f>ROUND(N48/E48,3)</f>
        <v>0.439</v>
      </c>
      <c r="O49" s="220">
        <f>ROUND(O48/E48,3)</f>
        <v>0.122</v>
      </c>
      <c r="P49" s="253">
        <f>ROUND(P48/E48,3)</f>
        <v>0.317</v>
      </c>
      <c r="Q49" s="220">
        <f>ROUND(Q48/E48,3)</f>
        <v>0.126</v>
      </c>
      <c r="R49" s="220">
        <f>ROUND(R48/E48,3)</f>
        <v>3.9E-2</v>
      </c>
      <c r="S49" s="220">
        <f>ROUND(S48/E48,3)</f>
        <v>8.7999999999999995E-2</v>
      </c>
      <c r="T49" s="220">
        <f>ROUND(T48/E48,3)</f>
        <v>0.313</v>
      </c>
      <c r="U49" s="220">
        <f>ROUND(U48/E48,3)</f>
        <v>8.3000000000000004E-2</v>
      </c>
      <c r="V49" s="224">
        <f>ROUND(V48/E48,3)</f>
        <v>0.23</v>
      </c>
      <c r="W49" s="223">
        <f>ROUND(W48/E48,3)</f>
        <v>1.4999999999999999E-2</v>
      </c>
      <c r="X49" s="217">
        <f>ROUND(X48/E48,3)</f>
        <v>1.4E-2</v>
      </c>
      <c r="Y49" s="254">
        <f>ROUND(Y48/E48,3)</f>
        <v>1E-3</v>
      </c>
      <c r="Z49" s="226">
        <f>ROUND(Z48/E48,3)</f>
        <v>0.249</v>
      </c>
      <c r="AA49" s="217">
        <f>ROUND(AA48/E48,3)</f>
        <v>9.2999999999999999E-2</v>
      </c>
      <c r="AB49" s="254">
        <f>ROUND(AB48/E48,3)</f>
        <v>0.156</v>
      </c>
      <c r="AC49" s="227"/>
    </row>
    <row r="50" spans="2:29" ht="12.9" customHeight="1" x14ac:dyDescent="0.2">
      <c r="B50" s="69"/>
      <c r="C50" s="96"/>
      <c r="D50" s="78"/>
      <c r="E50" s="328"/>
      <c r="F50" s="256">
        <f>ROUND(F48/F48,3)</f>
        <v>1</v>
      </c>
      <c r="G50" s="257">
        <f>ROUND(G48/G48,3)</f>
        <v>1</v>
      </c>
      <c r="H50" s="258"/>
      <c r="I50" s="259">
        <f>ROUND(I48/F48,3)</f>
        <v>0.46800000000000003</v>
      </c>
      <c r="J50" s="260">
        <f>ROUND(J48/G48,3)</f>
        <v>0.16800000000000001</v>
      </c>
      <c r="K50" s="261"/>
      <c r="L50" s="259">
        <f>ROUND(L48/F48,3)</f>
        <v>0.53200000000000003</v>
      </c>
      <c r="M50" s="262">
        <f>ROUND(M48/G48,3)</f>
        <v>0.83199999999999996</v>
      </c>
      <c r="N50" s="263"/>
      <c r="O50" s="259">
        <f>ROUND(O48/F48,3)</f>
        <v>0.28299999999999997</v>
      </c>
      <c r="P50" s="264">
        <f>ROUND(P48/G48,3)</f>
        <v>0.55700000000000005</v>
      </c>
      <c r="Q50" s="265"/>
      <c r="R50" s="259">
        <f>ROUND(R48/F48,3)</f>
        <v>0.09</v>
      </c>
      <c r="S50" s="259">
        <f>ROUND(S48/G48,3)</f>
        <v>0.154</v>
      </c>
      <c r="T50" s="265"/>
      <c r="U50" s="259">
        <f>ROUND(U48/F48,3)</f>
        <v>0.193</v>
      </c>
      <c r="V50" s="266">
        <f>ROUND(V48/G48,3)</f>
        <v>0.40300000000000002</v>
      </c>
      <c r="W50" s="263"/>
      <c r="X50" s="256">
        <f>ROUND(X48/F48,3)</f>
        <v>3.2000000000000001E-2</v>
      </c>
      <c r="Y50" s="267">
        <f>ROUND(Y48/G48,3)</f>
        <v>2E-3</v>
      </c>
      <c r="Z50" s="329"/>
      <c r="AA50" s="256">
        <f>ROUND(AA48/F48,3)</f>
        <v>0.217</v>
      </c>
      <c r="AB50" s="267">
        <f>ROUND(AB48/G48,3)</f>
        <v>0.27300000000000002</v>
      </c>
      <c r="AC50" s="227"/>
    </row>
    <row r="51" spans="2:29" ht="12.9" customHeight="1" x14ac:dyDescent="0.2">
      <c r="B51" s="69"/>
      <c r="C51" s="95" t="s">
        <v>207</v>
      </c>
      <c r="D51" s="80">
        <v>30</v>
      </c>
      <c r="E51" s="280">
        <f>F51+G51</f>
        <v>2622</v>
      </c>
      <c r="F51" s="205">
        <f>I51+L51</f>
        <v>1461</v>
      </c>
      <c r="G51" s="206">
        <f>J51+M51</f>
        <v>1161</v>
      </c>
      <c r="H51" s="300">
        <f>'表3-2'!H51+'表3-3'!H51</f>
        <v>756</v>
      </c>
      <c r="I51" s="278">
        <f>'表3-2'!I51+'表3-3'!I51</f>
        <v>523</v>
      </c>
      <c r="J51" s="282">
        <f>'表3-2'!J51+'表3-3'!J51</f>
        <v>233</v>
      </c>
      <c r="K51" s="283">
        <f>L51+M51</f>
        <v>1866</v>
      </c>
      <c r="L51" s="208">
        <f>O51+AA51+X51</f>
        <v>938</v>
      </c>
      <c r="M51" s="279">
        <f>P51+AB51+Y51</f>
        <v>928</v>
      </c>
      <c r="N51" s="284">
        <f>O51+P51</f>
        <v>1358</v>
      </c>
      <c r="O51" s="278">
        <f>R51+U51</f>
        <v>628</v>
      </c>
      <c r="P51" s="285">
        <f>S51+V51</f>
        <v>730</v>
      </c>
      <c r="Q51" s="278">
        <f>'表3-2'!Q51+'表3-3'!Q51</f>
        <v>765</v>
      </c>
      <c r="R51" s="278">
        <f>'表3-2'!R51+'表3-3'!R51</f>
        <v>422</v>
      </c>
      <c r="S51" s="278">
        <f>'表3-2'!S51+'表3-3'!S51</f>
        <v>343</v>
      </c>
      <c r="T51" s="278">
        <f>'表3-2'!T51+'表3-3'!T51</f>
        <v>593</v>
      </c>
      <c r="U51" s="278">
        <f>'表3-2'!U51+'表3-3'!U51</f>
        <v>206</v>
      </c>
      <c r="V51" s="278">
        <f>'表3-2'!V51+'表3-3'!V51</f>
        <v>387</v>
      </c>
      <c r="W51" s="284">
        <f>'表3-2'!W51+'表3-3'!W51</f>
        <v>30</v>
      </c>
      <c r="X51" s="280">
        <f>'表3-2'!X51+'表3-3'!X51</f>
        <v>9</v>
      </c>
      <c r="Y51" s="287">
        <f>'表3-2'!Y51+'表3-3'!Y51</f>
        <v>21</v>
      </c>
      <c r="Z51" s="284">
        <f>'表3-2'!Z51+'表3-3'!Z51</f>
        <v>478</v>
      </c>
      <c r="AA51" s="280">
        <f>'表3-2'!AA51+'表3-3'!AA51</f>
        <v>301</v>
      </c>
      <c r="AB51" s="287">
        <f>'表3-2'!AB51+'表3-3'!AB51</f>
        <v>177</v>
      </c>
      <c r="AC51" s="215"/>
    </row>
    <row r="52" spans="2:29" ht="12.9" customHeight="1" x14ac:dyDescent="0.2">
      <c r="B52" s="69"/>
      <c r="C52" s="96"/>
      <c r="D52" s="50"/>
      <c r="E52" s="217"/>
      <c r="F52" s="217">
        <f>ROUND(F51/E51,3)</f>
        <v>0.55700000000000005</v>
      </c>
      <c r="G52" s="218">
        <f>ROUND(G51/E51,3)</f>
        <v>0.443</v>
      </c>
      <c r="H52" s="219">
        <f>ROUND(H51/E51,3)</f>
        <v>0.28799999999999998</v>
      </c>
      <c r="I52" s="220">
        <f>ROUND(I51/E51,3)</f>
        <v>0.19900000000000001</v>
      </c>
      <c r="J52" s="221">
        <f>ROUND(J51/E51,3)</f>
        <v>8.8999999999999996E-2</v>
      </c>
      <c r="K52" s="252">
        <f>ROUND(K51/E51,3)</f>
        <v>0.71199999999999997</v>
      </c>
      <c r="L52" s="220">
        <f>ROUND(L51/E51,3)</f>
        <v>0.35799999999999998</v>
      </c>
      <c r="M52" s="222">
        <f>ROUND(M51/E51,3)</f>
        <v>0.35399999999999998</v>
      </c>
      <c r="N52" s="223">
        <f>ROUND(N51/E51,3)</f>
        <v>0.51800000000000002</v>
      </c>
      <c r="O52" s="220">
        <f>ROUND(O51/E51,3)</f>
        <v>0.24</v>
      </c>
      <c r="P52" s="253">
        <f>ROUND(P51/E51,3)</f>
        <v>0.27800000000000002</v>
      </c>
      <c r="Q52" s="220">
        <f>ROUND(Q51/E51,3)</f>
        <v>0.29199999999999998</v>
      </c>
      <c r="R52" s="220">
        <f>ROUND(R51/E51,3)</f>
        <v>0.161</v>
      </c>
      <c r="S52" s="220">
        <f>ROUND(S51/E51,3)</f>
        <v>0.13100000000000001</v>
      </c>
      <c r="T52" s="220">
        <f>ROUND(T51/E51,3)</f>
        <v>0.22600000000000001</v>
      </c>
      <c r="U52" s="220">
        <f>ROUND(U51/E51,3)</f>
        <v>7.9000000000000001E-2</v>
      </c>
      <c r="V52" s="224">
        <f>ROUND(V51/E51,3)</f>
        <v>0.14799999999999999</v>
      </c>
      <c r="W52" s="223">
        <f>ROUND(W51/E51,3)</f>
        <v>1.0999999999999999E-2</v>
      </c>
      <c r="X52" s="217">
        <f>ROUND(X51/E51,3)</f>
        <v>3.0000000000000001E-3</v>
      </c>
      <c r="Y52" s="254">
        <f>ROUND(Y51/E51,3)</f>
        <v>8.0000000000000002E-3</v>
      </c>
      <c r="Z52" s="226">
        <f>ROUND(Z51/E51,3)</f>
        <v>0.182</v>
      </c>
      <c r="AA52" s="217">
        <f>ROUND(AA51/E51,3)</f>
        <v>0.115</v>
      </c>
      <c r="AB52" s="254">
        <f>ROUND(AB51/E51,3)</f>
        <v>6.8000000000000005E-2</v>
      </c>
      <c r="AC52" s="227"/>
    </row>
    <row r="53" spans="2:29" ht="12.9" customHeight="1" thickBot="1" x14ac:dyDescent="0.25">
      <c r="B53" s="69"/>
      <c r="C53" s="97"/>
      <c r="D53" s="87"/>
      <c r="E53" s="330"/>
      <c r="F53" s="289">
        <f>ROUND(F51/F51,3)</f>
        <v>1</v>
      </c>
      <c r="G53" s="290">
        <f>ROUND(G51/G51,3)</f>
        <v>1</v>
      </c>
      <c r="H53" s="291"/>
      <c r="I53" s="277">
        <f>ROUND(I51/F51,3)</f>
        <v>0.35799999999999998</v>
      </c>
      <c r="J53" s="292">
        <f>ROUND(J51/G51,3)</f>
        <v>0.20100000000000001</v>
      </c>
      <c r="K53" s="293"/>
      <c r="L53" s="277">
        <f>ROUND(L51/F51,3)</f>
        <v>0.64200000000000002</v>
      </c>
      <c r="M53" s="294">
        <f>ROUND(M51/G51,3)</f>
        <v>0.79900000000000004</v>
      </c>
      <c r="N53" s="295"/>
      <c r="O53" s="277">
        <f>ROUND(O51/F51,3)</f>
        <v>0.43</v>
      </c>
      <c r="P53" s="296">
        <f>ROUND(P51/G51,3)</f>
        <v>0.629</v>
      </c>
      <c r="Q53" s="297"/>
      <c r="R53" s="277">
        <f>ROUND(R51/F51,3)</f>
        <v>0.28899999999999998</v>
      </c>
      <c r="S53" s="277">
        <f>ROUND(S51/G51,3)</f>
        <v>0.29499999999999998</v>
      </c>
      <c r="T53" s="297"/>
      <c r="U53" s="277">
        <f>ROUND(U51/F51,3)</f>
        <v>0.14099999999999999</v>
      </c>
      <c r="V53" s="298">
        <f>ROUND(V51/G51,3)</f>
        <v>0.33300000000000002</v>
      </c>
      <c r="W53" s="295"/>
      <c r="X53" s="289">
        <f>ROUND(X51/F51,3)</f>
        <v>6.0000000000000001E-3</v>
      </c>
      <c r="Y53" s="299">
        <f>ROUND(Y51/G51,3)</f>
        <v>1.7999999999999999E-2</v>
      </c>
      <c r="Z53" s="331"/>
      <c r="AA53" s="289">
        <f>ROUND(AA51/F51,3)</f>
        <v>0.20599999999999999</v>
      </c>
      <c r="AB53" s="299">
        <f>ROUND(AB51/G51,3)</f>
        <v>0.152</v>
      </c>
      <c r="AC53" s="227"/>
    </row>
    <row r="54" spans="2:29" ht="12.9" customHeight="1" thickTop="1" x14ac:dyDescent="0.2">
      <c r="B54" s="69"/>
      <c r="C54" s="98" t="s">
        <v>208</v>
      </c>
      <c r="D54" s="82">
        <f>D39+D42+D45+D48</f>
        <v>291</v>
      </c>
      <c r="E54" s="205">
        <f>E39+E42+E45+E48</f>
        <v>2767</v>
      </c>
      <c r="F54" s="205">
        <f t="shared" ref="F54:AB54" si="1">F39+F42+F45+F48</f>
        <v>1457</v>
      </c>
      <c r="G54" s="206">
        <f t="shared" si="1"/>
        <v>1310</v>
      </c>
      <c r="H54" s="207">
        <f t="shared" si="1"/>
        <v>1051</v>
      </c>
      <c r="I54" s="208">
        <f>I39+I42+I45+I48</f>
        <v>730</v>
      </c>
      <c r="J54" s="209">
        <f t="shared" si="1"/>
        <v>321</v>
      </c>
      <c r="K54" s="210">
        <f t="shared" si="1"/>
        <v>1716</v>
      </c>
      <c r="L54" s="208">
        <f t="shared" si="1"/>
        <v>727</v>
      </c>
      <c r="M54" s="211">
        <f t="shared" si="1"/>
        <v>989</v>
      </c>
      <c r="N54" s="268">
        <f t="shared" si="1"/>
        <v>1273</v>
      </c>
      <c r="O54" s="208">
        <f t="shared" si="1"/>
        <v>495</v>
      </c>
      <c r="P54" s="269">
        <f t="shared" si="1"/>
        <v>778</v>
      </c>
      <c r="Q54" s="208">
        <f t="shared" si="1"/>
        <v>284</v>
      </c>
      <c r="R54" s="208">
        <f t="shared" si="1"/>
        <v>133</v>
      </c>
      <c r="S54" s="208">
        <f>S39+S42+S45+S48</f>
        <v>151</v>
      </c>
      <c r="T54" s="208">
        <f t="shared" si="1"/>
        <v>989</v>
      </c>
      <c r="U54" s="208">
        <f t="shared" si="1"/>
        <v>362</v>
      </c>
      <c r="V54" s="213">
        <f t="shared" si="1"/>
        <v>627</v>
      </c>
      <c r="W54" s="268">
        <f t="shared" si="1"/>
        <v>27</v>
      </c>
      <c r="X54" s="205">
        <f t="shared" si="1"/>
        <v>21</v>
      </c>
      <c r="Y54" s="270">
        <f t="shared" si="1"/>
        <v>6</v>
      </c>
      <c r="Z54" s="332">
        <f t="shared" si="1"/>
        <v>416</v>
      </c>
      <c r="AA54" s="205">
        <f t="shared" si="1"/>
        <v>211</v>
      </c>
      <c r="AB54" s="270">
        <f t="shared" si="1"/>
        <v>205</v>
      </c>
      <c r="AC54" s="227"/>
    </row>
    <row r="55" spans="2:29" ht="12.9" customHeight="1" x14ac:dyDescent="0.2">
      <c r="B55" s="69"/>
      <c r="C55" s="99" t="s">
        <v>209</v>
      </c>
      <c r="D55" s="50"/>
      <c r="E55" s="217"/>
      <c r="F55" s="217">
        <f>ROUND(F54/E54,3)</f>
        <v>0.52700000000000002</v>
      </c>
      <c r="G55" s="218">
        <f>ROUND(G54/E54,3)</f>
        <v>0.47299999999999998</v>
      </c>
      <c r="H55" s="219">
        <f>ROUND(H54/E54,3)</f>
        <v>0.38</v>
      </c>
      <c r="I55" s="220">
        <f>ROUND(I54/E54,3)</f>
        <v>0.26400000000000001</v>
      </c>
      <c r="J55" s="221">
        <f>ROUND(J54/E54,3)</f>
        <v>0.11600000000000001</v>
      </c>
      <c r="K55" s="252">
        <f>ROUND(K54/E54,3)</f>
        <v>0.62</v>
      </c>
      <c r="L55" s="220">
        <f>ROUND(L54/E54,3)</f>
        <v>0.26300000000000001</v>
      </c>
      <c r="M55" s="222">
        <f>ROUND(M54/E54,3)</f>
        <v>0.35699999999999998</v>
      </c>
      <c r="N55" s="223">
        <f>ROUND(N54/E54,3)</f>
        <v>0.46</v>
      </c>
      <c r="O55" s="220">
        <f>ROUND(O54/E54,3)</f>
        <v>0.17899999999999999</v>
      </c>
      <c r="P55" s="253">
        <f>ROUND(P54/E54,3)</f>
        <v>0.28100000000000003</v>
      </c>
      <c r="Q55" s="220">
        <f>ROUND(Q54/E54,3)</f>
        <v>0.10299999999999999</v>
      </c>
      <c r="R55" s="220">
        <f>ROUND(R54/E54,3)</f>
        <v>4.8000000000000001E-2</v>
      </c>
      <c r="S55" s="220">
        <f>ROUND(S54/E54,3)</f>
        <v>5.5E-2</v>
      </c>
      <c r="T55" s="220">
        <f>ROUND(T54/E54,3)</f>
        <v>0.35699999999999998</v>
      </c>
      <c r="U55" s="220">
        <f>ROUND(U54/E54,3)</f>
        <v>0.13100000000000001</v>
      </c>
      <c r="V55" s="224">
        <f>ROUND(V54/E54,3)</f>
        <v>0.22700000000000001</v>
      </c>
      <c r="W55" s="223">
        <f>ROUND(W54/E54,3)</f>
        <v>0.01</v>
      </c>
      <c r="X55" s="217">
        <f>ROUND(X54/E54,3)</f>
        <v>8.0000000000000002E-3</v>
      </c>
      <c r="Y55" s="254">
        <f>ROUND(Y54/E54,3)</f>
        <v>2E-3</v>
      </c>
      <c r="Z55" s="226">
        <f>ROUND(Z54/E54,3)</f>
        <v>0.15</v>
      </c>
      <c r="AA55" s="217">
        <f>ROUND(AA54/E54,3)</f>
        <v>7.5999999999999998E-2</v>
      </c>
      <c r="AB55" s="254">
        <f>ROUND(AB54/E54,3)</f>
        <v>7.3999999999999996E-2</v>
      </c>
      <c r="AC55" s="227"/>
    </row>
    <row r="56" spans="2:29" ht="12.9" customHeight="1" x14ac:dyDescent="0.2">
      <c r="B56" s="69"/>
      <c r="C56" s="100"/>
      <c r="D56" s="78"/>
      <c r="E56" s="328"/>
      <c r="F56" s="256">
        <f>ROUND(F54/F54,3)</f>
        <v>1</v>
      </c>
      <c r="G56" s="257">
        <f>ROUND(G54/G54,3)</f>
        <v>1</v>
      </c>
      <c r="H56" s="258"/>
      <c r="I56" s="259">
        <f>ROUND(I54/F54,3)</f>
        <v>0.501</v>
      </c>
      <c r="J56" s="260">
        <f>ROUND(J54/G54,3)</f>
        <v>0.245</v>
      </c>
      <c r="K56" s="261"/>
      <c r="L56" s="259">
        <f>ROUND(L54/F54,3)</f>
        <v>0.499</v>
      </c>
      <c r="M56" s="262">
        <f>ROUND(M54/G54,3)</f>
        <v>0.755</v>
      </c>
      <c r="N56" s="263"/>
      <c r="O56" s="259">
        <f>ROUND(O54/F54,3)</f>
        <v>0.34</v>
      </c>
      <c r="P56" s="264">
        <f>ROUND(P54/G54,3)</f>
        <v>0.59399999999999997</v>
      </c>
      <c r="Q56" s="265"/>
      <c r="R56" s="259">
        <f>ROUND(R54/F54,3)</f>
        <v>9.0999999999999998E-2</v>
      </c>
      <c r="S56" s="259">
        <f>ROUND(S54/G54,3)</f>
        <v>0.115</v>
      </c>
      <c r="T56" s="265"/>
      <c r="U56" s="259">
        <f>ROUND(U54/F54,3)</f>
        <v>0.248</v>
      </c>
      <c r="V56" s="266">
        <f>ROUND(V54/G54,3)</f>
        <v>0.47899999999999998</v>
      </c>
      <c r="W56" s="263"/>
      <c r="X56" s="256">
        <f>ROUND(X54/F54,3)</f>
        <v>1.4E-2</v>
      </c>
      <c r="Y56" s="267">
        <f>ROUND(Y54/G54,3)</f>
        <v>5.0000000000000001E-3</v>
      </c>
      <c r="Z56" s="329"/>
      <c r="AA56" s="256">
        <f>ROUND(AA54/F54,3)</f>
        <v>0.14499999999999999</v>
      </c>
      <c r="AB56" s="267">
        <f>ROUND(AB54/G54,3)</f>
        <v>0.156</v>
      </c>
      <c r="AC56" s="227"/>
    </row>
    <row r="57" spans="2:29" ht="12.9" customHeight="1" x14ac:dyDescent="0.2">
      <c r="B57" s="69"/>
      <c r="C57" s="101" t="s">
        <v>208</v>
      </c>
      <c r="D57" s="82">
        <f>D42+D45+D48+D51</f>
        <v>150</v>
      </c>
      <c r="E57" s="205">
        <f t="shared" ref="E57:AB57" si="2">E42+E45+E48+E51</f>
        <v>4630</v>
      </c>
      <c r="F57" s="205">
        <f t="shared" si="2"/>
        <v>2456</v>
      </c>
      <c r="G57" s="206">
        <f t="shared" si="2"/>
        <v>2174</v>
      </c>
      <c r="H57" s="300">
        <f t="shared" si="2"/>
        <v>1426</v>
      </c>
      <c r="I57" s="278">
        <f>I42+I45+I48+I51</f>
        <v>981</v>
      </c>
      <c r="J57" s="282">
        <f t="shared" si="2"/>
        <v>445</v>
      </c>
      <c r="K57" s="283">
        <f t="shared" si="2"/>
        <v>3204</v>
      </c>
      <c r="L57" s="278">
        <f t="shared" si="2"/>
        <v>1475</v>
      </c>
      <c r="M57" s="279">
        <f t="shared" si="2"/>
        <v>1729</v>
      </c>
      <c r="N57" s="284">
        <f t="shared" si="2"/>
        <v>2349</v>
      </c>
      <c r="O57" s="278">
        <f t="shared" si="2"/>
        <v>1002</v>
      </c>
      <c r="P57" s="285">
        <f t="shared" si="2"/>
        <v>1347</v>
      </c>
      <c r="Q57" s="278">
        <f t="shared" si="2"/>
        <v>1010</v>
      </c>
      <c r="R57" s="278">
        <f t="shared" si="2"/>
        <v>531</v>
      </c>
      <c r="S57" s="278">
        <f t="shared" si="2"/>
        <v>479</v>
      </c>
      <c r="T57" s="278">
        <f t="shared" si="2"/>
        <v>1339</v>
      </c>
      <c r="U57" s="278">
        <f t="shared" si="2"/>
        <v>471</v>
      </c>
      <c r="V57" s="286">
        <f t="shared" si="2"/>
        <v>868</v>
      </c>
      <c r="W57" s="284">
        <f t="shared" si="2"/>
        <v>53</v>
      </c>
      <c r="X57" s="280">
        <f t="shared" si="2"/>
        <v>30</v>
      </c>
      <c r="Y57" s="287">
        <f t="shared" si="2"/>
        <v>23</v>
      </c>
      <c r="Z57" s="333">
        <f t="shared" si="2"/>
        <v>802</v>
      </c>
      <c r="AA57" s="280">
        <f t="shared" si="2"/>
        <v>443</v>
      </c>
      <c r="AB57" s="287">
        <f t="shared" si="2"/>
        <v>359</v>
      </c>
      <c r="AC57" s="227"/>
    </row>
    <row r="58" spans="2:29" ht="12.9" customHeight="1" x14ac:dyDescent="0.2">
      <c r="B58" s="69"/>
      <c r="C58" s="99" t="s">
        <v>210</v>
      </c>
      <c r="D58" s="50"/>
      <c r="E58" s="217"/>
      <c r="F58" s="217">
        <f>ROUND(F57/E57,3)</f>
        <v>0.53</v>
      </c>
      <c r="G58" s="218">
        <f>ROUND(G57/E57,3)</f>
        <v>0.47</v>
      </c>
      <c r="H58" s="219">
        <f>ROUND(H57/E57,3)</f>
        <v>0.308</v>
      </c>
      <c r="I58" s="220">
        <f>ROUND(I57/E57,3)</f>
        <v>0.21199999999999999</v>
      </c>
      <c r="J58" s="221">
        <f>ROUND(J57/E57,3)</f>
        <v>9.6000000000000002E-2</v>
      </c>
      <c r="K58" s="252">
        <f>ROUND(K57/E57,3)</f>
        <v>0.69199999999999995</v>
      </c>
      <c r="L58" s="220">
        <f>ROUND(L57/E57,3)</f>
        <v>0.31900000000000001</v>
      </c>
      <c r="M58" s="222">
        <f>ROUND(M57/E57,3)</f>
        <v>0.373</v>
      </c>
      <c r="N58" s="223">
        <f>ROUND(N57/E57,3)</f>
        <v>0.50700000000000001</v>
      </c>
      <c r="O58" s="220">
        <f>ROUND(O57/E57,3)</f>
        <v>0.216</v>
      </c>
      <c r="P58" s="253">
        <f>ROUND(P57/E57,3)</f>
        <v>0.29099999999999998</v>
      </c>
      <c r="Q58" s="220">
        <f>ROUND(Q57/E57,3)</f>
        <v>0.218</v>
      </c>
      <c r="R58" s="220">
        <f>ROUND(R57/E57,3)</f>
        <v>0.115</v>
      </c>
      <c r="S58" s="220">
        <f>ROUND(S57/E57,3)</f>
        <v>0.10299999999999999</v>
      </c>
      <c r="T58" s="220">
        <f>ROUND(T57/E57,3)</f>
        <v>0.28899999999999998</v>
      </c>
      <c r="U58" s="220">
        <f>ROUND(U57/E57,3)</f>
        <v>0.10199999999999999</v>
      </c>
      <c r="V58" s="224">
        <f>ROUND(V57/E57,3)</f>
        <v>0.187</v>
      </c>
      <c r="W58" s="223">
        <f>ROUND(W57/E57,3)</f>
        <v>1.0999999999999999E-2</v>
      </c>
      <c r="X58" s="217">
        <f>ROUND(X57/E57,3)</f>
        <v>6.0000000000000001E-3</v>
      </c>
      <c r="Y58" s="254">
        <f>ROUND(Y57/E57,3)</f>
        <v>5.0000000000000001E-3</v>
      </c>
      <c r="Z58" s="226">
        <f>ROUND(Z57/E57,3)</f>
        <v>0.17299999999999999</v>
      </c>
      <c r="AA58" s="217">
        <f>ROUND(AA57/E57,3)</f>
        <v>9.6000000000000002E-2</v>
      </c>
      <c r="AB58" s="254">
        <f>ROUND(AB57/E57,3)</f>
        <v>7.8E-2</v>
      </c>
      <c r="AC58" s="227"/>
    </row>
    <row r="59" spans="2:29" ht="12.9" customHeight="1" thickBot="1" x14ac:dyDescent="0.25">
      <c r="B59" s="102"/>
      <c r="C59" s="100"/>
      <c r="D59" s="103"/>
      <c r="E59" s="334"/>
      <c r="F59" s="302">
        <f>ROUND(F57/F57,3)</f>
        <v>1</v>
      </c>
      <c r="G59" s="303">
        <f>ROUND(G57/G57,3)</f>
        <v>1</v>
      </c>
      <c r="H59" s="304"/>
      <c r="I59" s="305">
        <f>ROUND(I57/F57,3)</f>
        <v>0.39900000000000002</v>
      </c>
      <c r="J59" s="306">
        <f>ROUND(J57/G57,3)</f>
        <v>0.20499999999999999</v>
      </c>
      <c r="K59" s="307"/>
      <c r="L59" s="305">
        <f>ROUND(L57/F57,3)</f>
        <v>0.60099999999999998</v>
      </c>
      <c r="M59" s="308">
        <f>ROUND(M57/G57,3)</f>
        <v>0.79500000000000004</v>
      </c>
      <c r="N59" s="309"/>
      <c r="O59" s="305">
        <f>ROUND(O57/F57,3)</f>
        <v>0.40799999999999997</v>
      </c>
      <c r="P59" s="310">
        <f>ROUND(P57/G57,3)</f>
        <v>0.62</v>
      </c>
      <c r="Q59" s="311"/>
      <c r="R59" s="305">
        <f>ROUND(R57/F57,3)</f>
        <v>0.216</v>
      </c>
      <c r="S59" s="305">
        <f>ROUND(S57/G57,3)</f>
        <v>0.22</v>
      </c>
      <c r="T59" s="311"/>
      <c r="U59" s="305">
        <f>ROUND(U57/F57,3)</f>
        <v>0.192</v>
      </c>
      <c r="V59" s="312">
        <f>ROUND(V57/G57,3)</f>
        <v>0.39900000000000002</v>
      </c>
      <c r="W59" s="309"/>
      <c r="X59" s="302">
        <f>ROUND(X57/F57,3)</f>
        <v>1.2E-2</v>
      </c>
      <c r="Y59" s="313">
        <f>ROUND(Y57/G57,3)</f>
        <v>1.0999999999999999E-2</v>
      </c>
      <c r="Z59" s="335"/>
      <c r="AA59" s="302">
        <f>ROUND(AA57/F57,3)</f>
        <v>0.18</v>
      </c>
      <c r="AB59" s="313">
        <f>ROUND(AB57/G57,3)</f>
        <v>0.16500000000000001</v>
      </c>
      <c r="AC59" s="227"/>
    </row>
    <row r="60" spans="2:29" ht="15" customHeight="1" x14ac:dyDescent="0.2">
      <c r="E60" s="314"/>
      <c r="F60" s="314"/>
      <c r="G60" s="314"/>
      <c r="H60" s="315"/>
      <c r="I60" s="315"/>
      <c r="J60" s="315"/>
      <c r="K60" s="315"/>
      <c r="L60" s="315"/>
      <c r="M60" s="315"/>
      <c r="N60" s="315"/>
      <c r="O60" s="315"/>
      <c r="P60" s="315"/>
      <c r="Q60" s="315"/>
      <c r="R60" s="315"/>
      <c r="S60" s="315"/>
      <c r="T60" s="315"/>
      <c r="U60" s="315"/>
      <c r="V60" s="315"/>
      <c r="W60" s="315"/>
      <c r="X60" s="314"/>
      <c r="Y60" s="314"/>
      <c r="Z60" s="315"/>
      <c r="AA60" s="314"/>
      <c r="AB60" s="314"/>
      <c r="AC60" s="314"/>
    </row>
    <row r="61" spans="2:29" x14ac:dyDescent="0.2">
      <c r="B61" s="9" t="s">
        <v>246</v>
      </c>
      <c r="D61" s="109">
        <f>D36+D39+D42+D45+D48+D51</f>
        <v>427</v>
      </c>
      <c r="E61" s="109">
        <f>E36+E39+E42+E45+E48+E51</f>
        <v>5631</v>
      </c>
      <c r="F61" s="109">
        <f t="shared" ref="F61:AB61" si="3">F36+F39+F42+F45+F48+F51</f>
        <v>3024</v>
      </c>
      <c r="G61" s="109">
        <f t="shared" si="3"/>
        <v>2607</v>
      </c>
      <c r="H61" s="109">
        <f>H36+H39+H42+H45+H48+H51</f>
        <v>1910</v>
      </c>
      <c r="I61" s="109">
        <f>I36+I39+I42+I45+I48+I51</f>
        <v>1309</v>
      </c>
      <c r="J61" s="109">
        <f t="shared" si="3"/>
        <v>601</v>
      </c>
      <c r="K61" s="109">
        <f t="shared" si="3"/>
        <v>3721</v>
      </c>
      <c r="L61" s="109">
        <f t="shared" si="3"/>
        <v>1715</v>
      </c>
      <c r="M61" s="109">
        <f t="shared" si="3"/>
        <v>2006</v>
      </c>
      <c r="N61" s="109">
        <f t="shared" si="3"/>
        <v>2743</v>
      </c>
      <c r="O61" s="109">
        <f t="shared" si="3"/>
        <v>1157</v>
      </c>
      <c r="P61" s="109">
        <f t="shared" si="3"/>
        <v>1586</v>
      </c>
      <c r="Q61" s="109">
        <f t="shared" si="3"/>
        <v>1076</v>
      </c>
      <c r="R61" s="109">
        <f t="shared" si="3"/>
        <v>560</v>
      </c>
      <c r="S61" s="109">
        <f>S36+S39+S42+S45+S48+S51</f>
        <v>516</v>
      </c>
      <c r="T61" s="109">
        <f t="shared" si="3"/>
        <v>1667</v>
      </c>
      <c r="U61" s="109">
        <f t="shared" si="3"/>
        <v>597</v>
      </c>
      <c r="V61" s="109">
        <f t="shared" si="3"/>
        <v>1070</v>
      </c>
      <c r="W61" s="109">
        <f>W36+W39+W42+W45+W48+W51</f>
        <v>59</v>
      </c>
      <c r="X61" s="109">
        <f t="shared" si="3"/>
        <v>30</v>
      </c>
      <c r="Y61" s="109">
        <f t="shared" si="3"/>
        <v>29</v>
      </c>
      <c r="Z61" s="109">
        <f t="shared" si="3"/>
        <v>919</v>
      </c>
      <c r="AA61" s="109">
        <f t="shared" si="3"/>
        <v>528</v>
      </c>
      <c r="AB61" s="9">
        <f t="shared" si="3"/>
        <v>391</v>
      </c>
    </row>
    <row r="62" spans="2:29" s="62" customFormat="1" x14ac:dyDescent="0.2">
      <c r="B62" s="62" t="s">
        <v>247</v>
      </c>
      <c r="E62" s="110"/>
      <c r="F62" s="110">
        <f>F61/E61</f>
        <v>0.53702717101758124</v>
      </c>
      <c r="G62" s="110">
        <f>G61/E61</f>
        <v>0.46297282898241876</v>
      </c>
      <c r="H62" s="110">
        <f>H61/E61</f>
        <v>0.33919374889007281</v>
      </c>
      <c r="I62" s="111">
        <f>I61/E61</f>
        <v>0.23246315041733262</v>
      </c>
      <c r="J62" s="111">
        <f>J61/E61</f>
        <v>0.10673059847274019</v>
      </c>
      <c r="K62" s="111">
        <f>K61/E61</f>
        <v>0.66080625110992719</v>
      </c>
      <c r="L62" s="110">
        <f>L61/E61</f>
        <v>0.30456402060024862</v>
      </c>
      <c r="M62" s="110">
        <f>M61/E61</f>
        <v>0.35624223050967857</v>
      </c>
      <c r="N62" s="110">
        <f>N61/E61</f>
        <v>0.48712484461019356</v>
      </c>
      <c r="O62" s="110">
        <f>O61/E61</f>
        <v>0.20546972118629017</v>
      </c>
      <c r="P62" s="110">
        <f>P61/E61</f>
        <v>0.28165512342390342</v>
      </c>
      <c r="Q62" s="111">
        <f>Q61/E61</f>
        <v>0.19108506481974782</v>
      </c>
      <c r="R62" s="111">
        <f>R61/E61</f>
        <v>9.94494761143669E-2</v>
      </c>
      <c r="S62" s="110">
        <f>S61/E61</f>
        <v>9.1635588705380924E-2</v>
      </c>
      <c r="T62" s="110">
        <f>T61/E61</f>
        <v>0.29603977979044577</v>
      </c>
      <c r="U62" s="110">
        <f>U61/E61</f>
        <v>0.10602024507192329</v>
      </c>
      <c r="V62" s="110">
        <f>V61/E61</f>
        <v>0.19001953471852245</v>
      </c>
      <c r="W62" s="110">
        <f>W61/E61</f>
        <v>1.047771266204937E-2</v>
      </c>
      <c r="X62" s="110">
        <f>X61/E61</f>
        <v>5.3276505061267982E-3</v>
      </c>
      <c r="Y62" s="111">
        <f>Y61/E61</f>
        <v>5.1500621559225713E-3</v>
      </c>
      <c r="Z62" s="111">
        <f>Z61/E61</f>
        <v>0.16320369383768424</v>
      </c>
      <c r="AA62" s="110">
        <f>AA61/E61</f>
        <v>9.3766648907831651E-2</v>
      </c>
      <c r="AB62" s="62">
        <f>AB61/E61</f>
        <v>6.9437044929852601E-2</v>
      </c>
    </row>
    <row r="63" spans="2:29" s="62" customFormat="1" x14ac:dyDescent="0.2">
      <c r="B63" s="62" t="s">
        <v>248</v>
      </c>
      <c r="D63" s="316"/>
      <c r="F63" s="62">
        <f>ROUND(F61/F61,3)</f>
        <v>1</v>
      </c>
      <c r="G63" s="62">
        <f>ROUND(G61/G61,3)</f>
        <v>1</v>
      </c>
      <c r="I63" s="316">
        <f>ROUND(I61/F61,3)</f>
        <v>0.433</v>
      </c>
      <c r="J63" s="316">
        <f>ROUND(J61/G61,3)</f>
        <v>0.23100000000000001</v>
      </c>
      <c r="K63" s="316"/>
      <c r="L63" s="316">
        <f>ROUND(L61/F61,3)</f>
        <v>0.56699999999999995</v>
      </c>
      <c r="M63" s="110">
        <f>ROUND(M61/G61,3)</f>
        <v>0.76900000000000002</v>
      </c>
      <c r="N63" s="110"/>
      <c r="O63" s="110">
        <f>ROUND(O61/F61,3)</f>
        <v>0.38300000000000001</v>
      </c>
      <c r="P63" s="110">
        <f>ROUND(P61/G61,3)</f>
        <v>0.60799999999999998</v>
      </c>
      <c r="Q63" s="110"/>
      <c r="R63" s="110">
        <f>ROUND(R61/F61,3)</f>
        <v>0.185</v>
      </c>
      <c r="S63" s="110">
        <f>ROUND(S61/G61,3)</f>
        <v>0.19800000000000001</v>
      </c>
      <c r="T63" s="316"/>
      <c r="U63" s="110">
        <f>ROUND(U61/F61,3)</f>
        <v>0.19700000000000001</v>
      </c>
      <c r="V63" s="110">
        <f>ROUND(V61/G61,3)</f>
        <v>0.41</v>
      </c>
      <c r="W63" s="110"/>
      <c r="X63" s="110">
        <f>ROUND(X61/F61,3)</f>
        <v>0.01</v>
      </c>
      <c r="Y63" s="110">
        <f>ROUND(Y61/G61,3)</f>
        <v>1.0999999999999999E-2</v>
      </c>
      <c r="Z63" s="110"/>
      <c r="AA63" s="110">
        <f>ROUND(AA61/F61,3)</f>
        <v>0.17499999999999999</v>
      </c>
      <c r="AB63" s="62">
        <f>ROUND(AB61/G61,3)</f>
        <v>0.15</v>
      </c>
    </row>
    <row r="64" spans="2:29" s="62" customFormat="1" x14ac:dyDescent="0.2">
      <c r="D64" s="316"/>
      <c r="I64" s="316"/>
      <c r="J64" s="316"/>
      <c r="K64" s="316"/>
      <c r="L64" s="316"/>
      <c r="M64" s="110"/>
      <c r="N64" s="110"/>
      <c r="O64" s="110"/>
      <c r="P64" s="110"/>
      <c r="Q64" s="110"/>
      <c r="R64" s="110"/>
      <c r="S64" s="110"/>
      <c r="T64" s="316"/>
      <c r="U64" s="110"/>
      <c r="V64" s="110"/>
      <c r="W64" s="110"/>
      <c r="X64" s="110"/>
      <c r="Y64" s="110"/>
      <c r="Z64" s="110"/>
      <c r="AA64" s="110"/>
    </row>
    <row r="65" spans="2:28" s="62" customFormat="1" x14ac:dyDescent="0.2">
      <c r="B65" s="62" t="s">
        <v>249</v>
      </c>
      <c r="D65" s="336">
        <f>D54+D51+D36</f>
        <v>427</v>
      </c>
      <c r="E65" s="336">
        <f t="shared" ref="E65:AB65" si="4">E54+E51+E36</f>
        <v>5631</v>
      </c>
      <c r="F65" s="336">
        <f t="shared" si="4"/>
        <v>3024</v>
      </c>
      <c r="G65" s="336">
        <f t="shared" si="4"/>
        <v>2607</v>
      </c>
      <c r="H65" s="336">
        <f t="shared" si="4"/>
        <v>1910</v>
      </c>
      <c r="I65" s="336">
        <f t="shared" si="4"/>
        <v>1309</v>
      </c>
      <c r="J65" s="336">
        <f t="shared" si="4"/>
        <v>601</v>
      </c>
      <c r="K65" s="336">
        <f t="shared" si="4"/>
        <v>3721</v>
      </c>
      <c r="L65" s="336">
        <f t="shared" si="4"/>
        <v>1715</v>
      </c>
      <c r="M65" s="336">
        <f t="shared" si="4"/>
        <v>2006</v>
      </c>
      <c r="N65" s="336">
        <f t="shared" si="4"/>
        <v>2743</v>
      </c>
      <c r="O65" s="336">
        <f t="shared" si="4"/>
        <v>1157</v>
      </c>
      <c r="P65" s="336">
        <f t="shared" si="4"/>
        <v>1586</v>
      </c>
      <c r="Q65" s="336">
        <f t="shared" si="4"/>
        <v>1076</v>
      </c>
      <c r="R65" s="336">
        <f t="shared" si="4"/>
        <v>560</v>
      </c>
      <c r="S65" s="336">
        <f t="shared" si="4"/>
        <v>516</v>
      </c>
      <c r="T65" s="336">
        <f t="shared" si="4"/>
        <v>1667</v>
      </c>
      <c r="U65" s="336">
        <f t="shared" si="4"/>
        <v>597</v>
      </c>
      <c r="V65" s="336">
        <f t="shared" si="4"/>
        <v>1070</v>
      </c>
      <c r="W65" s="336">
        <f t="shared" si="4"/>
        <v>59</v>
      </c>
      <c r="X65" s="336">
        <f t="shared" si="4"/>
        <v>30</v>
      </c>
      <c r="Y65" s="336">
        <f t="shared" si="4"/>
        <v>29</v>
      </c>
      <c r="Z65" s="336">
        <f t="shared" si="4"/>
        <v>919</v>
      </c>
      <c r="AA65" s="336">
        <f t="shared" si="4"/>
        <v>528</v>
      </c>
      <c r="AB65" s="336">
        <f t="shared" si="4"/>
        <v>391</v>
      </c>
    </row>
    <row r="66" spans="2:28" s="62" customFormat="1" x14ac:dyDescent="0.2">
      <c r="D66" s="336">
        <f>D57+D39+D36</f>
        <v>427</v>
      </c>
      <c r="E66" s="336">
        <f t="shared" ref="E66:AB66" si="5">E57+E39+E36</f>
        <v>5631</v>
      </c>
      <c r="F66" s="336">
        <f t="shared" si="5"/>
        <v>3024</v>
      </c>
      <c r="G66" s="336">
        <f t="shared" si="5"/>
        <v>2607</v>
      </c>
      <c r="H66" s="336">
        <f t="shared" si="5"/>
        <v>1910</v>
      </c>
      <c r="I66" s="336">
        <f t="shared" si="5"/>
        <v>1309</v>
      </c>
      <c r="J66" s="336">
        <f t="shared" si="5"/>
        <v>601</v>
      </c>
      <c r="K66" s="336">
        <f t="shared" si="5"/>
        <v>3721</v>
      </c>
      <c r="L66" s="336">
        <f t="shared" si="5"/>
        <v>1715</v>
      </c>
      <c r="M66" s="336">
        <f t="shared" si="5"/>
        <v>2006</v>
      </c>
      <c r="N66" s="336">
        <f t="shared" si="5"/>
        <v>2743</v>
      </c>
      <c r="O66" s="336">
        <f t="shared" si="5"/>
        <v>1157</v>
      </c>
      <c r="P66" s="336">
        <f t="shared" si="5"/>
        <v>1586</v>
      </c>
      <c r="Q66" s="336">
        <f t="shared" si="5"/>
        <v>1076</v>
      </c>
      <c r="R66" s="336">
        <f t="shared" si="5"/>
        <v>560</v>
      </c>
      <c r="S66" s="336">
        <f t="shared" si="5"/>
        <v>516</v>
      </c>
      <c r="T66" s="336">
        <f t="shared" si="5"/>
        <v>1667</v>
      </c>
      <c r="U66" s="336">
        <f t="shared" si="5"/>
        <v>597</v>
      </c>
      <c r="V66" s="336">
        <f t="shared" si="5"/>
        <v>1070</v>
      </c>
      <c r="W66" s="336">
        <f t="shared" si="5"/>
        <v>59</v>
      </c>
      <c r="X66" s="336">
        <f t="shared" si="5"/>
        <v>30</v>
      </c>
      <c r="Y66" s="336">
        <f t="shared" si="5"/>
        <v>29</v>
      </c>
      <c r="Z66" s="336">
        <f t="shared" si="5"/>
        <v>919</v>
      </c>
      <c r="AA66" s="336">
        <f t="shared" si="5"/>
        <v>528</v>
      </c>
      <c r="AB66" s="336">
        <f t="shared" si="5"/>
        <v>391</v>
      </c>
    </row>
    <row r="67" spans="2:28" x14ac:dyDescent="0.2">
      <c r="D67" s="10"/>
      <c r="E67" s="9"/>
      <c r="H67" s="9"/>
      <c r="I67" s="10"/>
      <c r="J67" s="10"/>
      <c r="K67" s="10"/>
      <c r="L67" s="10"/>
      <c r="M67" s="110"/>
      <c r="N67" s="110"/>
      <c r="O67" s="110"/>
      <c r="P67" s="110"/>
      <c r="Q67" s="110"/>
      <c r="R67" s="110"/>
      <c r="S67" s="110"/>
      <c r="T67" s="10"/>
      <c r="U67" s="110"/>
      <c r="V67" s="110"/>
      <c r="W67" s="110"/>
      <c r="X67" s="110"/>
      <c r="Y67" s="110"/>
      <c r="Z67" s="110"/>
      <c r="AA67" s="110"/>
    </row>
    <row r="68" spans="2:28" s="320" customFormat="1" x14ac:dyDescent="0.2">
      <c r="B68" s="113" t="s">
        <v>250</v>
      </c>
      <c r="C68" s="113"/>
      <c r="D68" s="114">
        <f>D15-D61</f>
        <v>0</v>
      </c>
      <c r="F68" s="114">
        <f>F15-F61</f>
        <v>0</v>
      </c>
      <c r="G68" s="114">
        <f>G15-G61</f>
        <v>0</v>
      </c>
      <c r="H68" s="114">
        <f t="shared" ref="H68:AC69" si="6">H15-H61</f>
        <v>0</v>
      </c>
      <c r="I68" s="114">
        <f t="shared" si="6"/>
        <v>0</v>
      </c>
      <c r="J68" s="114">
        <f t="shared" si="6"/>
        <v>0</v>
      </c>
      <c r="K68" s="114">
        <f>K15-K61</f>
        <v>0</v>
      </c>
      <c r="L68" s="114">
        <f t="shared" si="6"/>
        <v>0</v>
      </c>
      <c r="M68" s="114">
        <f t="shared" si="6"/>
        <v>0</v>
      </c>
      <c r="N68" s="114">
        <f t="shared" si="6"/>
        <v>0</v>
      </c>
      <c r="O68" s="114">
        <f t="shared" si="6"/>
        <v>0</v>
      </c>
      <c r="P68" s="114">
        <f t="shared" si="6"/>
        <v>0</v>
      </c>
      <c r="Q68" s="114">
        <f>Q15-Q61</f>
        <v>0</v>
      </c>
      <c r="R68" s="114">
        <f t="shared" si="6"/>
        <v>0</v>
      </c>
      <c r="S68" s="114">
        <f>S15-S61</f>
        <v>0</v>
      </c>
      <c r="T68" s="114">
        <f t="shared" si="6"/>
        <v>0</v>
      </c>
      <c r="U68" s="114">
        <f t="shared" si="6"/>
        <v>0</v>
      </c>
      <c r="V68" s="114">
        <f t="shared" si="6"/>
        <v>0</v>
      </c>
      <c r="W68" s="114">
        <f>W15-W61</f>
        <v>0</v>
      </c>
      <c r="X68" s="114">
        <f t="shared" si="6"/>
        <v>0</v>
      </c>
      <c r="Y68" s="114">
        <f t="shared" si="6"/>
        <v>0</v>
      </c>
      <c r="Z68" s="114">
        <f t="shared" si="6"/>
        <v>0</v>
      </c>
      <c r="AA68" s="114">
        <f t="shared" si="6"/>
        <v>0</v>
      </c>
      <c r="AB68" s="113">
        <f t="shared" si="6"/>
        <v>0</v>
      </c>
    </row>
    <row r="69" spans="2:28" s="320" customFormat="1" x14ac:dyDescent="0.2">
      <c r="B69" s="113"/>
      <c r="C69" s="113"/>
      <c r="D69" s="114"/>
      <c r="E69" s="114">
        <f>E15-E61</f>
        <v>0</v>
      </c>
      <c r="F69" s="114">
        <f>F16-F62</f>
        <v>-2.7171017581206769E-5</v>
      </c>
      <c r="G69" s="114">
        <f>G16-G62</f>
        <v>2.717101758126228E-5</v>
      </c>
      <c r="H69" s="114">
        <f>H16-H62</f>
        <v>-1.9374889007278684E-4</v>
      </c>
      <c r="I69" s="114">
        <f>I16-I62</f>
        <v>-4.6315041733260842E-4</v>
      </c>
      <c r="J69" s="114">
        <f t="shared" si="6"/>
        <v>2.694015272598077E-4</v>
      </c>
      <c r="K69" s="114">
        <f t="shared" si="6"/>
        <v>1.9374889007284235E-4</v>
      </c>
      <c r="L69" s="114">
        <f t="shared" si="6"/>
        <v>4.359793997513739E-4</v>
      </c>
      <c r="M69" s="114">
        <f t="shared" si="6"/>
        <v>-2.4223050967858706E-4</v>
      </c>
      <c r="N69" s="114">
        <f t="shared" si="6"/>
        <v>-1.2484461019357518E-4</v>
      </c>
      <c r="O69" s="114">
        <f t="shared" si="6"/>
        <v>-4.69721186290184E-4</v>
      </c>
      <c r="P69" s="114">
        <f t="shared" si="6"/>
        <v>3.4487657609655331E-4</v>
      </c>
      <c r="Q69" s="114">
        <f t="shared" si="6"/>
        <v>-8.5064819747820986E-5</v>
      </c>
      <c r="R69" s="114">
        <f t="shared" si="6"/>
        <v>-4.4947611436689516E-4</v>
      </c>
      <c r="S69" s="114">
        <f t="shared" si="6"/>
        <v>3.6441129461907418E-4</v>
      </c>
      <c r="T69" s="114">
        <f>T16-T62</f>
        <v>-3.9779790445781948E-5</v>
      </c>
      <c r="U69" s="114">
        <f t="shared" si="6"/>
        <v>-2.0245071923288838E-5</v>
      </c>
      <c r="V69" s="114">
        <f t="shared" si="6"/>
        <v>-1.9534718522451477E-5</v>
      </c>
      <c r="W69" s="114">
        <f t="shared" si="6"/>
        <v>-4.7771266204937012E-4</v>
      </c>
      <c r="X69" s="114">
        <f t="shared" si="6"/>
        <v>-3.276505061267981E-4</v>
      </c>
      <c r="Y69" s="114">
        <f t="shared" si="6"/>
        <v>-1.5006215592257115E-4</v>
      </c>
      <c r="Z69" s="114">
        <f t="shared" si="6"/>
        <v>-2.0369383768423233E-4</v>
      </c>
      <c r="AA69" s="114">
        <f t="shared" si="6"/>
        <v>2.3335109216834904E-4</v>
      </c>
      <c r="AB69" s="113">
        <f>AB16-AB62</f>
        <v>-4.3704492985259524E-4</v>
      </c>
    </row>
    <row r="70" spans="2:28" s="320" customFormat="1" x14ac:dyDescent="0.2">
      <c r="B70" s="113"/>
      <c r="C70" s="113"/>
      <c r="D70" s="114"/>
      <c r="E70" s="114"/>
      <c r="F70" s="114">
        <f>F17-F63</f>
        <v>0</v>
      </c>
      <c r="G70" s="114">
        <f t="shared" ref="G70:AB70" si="7">G17-G63</f>
        <v>0</v>
      </c>
      <c r="H70" s="114"/>
      <c r="I70" s="114">
        <f>I17-I63</f>
        <v>0</v>
      </c>
      <c r="J70" s="114">
        <f t="shared" si="7"/>
        <v>0</v>
      </c>
      <c r="K70" s="114"/>
      <c r="L70" s="114">
        <f t="shared" si="7"/>
        <v>0</v>
      </c>
      <c r="M70" s="114">
        <f t="shared" si="7"/>
        <v>0</v>
      </c>
      <c r="N70" s="114"/>
      <c r="O70" s="114">
        <f t="shared" si="7"/>
        <v>0</v>
      </c>
      <c r="P70" s="114">
        <f t="shared" si="7"/>
        <v>0</v>
      </c>
      <c r="Q70" s="114"/>
      <c r="R70" s="114">
        <f t="shared" si="7"/>
        <v>0</v>
      </c>
      <c r="S70" s="114">
        <f t="shared" si="7"/>
        <v>0</v>
      </c>
      <c r="T70" s="114"/>
      <c r="U70" s="115">
        <f t="shared" si="7"/>
        <v>0</v>
      </c>
      <c r="V70" s="115">
        <f t="shared" si="7"/>
        <v>0</v>
      </c>
      <c r="W70" s="115"/>
      <c r="X70" s="115">
        <f t="shared" si="7"/>
        <v>0</v>
      </c>
      <c r="Y70" s="115">
        <f t="shared" si="7"/>
        <v>0</v>
      </c>
      <c r="Z70" s="115"/>
      <c r="AA70" s="115">
        <f>AA17-AA63</f>
        <v>0</v>
      </c>
      <c r="AB70" s="113">
        <f t="shared" si="7"/>
        <v>0</v>
      </c>
    </row>
    <row r="71" spans="2:28" x14ac:dyDescent="0.2">
      <c r="B71" s="113"/>
      <c r="C71" s="113"/>
      <c r="D71" s="113"/>
      <c r="E71" s="114"/>
      <c r="F71" s="113"/>
      <c r="G71" s="113"/>
      <c r="H71" s="321"/>
      <c r="I71" s="321"/>
      <c r="J71" s="321"/>
      <c r="K71" s="321"/>
      <c r="L71" s="321"/>
      <c r="M71" s="321"/>
      <c r="N71" s="322"/>
      <c r="O71" s="321"/>
      <c r="P71" s="321"/>
      <c r="Q71" s="321"/>
      <c r="R71" s="322"/>
      <c r="S71" s="322"/>
      <c r="T71" s="322"/>
      <c r="U71" s="321"/>
      <c r="V71" s="321"/>
      <c r="W71" s="322"/>
      <c r="X71" s="113"/>
      <c r="Y71" s="113"/>
      <c r="Z71" s="322"/>
      <c r="AA71" s="113"/>
      <c r="AB71" s="113"/>
    </row>
    <row r="72" spans="2:28" x14ac:dyDescent="0.2">
      <c r="B72" s="113"/>
      <c r="C72" s="113"/>
      <c r="D72" s="113">
        <f>D65-D61</f>
        <v>0</v>
      </c>
      <c r="E72" s="113">
        <f t="shared" ref="E72:AB72" si="8">E65-E61</f>
        <v>0</v>
      </c>
      <c r="F72" s="113">
        <f t="shared" si="8"/>
        <v>0</v>
      </c>
      <c r="G72" s="113">
        <f t="shared" si="8"/>
        <v>0</v>
      </c>
      <c r="H72" s="113">
        <f t="shared" si="8"/>
        <v>0</v>
      </c>
      <c r="I72" s="113">
        <f t="shared" si="8"/>
        <v>0</v>
      </c>
      <c r="J72" s="113">
        <f t="shared" si="8"/>
        <v>0</v>
      </c>
      <c r="K72" s="113">
        <f t="shared" si="8"/>
        <v>0</v>
      </c>
      <c r="L72" s="113">
        <f t="shared" si="8"/>
        <v>0</v>
      </c>
      <c r="M72" s="113">
        <f t="shared" si="8"/>
        <v>0</v>
      </c>
      <c r="N72" s="113">
        <f t="shared" si="8"/>
        <v>0</v>
      </c>
      <c r="O72" s="113">
        <f t="shared" si="8"/>
        <v>0</v>
      </c>
      <c r="P72" s="113">
        <f t="shared" si="8"/>
        <v>0</v>
      </c>
      <c r="Q72" s="113">
        <f t="shared" si="8"/>
        <v>0</v>
      </c>
      <c r="R72" s="113">
        <f t="shared" si="8"/>
        <v>0</v>
      </c>
      <c r="S72" s="113">
        <f t="shared" si="8"/>
        <v>0</v>
      </c>
      <c r="T72" s="113">
        <f t="shared" si="8"/>
        <v>0</v>
      </c>
      <c r="U72" s="113">
        <f t="shared" si="8"/>
        <v>0</v>
      </c>
      <c r="V72" s="113">
        <f t="shared" si="8"/>
        <v>0</v>
      </c>
      <c r="W72" s="113">
        <f t="shared" si="8"/>
        <v>0</v>
      </c>
      <c r="X72" s="113">
        <f t="shared" si="8"/>
        <v>0</v>
      </c>
      <c r="Y72" s="113">
        <f t="shared" si="8"/>
        <v>0</v>
      </c>
      <c r="Z72" s="113">
        <f t="shared" si="8"/>
        <v>0</v>
      </c>
      <c r="AA72" s="113">
        <f t="shared" si="8"/>
        <v>0</v>
      </c>
      <c r="AB72" s="113">
        <f t="shared" si="8"/>
        <v>0</v>
      </c>
    </row>
    <row r="73" spans="2:28" x14ac:dyDescent="0.2">
      <c r="B73" s="113"/>
      <c r="C73" s="113"/>
      <c r="D73" s="113">
        <f>D66-D61</f>
        <v>0</v>
      </c>
      <c r="E73" s="113">
        <f t="shared" ref="E73:AB73" si="9">E66-E61</f>
        <v>0</v>
      </c>
      <c r="F73" s="113">
        <f t="shared" si="9"/>
        <v>0</v>
      </c>
      <c r="G73" s="113">
        <f t="shared" si="9"/>
        <v>0</v>
      </c>
      <c r="H73" s="113">
        <f t="shared" si="9"/>
        <v>0</v>
      </c>
      <c r="I73" s="113">
        <f t="shared" si="9"/>
        <v>0</v>
      </c>
      <c r="J73" s="113">
        <f t="shared" si="9"/>
        <v>0</v>
      </c>
      <c r="K73" s="113">
        <f t="shared" si="9"/>
        <v>0</v>
      </c>
      <c r="L73" s="113">
        <f t="shared" si="9"/>
        <v>0</v>
      </c>
      <c r="M73" s="113">
        <f t="shared" si="9"/>
        <v>0</v>
      </c>
      <c r="N73" s="113">
        <f t="shared" si="9"/>
        <v>0</v>
      </c>
      <c r="O73" s="113">
        <f t="shared" si="9"/>
        <v>0</v>
      </c>
      <c r="P73" s="113">
        <f t="shared" si="9"/>
        <v>0</v>
      </c>
      <c r="Q73" s="113">
        <f t="shared" si="9"/>
        <v>0</v>
      </c>
      <c r="R73" s="113">
        <f t="shared" si="9"/>
        <v>0</v>
      </c>
      <c r="S73" s="113">
        <f t="shared" si="9"/>
        <v>0</v>
      </c>
      <c r="T73" s="113">
        <f t="shared" si="9"/>
        <v>0</v>
      </c>
      <c r="U73" s="113">
        <f t="shared" si="9"/>
        <v>0</v>
      </c>
      <c r="V73" s="113">
        <f t="shared" si="9"/>
        <v>0</v>
      </c>
      <c r="W73" s="113">
        <f t="shared" si="9"/>
        <v>0</v>
      </c>
      <c r="X73" s="113">
        <f t="shared" si="9"/>
        <v>0</v>
      </c>
      <c r="Y73" s="113">
        <f t="shared" si="9"/>
        <v>0</v>
      </c>
      <c r="Z73" s="113">
        <f t="shared" si="9"/>
        <v>0</v>
      </c>
      <c r="AA73" s="113">
        <f t="shared" si="9"/>
        <v>0</v>
      </c>
      <c r="AB73" s="113">
        <f t="shared" si="9"/>
        <v>0</v>
      </c>
    </row>
    <row r="340" spans="32:60" ht="20.399999999999999" x14ac:dyDescent="0.2">
      <c r="AF340" s="9" ph="1"/>
      <c r="AI340" s="9" ph="1"/>
      <c r="AO340" s="9" ph="1"/>
      <c r="AR340" s="9" ph="1"/>
      <c r="AV340" s="9" ph="1"/>
      <c r="AY340" s="9" ph="1"/>
      <c r="BA340" s="9" ph="1"/>
      <c r="BD340" s="9" ph="1"/>
      <c r="BE340" s="9" ph="1"/>
      <c r="BH340" s="9" ph="1"/>
    </row>
    <row r="351" spans="32:60" ht="20.399999999999999" x14ac:dyDescent="0.2">
      <c r="AF351" s="9" ph="1"/>
      <c r="AI351" s="9" ph="1"/>
      <c r="AO351" s="9" ph="1"/>
      <c r="AR351" s="9" ph="1"/>
      <c r="AV351" s="9" ph="1"/>
      <c r="AY351" s="9" ph="1"/>
      <c r="BA351" s="9" ph="1"/>
      <c r="BD351" s="9" ph="1"/>
      <c r="BE351" s="9" ph="1"/>
      <c r="BH351" s="9" ph="1"/>
    </row>
    <row r="365" spans="32:60" ht="20.399999999999999" x14ac:dyDescent="0.2">
      <c r="AF365" s="9" ph="1"/>
      <c r="AI365" s="9" ph="1"/>
      <c r="AO365" s="9" ph="1"/>
      <c r="AR365" s="9" ph="1"/>
      <c r="AV365" s="9" ph="1"/>
      <c r="AY365" s="9" ph="1"/>
      <c r="BA365" s="9" ph="1"/>
      <c r="BD365" s="9" ph="1"/>
      <c r="BE365" s="9" ph="1"/>
      <c r="BH365" s="9" ph="1"/>
    </row>
    <row r="404" spans="32:60" ht="20.399999999999999" x14ac:dyDescent="0.2">
      <c r="AF404" s="9" ph="1"/>
      <c r="AI404" s="9" ph="1"/>
      <c r="AO404" s="9" ph="1"/>
      <c r="AR404" s="9" ph="1"/>
      <c r="AV404" s="9" ph="1"/>
      <c r="AY404" s="9" ph="1"/>
      <c r="BA404" s="9" ph="1"/>
      <c r="BD404" s="9" ph="1"/>
      <c r="BE404" s="9" ph="1"/>
      <c r="BH404" s="9" ph="1"/>
    </row>
    <row r="415" spans="32:60" ht="20.399999999999999" x14ac:dyDescent="0.2">
      <c r="AF415" s="9" ph="1"/>
      <c r="AI415" s="9" ph="1"/>
      <c r="AO415" s="9" ph="1"/>
      <c r="AR415" s="9" ph="1"/>
      <c r="AV415" s="9" ph="1"/>
      <c r="AY415" s="9" ph="1"/>
      <c r="BA415" s="9" ph="1"/>
      <c r="BD415" s="9" ph="1"/>
      <c r="BE415" s="9" ph="1"/>
      <c r="BH415" s="9" ph="1"/>
    </row>
    <row r="429" spans="32:60" ht="20.399999999999999" x14ac:dyDescent="0.2">
      <c r="AF429" s="9" ph="1"/>
      <c r="AI429" s="9" ph="1"/>
      <c r="AO429" s="9" ph="1"/>
      <c r="AR429" s="9" ph="1"/>
      <c r="AV429" s="9" ph="1"/>
      <c r="AY429" s="9" ph="1"/>
      <c r="BA429" s="9" ph="1"/>
      <c r="BD429" s="9" ph="1"/>
      <c r="BE429" s="9" ph="1"/>
      <c r="BH429" s="9" ph="1"/>
    </row>
    <row r="430" spans="32:60" ht="20.399999999999999" x14ac:dyDescent="0.2">
      <c r="AF430" s="9" ph="1"/>
      <c r="AI430" s="9" ph="1"/>
      <c r="AO430" s="9" ph="1"/>
      <c r="AR430" s="9" ph="1"/>
      <c r="AV430" s="9" ph="1"/>
      <c r="AY430" s="9" ph="1"/>
      <c r="BA430" s="9" ph="1"/>
      <c r="BD430" s="9" ph="1"/>
      <c r="BE430" s="9" ph="1"/>
      <c r="BH430" s="9" ph="1"/>
    </row>
    <row r="443" spans="32:60" ht="20.399999999999999" x14ac:dyDescent="0.2">
      <c r="AF443" s="9" ph="1"/>
      <c r="AI443" s="9" ph="1"/>
      <c r="AO443" s="9" ph="1"/>
      <c r="AR443" s="9" ph="1"/>
      <c r="AV443" s="9" ph="1"/>
      <c r="AY443" s="9" ph="1"/>
      <c r="BA443" s="9" ph="1"/>
      <c r="BD443" s="9" ph="1"/>
      <c r="BE443" s="9" ph="1"/>
      <c r="BH443" s="9" ph="1"/>
    </row>
    <row r="445" spans="32:60" ht="20.399999999999999" x14ac:dyDescent="0.2">
      <c r="AF445" s="9" ph="1"/>
      <c r="AI445" s="9" ph="1"/>
      <c r="AO445" s="9" ph="1"/>
      <c r="AR445" s="9" ph="1"/>
      <c r="AV445" s="9" ph="1"/>
      <c r="AY445" s="9" ph="1"/>
      <c r="BA445" s="9" ph="1"/>
      <c r="BD445" s="9" ph="1"/>
      <c r="BE445" s="9" ph="1"/>
      <c r="BH445" s="9" ph="1"/>
    </row>
    <row r="446" spans="32:60" ht="20.399999999999999" x14ac:dyDescent="0.2">
      <c r="AF446" s="9" ph="1"/>
      <c r="AI446" s="9" ph="1"/>
      <c r="AO446" s="9" ph="1"/>
      <c r="AR446" s="9" ph="1"/>
      <c r="AV446" s="9" ph="1"/>
      <c r="AY446" s="9" ph="1"/>
      <c r="BA446" s="9" ph="1"/>
      <c r="BD446" s="9" ph="1"/>
      <c r="BE446" s="9" ph="1"/>
      <c r="BH446" s="9" ph="1"/>
    </row>
    <row r="485" spans="32:60" ht="20.399999999999999" x14ac:dyDescent="0.2">
      <c r="AF485" s="9" ph="1"/>
      <c r="AI485" s="9" ph="1"/>
      <c r="AO485" s="9" ph="1"/>
      <c r="AR485" s="9" ph="1"/>
      <c r="AV485" s="9" ph="1"/>
      <c r="AY485" s="9" ph="1"/>
      <c r="BA485" s="9" ph="1"/>
      <c r="BD485" s="9" ph="1"/>
      <c r="BE485" s="9" ph="1"/>
      <c r="BH485" s="9" ph="1"/>
    </row>
    <row r="496" spans="32:60" ht="20.399999999999999" x14ac:dyDescent="0.2">
      <c r="AF496" s="9" ph="1"/>
      <c r="AI496" s="9" ph="1"/>
      <c r="AO496" s="9" ph="1"/>
      <c r="AR496" s="9" ph="1"/>
      <c r="AV496" s="9" ph="1"/>
      <c r="AY496" s="9" ph="1"/>
      <c r="BA496" s="9" ph="1"/>
      <c r="BD496" s="9" ph="1"/>
      <c r="BE496" s="9" ph="1"/>
      <c r="BH496" s="9" ph="1"/>
    </row>
    <row r="510" spans="32:60" ht="20.399999999999999" x14ac:dyDescent="0.2">
      <c r="AF510" s="9" ph="1"/>
      <c r="AI510" s="9" ph="1"/>
      <c r="AO510" s="9" ph="1"/>
      <c r="AR510" s="9" ph="1"/>
      <c r="AV510" s="9" ph="1"/>
      <c r="AY510" s="9" ph="1"/>
      <c r="BA510" s="9" ph="1"/>
      <c r="BD510" s="9" ph="1"/>
      <c r="BE510" s="9" ph="1"/>
      <c r="BH510" s="9" ph="1"/>
    </row>
    <row r="511" spans="32:60" ht="20.399999999999999" x14ac:dyDescent="0.2">
      <c r="AF511" s="9" ph="1"/>
      <c r="AI511" s="9" ph="1"/>
      <c r="AO511" s="9" ph="1"/>
      <c r="AR511" s="9" ph="1"/>
      <c r="AV511" s="9" ph="1"/>
      <c r="AY511" s="9" ph="1"/>
      <c r="BA511" s="9" ph="1"/>
      <c r="BD511" s="9" ph="1"/>
      <c r="BE511" s="9" ph="1"/>
      <c r="BH511" s="9" ph="1"/>
    </row>
    <row r="524" spans="32:60" ht="20.399999999999999" x14ac:dyDescent="0.2">
      <c r="AF524" s="9" ph="1"/>
      <c r="AI524" s="9" ph="1"/>
      <c r="AO524" s="9" ph="1"/>
      <c r="AR524" s="9" ph="1"/>
      <c r="AV524" s="9" ph="1"/>
      <c r="AY524" s="9" ph="1"/>
      <c r="BA524" s="9" ph="1"/>
      <c r="BD524" s="9" ph="1"/>
      <c r="BE524" s="9" ph="1"/>
      <c r="BH524" s="9" ph="1"/>
    </row>
    <row r="526" spans="32:60" ht="20.399999999999999" x14ac:dyDescent="0.2">
      <c r="AF526" s="9" ph="1"/>
      <c r="AI526" s="9" ph="1"/>
      <c r="AO526" s="9" ph="1"/>
      <c r="AR526" s="9" ph="1"/>
      <c r="AV526" s="9" ph="1"/>
      <c r="AY526" s="9" ph="1"/>
      <c r="BA526" s="9" ph="1"/>
      <c r="BD526" s="9" ph="1"/>
      <c r="BE526" s="9" ph="1"/>
      <c r="BH526" s="9" ph="1"/>
    </row>
    <row r="527" spans="32:60" ht="20.399999999999999" x14ac:dyDescent="0.2">
      <c r="AF527" s="9" ph="1"/>
      <c r="AI527" s="9" ph="1"/>
      <c r="AO527" s="9" ph="1"/>
      <c r="AR527" s="9" ph="1"/>
      <c r="AV527" s="9" ph="1"/>
      <c r="AY527" s="9" ph="1"/>
      <c r="BA527" s="9" ph="1"/>
      <c r="BD527" s="9" ph="1"/>
      <c r="BE527" s="9" ph="1"/>
      <c r="BH527" s="9" ph="1"/>
    </row>
    <row r="530" spans="32:60" ht="20.399999999999999" x14ac:dyDescent="0.2">
      <c r="AF530" s="9" ph="1"/>
      <c r="AI530" s="9" ph="1"/>
      <c r="AO530" s="9" ph="1"/>
      <c r="AR530" s="9" ph="1"/>
      <c r="AV530" s="9" ph="1"/>
      <c r="AY530" s="9" ph="1"/>
      <c r="BA530" s="9" ph="1"/>
      <c r="BD530" s="9" ph="1"/>
      <c r="BE530" s="9" ph="1"/>
      <c r="BH530" s="9" ph="1"/>
    </row>
    <row r="531" spans="32:60" ht="20.399999999999999" x14ac:dyDescent="0.2">
      <c r="AF531" s="9" ph="1"/>
      <c r="AI531" s="9" ph="1"/>
      <c r="AO531" s="9" ph="1"/>
      <c r="AR531" s="9" ph="1"/>
      <c r="AV531" s="9" ph="1"/>
      <c r="AY531" s="9" ph="1"/>
      <c r="BA531" s="9" ph="1"/>
      <c r="BD531" s="9" ph="1"/>
      <c r="BE531" s="9" ph="1"/>
      <c r="BH531" s="9" ph="1"/>
    </row>
    <row r="532" spans="32:60" ht="20.399999999999999" x14ac:dyDescent="0.2">
      <c r="AF532" s="9" ph="1"/>
      <c r="AI532" s="9" ph="1"/>
      <c r="AO532" s="9" ph="1"/>
      <c r="AR532" s="9" ph="1"/>
      <c r="AV532" s="9" ph="1"/>
      <c r="AY532" s="9" ph="1"/>
      <c r="BA532" s="9" ph="1"/>
      <c r="BD532" s="9" ph="1"/>
      <c r="BE532" s="9" ph="1"/>
      <c r="BH532" s="9" ph="1"/>
    </row>
    <row r="534" spans="32:60" ht="20.399999999999999" x14ac:dyDescent="0.2">
      <c r="AF534" s="9" ph="1"/>
      <c r="AI534" s="9" ph="1"/>
      <c r="AO534" s="9" ph="1"/>
      <c r="AR534" s="9" ph="1"/>
      <c r="AV534" s="9" ph="1"/>
      <c r="AY534" s="9" ph="1"/>
      <c r="BA534" s="9" ph="1"/>
      <c r="BD534" s="9" ph="1"/>
      <c r="BE534" s="9" ph="1"/>
      <c r="BH534" s="9" ph="1"/>
    </row>
    <row r="535" spans="32:60" ht="20.399999999999999" x14ac:dyDescent="0.2">
      <c r="AF535" s="9" ph="1"/>
      <c r="AI535" s="9" ph="1"/>
      <c r="AO535" s="9" ph="1"/>
      <c r="AR535" s="9" ph="1"/>
      <c r="AV535" s="9" ph="1"/>
      <c r="AY535" s="9" ph="1"/>
      <c r="BA535" s="9" ph="1"/>
      <c r="BD535" s="9" ph="1"/>
      <c r="BE535" s="9" ph="1"/>
      <c r="BH535" s="9" ph="1"/>
    </row>
    <row r="537" spans="32:60" ht="20.399999999999999" x14ac:dyDescent="0.2">
      <c r="AF537" s="9" ph="1"/>
      <c r="AI537" s="9" ph="1"/>
      <c r="AO537" s="9" ph="1"/>
      <c r="AR537" s="9" ph="1"/>
      <c r="AV537" s="9" ph="1"/>
      <c r="AY537" s="9" ph="1"/>
      <c r="BA537" s="9" ph="1"/>
      <c r="BD537" s="9" ph="1"/>
      <c r="BE537" s="9" ph="1"/>
      <c r="BH537" s="9" ph="1"/>
    </row>
    <row r="538" spans="32:60" ht="20.399999999999999" x14ac:dyDescent="0.2">
      <c r="AF538" s="9" ph="1"/>
      <c r="AI538" s="9" ph="1"/>
      <c r="AO538" s="9" ph="1"/>
      <c r="AR538" s="9" ph="1"/>
      <c r="AV538" s="9" ph="1"/>
      <c r="AY538" s="9" ph="1"/>
      <c r="BA538" s="9" ph="1"/>
      <c r="BD538" s="9" ph="1"/>
      <c r="BE538" s="9" ph="1"/>
      <c r="BH538" s="9" ph="1"/>
    </row>
    <row r="539" spans="32:60" ht="20.399999999999999" x14ac:dyDescent="0.2">
      <c r="AF539" s="9" ph="1"/>
      <c r="AI539" s="9" ph="1"/>
      <c r="AO539" s="9" ph="1"/>
      <c r="AR539" s="9" ph="1"/>
      <c r="AV539" s="9" ph="1"/>
      <c r="AY539" s="9" ph="1"/>
      <c r="BA539" s="9" ph="1"/>
      <c r="BD539" s="9" ph="1"/>
      <c r="BE539" s="9" ph="1"/>
      <c r="BH539" s="9" ph="1"/>
    </row>
    <row r="540" spans="32:60" ht="20.399999999999999" x14ac:dyDescent="0.2">
      <c r="AF540" s="9" ph="1"/>
      <c r="AI540" s="9" ph="1"/>
      <c r="AO540" s="9" ph="1"/>
      <c r="AR540" s="9" ph="1"/>
      <c r="AV540" s="9" ph="1"/>
      <c r="AY540" s="9" ph="1"/>
      <c r="BA540" s="9" ph="1"/>
      <c r="BD540" s="9" ph="1"/>
      <c r="BE540" s="9" ph="1"/>
      <c r="BH540" s="9"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7CCB-6D4A-4B78-BC18-58F586A6DCA2}">
  <sheetPr>
    <tabColor rgb="FF00B0F0"/>
  </sheetPr>
  <dimension ref="B2:BH540"/>
  <sheetViews>
    <sheetView view="pageBreakPreview" topLeftCell="A5" zoomScaleNormal="95" zoomScaleSheetLayoutView="100" workbookViewId="0">
      <selection activeCell="C26" sqref="C26:C27"/>
    </sheetView>
  </sheetViews>
  <sheetFormatPr defaultColWidth="9" defaultRowHeight="13.2" x14ac:dyDescent="0.2"/>
  <cols>
    <col min="1" max="1" width="5" style="9" customWidth="1"/>
    <col min="2" max="2" width="3.6640625" style="9" customWidth="1"/>
    <col min="3" max="3" width="15.88671875" style="9" customWidth="1"/>
    <col min="4" max="4" width="8.88671875" style="9" customWidth="1"/>
    <col min="5" max="5" width="9.6640625" style="10" bestFit="1" customWidth="1"/>
    <col min="6" max="7" width="7.6640625" style="9" customWidth="1"/>
    <col min="8" max="13" width="7.33203125" style="116" customWidth="1"/>
    <col min="14" max="14" width="9" style="117" customWidth="1"/>
    <col min="15" max="16" width="7.33203125" style="116" customWidth="1"/>
    <col min="17" max="17" width="9.109375" style="116" bestFit="1" customWidth="1"/>
    <col min="18" max="19" width="7.33203125" style="117" customWidth="1"/>
    <col min="20" max="20" width="9.5546875" style="117" bestFit="1" customWidth="1"/>
    <col min="21" max="22" width="7.33203125" style="116" customWidth="1"/>
    <col min="23" max="23" width="8.109375" style="117" customWidth="1"/>
    <col min="24" max="25" width="7.33203125" style="9" customWidth="1"/>
    <col min="26" max="26" width="8.109375" style="117" customWidth="1"/>
    <col min="27" max="28" width="7.33203125" style="9" customWidth="1"/>
    <col min="29" max="29" width="5.109375" style="9" customWidth="1"/>
    <col min="30" max="16384" width="9" style="9"/>
  </cols>
  <sheetData>
    <row r="2" spans="2:29" ht="14.4" x14ac:dyDescent="0.2">
      <c r="B2" s="8" t="s">
        <v>251</v>
      </c>
    </row>
    <row r="3" spans="2:29" x14ac:dyDescent="0.2">
      <c r="T3" s="11" t="s">
        <v>218</v>
      </c>
      <c r="X3" s="10"/>
      <c r="AA3" s="10"/>
    </row>
    <row r="4" spans="2:29" x14ac:dyDescent="0.2">
      <c r="T4" s="11" t="s">
        <v>219</v>
      </c>
      <c r="X4" s="10"/>
      <c r="AA4" s="10"/>
    </row>
    <row r="5" spans="2:29" x14ac:dyDescent="0.2">
      <c r="T5" s="11" t="s">
        <v>220</v>
      </c>
      <c r="X5" s="10"/>
      <c r="AA5" s="10"/>
    </row>
    <row r="6" spans="2:29" ht="13.8" thickBot="1" x14ac:dyDescent="0.25">
      <c r="F6" s="10"/>
      <c r="G6" s="10"/>
      <c r="N6" s="116"/>
      <c r="R6" s="116"/>
      <c r="S6" s="116"/>
      <c r="T6" s="116"/>
      <c r="W6" s="116"/>
      <c r="X6" s="10"/>
      <c r="Z6" s="116"/>
      <c r="AA6" s="10" t="s">
        <v>221</v>
      </c>
      <c r="AC6" s="10"/>
    </row>
    <row r="7" spans="2:29" ht="8.25" customHeight="1" thickBot="1" x14ac:dyDescent="0.25">
      <c r="B7" s="118"/>
      <c r="C7" s="119"/>
      <c r="D7" s="120" t="s">
        <v>222</v>
      </c>
      <c r="E7" s="121"/>
      <c r="F7" s="122"/>
      <c r="G7" s="122"/>
      <c r="H7" s="123"/>
      <c r="I7" s="123"/>
      <c r="J7" s="123"/>
      <c r="K7" s="123"/>
      <c r="L7" s="123"/>
      <c r="M7" s="123"/>
      <c r="N7" s="123"/>
      <c r="O7" s="123"/>
      <c r="P7" s="123"/>
      <c r="Q7" s="124"/>
      <c r="R7" s="124"/>
      <c r="S7" s="124"/>
      <c r="T7" s="123"/>
      <c r="U7" s="123"/>
      <c r="V7" s="123"/>
      <c r="W7" s="123"/>
      <c r="X7" s="125"/>
      <c r="Y7" s="323"/>
      <c r="Z7" s="123"/>
      <c r="AA7" s="125"/>
      <c r="AB7" s="127"/>
    </row>
    <row r="8" spans="2:29" ht="13.5" customHeight="1" thickTop="1" thickBot="1" x14ac:dyDescent="0.25">
      <c r="B8" s="128"/>
      <c r="C8" s="129"/>
      <c r="D8" s="130"/>
      <c r="E8" s="131"/>
      <c r="F8" s="132"/>
      <c r="G8" s="132"/>
      <c r="H8" s="133"/>
      <c r="I8" s="134"/>
      <c r="J8" s="135"/>
      <c r="K8" s="133"/>
      <c r="L8" s="134"/>
      <c r="M8" s="134"/>
      <c r="N8" s="136"/>
      <c r="O8" s="136"/>
      <c r="P8" s="136"/>
      <c r="Q8" s="137"/>
      <c r="R8" s="137"/>
      <c r="S8" s="137"/>
      <c r="T8" s="136"/>
      <c r="U8" s="136"/>
      <c r="V8" s="136"/>
      <c r="W8" s="136"/>
      <c r="X8" s="138"/>
      <c r="Y8" s="138"/>
      <c r="Z8" s="136"/>
      <c r="AA8" s="138"/>
      <c r="AB8" s="139"/>
    </row>
    <row r="9" spans="2:29" ht="12.75" customHeight="1" x14ac:dyDescent="0.2">
      <c r="B9" s="128"/>
      <c r="C9" s="129"/>
      <c r="D9" s="130"/>
      <c r="E9" s="131"/>
      <c r="F9" s="132"/>
      <c r="G9" s="132"/>
      <c r="H9" s="140"/>
      <c r="J9" s="141"/>
      <c r="K9" s="140"/>
      <c r="N9" s="142"/>
      <c r="O9" s="143"/>
      <c r="P9" s="143"/>
      <c r="Q9" s="144"/>
      <c r="R9" s="143"/>
      <c r="S9" s="143"/>
      <c r="T9" s="144"/>
      <c r="U9" s="143"/>
      <c r="V9" s="145"/>
      <c r="W9" s="142"/>
      <c r="X9" s="146"/>
      <c r="Y9" s="147"/>
      <c r="Z9" s="144"/>
      <c r="AA9" s="146"/>
      <c r="AB9" s="147"/>
    </row>
    <row r="10" spans="2:29" ht="12" customHeight="1" x14ac:dyDescent="0.2">
      <c r="B10" s="128"/>
      <c r="C10" s="129"/>
      <c r="D10" s="130"/>
      <c r="E10" s="131"/>
      <c r="F10" s="132"/>
      <c r="G10" s="132"/>
      <c r="H10" s="140"/>
      <c r="I10" s="17"/>
      <c r="J10" s="148"/>
      <c r="K10" s="140"/>
      <c r="L10" s="17"/>
      <c r="M10" s="149"/>
      <c r="N10" s="150"/>
      <c r="O10" s="151"/>
      <c r="P10" s="151"/>
      <c r="Q10" s="152"/>
      <c r="R10" s="153"/>
      <c r="S10" s="154"/>
      <c r="T10" s="152"/>
      <c r="U10" s="153"/>
      <c r="V10" s="155"/>
      <c r="W10" s="150"/>
      <c r="X10" s="156"/>
      <c r="Y10" s="157"/>
      <c r="Z10" s="158"/>
      <c r="AA10" s="156"/>
      <c r="AB10" s="157"/>
      <c r="AC10" s="159"/>
    </row>
    <row r="11" spans="2:29" ht="12" customHeight="1" x14ac:dyDescent="0.2">
      <c r="B11" s="128"/>
      <c r="C11" s="129"/>
      <c r="D11" s="130"/>
      <c r="E11" s="160" t="s">
        <v>252</v>
      </c>
      <c r="F11" s="161"/>
      <c r="G11" s="161"/>
      <c r="H11" s="162" t="s">
        <v>253</v>
      </c>
      <c r="I11" s="163"/>
      <c r="J11" s="164"/>
      <c r="K11" s="162" t="s">
        <v>254</v>
      </c>
      <c r="L11" s="163"/>
      <c r="M11" s="165"/>
      <c r="N11" s="166" t="s">
        <v>255</v>
      </c>
      <c r="O11" s="167"/>
      <c r="P11" s="167"/>
      <c r="Q11" s="324" t="s">
        <v>256</v>
      </c>
      <c r="R11" s="163"/>
      <c r="S11" s="168"/>
      <c r="T11" s="324" t="s">
        <v>257</v>
      </c>
      <c r="U11" s="163"/>
      <c r="V11" s="165"/>
      <c r="W11" s="169" t="s">
        <v>258</v>
      </c>
      <c r="X11" s="170"/>
      <c r="Y11" s="171"/>
      <c r="Z11" s="172" t="s">
        <v>259</v>
      </c>
      <c r="AA11" s="170"/>
      <c r="AB11" s="171"/>
      <c r="AC11" s="159"/>
    </row>
    <row r="12" spans="2:29" ht="12.75" customHeight="1" x14ac:dyDescent="0.2">
      <c r="B12" s="128"/>
      <c r="C12" s="129"/>
      <c r="D12" s="130"/>
      <c r="E12" s="173"/>
      <c r="F12" s="174" t="s">
        <v>231</v>
      </c>
      <c r="G12" s="175" t="s">
        <v>232</v>
      </c>
      <c r="H12" s="176"/>
      <c r="I12" s="27" t="s">
        <v>231</v>
      </c>
      <c r="J12" s="177" t="s">
        <v>232</v>
      </c>
      <c r="K12" s="176"/>
      <c r="L12" s="27" t="s">
        <v>231</v>
      </c>
      <c r="M12" s="18" t="s">
        <v>232</v>
      </c>
      <c r="N12" s="178"/>
      <c r="O12" s="179" t="s">
        <v>231</v>
      </c>
      <c r="P12" s="180" t="s">
        <v>232</v>
      </c>
      <c r="Q12" s="325"/>
      <c r="R12" s="27" t="s">
        <v>231</v>
      </c>
      <c r="S12" s="27" t="s">
        <v>232</v>
      </c>
      <c r="T12" s="325"/>
      <c r="U12" s="27" t="s">
        <v>231</v>
      </c>
      <c r="V12" s="182" t="s">
        <v>232</v>
      </c>
      <c r="W12" s="183"/>
      <c r="X12" s="184" t="s">
        <v>231</v>
      </c>
      <c r="Y12" s="185" t="s">
        <v>232</v>
      </c>
      <c r="Z12" s="186"/>
      <c r="AA12" s="184" t="s">
        <v>231</v>
      </c>
      <c r="AB12" s="185" t="s">
        <v>232</v>
      </c>
      <c r="AC12" s="159"/>
    </row>
    <row r="13" spans="2:29" ht="9.75" customHeight="1" x14ac:dyDescent="0.2">
      <c r="B13" s="128"/>
      <c r="C13" s="129"/>
      <c r="D13" s="130"/>
      <c r="E13" s="173"/>
      <c r="F13" s="174"/>
      <c r="G13" s="175"/>
      <c r="H13" s="176"/>
      <c r="I13" s="27"/>
      <c r="J13" s="177"/>
      <c r="K13" s="176"/>
      <c r="L13" s="27"/>
      <c r="M13" s="18"/>
      <c r="N13" s="178"/>
      <c r="O13" s="179"/>
      <c r="P13" s="180"/>
      <c r="Q13" s="325"/>
      <c r="R13" s="27"/>
      <c r="S13" s="27"/>
      <c r="T13" s="325"/>
      <c r="U13" s="27"/>
      <c r="V13" s="182"/>
      <c r="W13" s="183"/>
      <c r="X13" s="184"/>
      <c r="Y13" s="185"/>
      <c r="Z13" s="186"/>
      <c r="AA13" s="184"/>
      <c r="AB13" s="185"/>
      <c r="AC13" s="159"/>
    </row>
    <row r="14" spans="2:29" ht="72" customHeight="1" x14ac:dyDescent="0.2">
      <c r="B14" s="187"/>
      <c r="C14" s="188"/>
      <c r="D14" s="189"/>
      <c r="E14" s="190"/>
      <c r="F14" s="191"/>
      <c r="G14" s="192"/>
      <c r="H14" s="193"/>
      <c r="I14" s="36"/>
      <c r="J14" s="194"/>
      <c r="K14" s="193"/>
      <c r="L14" s="36"/>
      <c r="M14" s="33"/>
      <c r="N14" s="195"/>
      <c r="O14" s="196"/>
      <c r="P14" s="197"/>
      <c r="Q14" s="326"/>
      <c r="R14" s="36"/>
      <c r="S14" s="36"/>
      <c r="T14" s="326"/>
      <c r="U14" s="36"/>
      <c r="V14" s="199"/>
      <c r="W14" s="200"/>
      <c r="X14" s="201"/>
      <c r="Y14" s="202"/>
      <c r="Z14" s="203"/>
      <c r="AA14" s="201"/>
      <c r="AB14" s="202"/>
      <c r="AC14" s="159"/>
    </row>
    <row r="15" spans="2:29" ht="12.9" customHeight="1" x14ac:dyDescent="0.2">
      <c r="B15" s="43" t="s">
        <v>193</v>
      </c>
      <c r="C15" s="44"/>
      <c r="D15" s="204">
        <f>SUM(D18,D21,D24,D27,D30,D33,)</f>
        <v>427</v>
      </c>
      <c r="E15" s="205">
        <f>E18+E21+E24+E27+E30+E33</f>
        <v>3420</v>
      </c>
      <c r="F15" s="205">
        <f>F18+F21+F24+F27+F30+F33</f>
        <v>1890</v>
      </c>
      <c r="G15" s="206">
        <f>G18+G21+G24+G27+G30+G33</f>
        <v>1530</v>
      </c>
      <c r="H15" s="207">
        <f>H18+H21+H24+H27+H30+H33</f>
        <v>1416</v>
      </c>
      <c r="I15" s="208">
        <f t="shared" ref="I15:AB15" si="0">I18+I21+I24+I27+I30+I33</f>
        <v>974</v>
      </c>
      <c r="J15" s="209">
        <f t="shared" si="0"/>
        <v>442</v>
      </c>
      <c r="K15" s="210">
        <f>K18+K21+K24+K27+K30+K33</f>
        <v>2004</v>
      </c>
      <c r="L15" s="208">
        <f>L18+L21+L24+L27+L30+L33</f>
        <v>916</v>
      </c>
      <c r="M15" s="211">
        <f t="shared" si="0"/>
        <v>1088</v>
      </c>
      <c r="N15" s="212">
        <f>N18+N21+N24+N27+N30+N33</f>
        <v>1306</v>
      </c>
      <c r="O15" s="208">
        <f t="shared" si="0"/>
        <v>512</v>
      </c>
      <c r="P15" s="211">
        <f t="shared" si="0"/>
        <v>794</v>
      </c>
      <c r="Q15" s="208">
        <f>Q18+Q21+Q24+Q27+Q30+Q33</f>
        <v>701</v>
      </c>
      <c r="R15" s="208">
        <f>R18+R21+R24+R27+R30+R33</f>
        <v>349</v>
      </c>
      <c r="S15" s="208">
        <f>S18+S21+S24+S27+S30+S33</f>
        <v>352</v>
      </c>
      <c r="T15" s="208">
        <f>T18+T21+T24+T27+T30+T33</f>
        <v>605</v>
      </c>
      <c r="U15" s="208">
        <f t="shared" si="0"/>
        <v>163</v>
      </c>
      <c r="V15" s="213">
        <f t="shared" si="0"/>
        <v>442</v>
      </c>
      <c r="W15" s="212">
        <f>W18+W21+W24+W27+W30+W33</f>
        <v>32</v>
      </c>
      <c r="X15" s="205">
        <f>X18+X21+X24+X27+X30+X33</f>
        <v>12</v>
      </c>
      <c r="Y15" s="214">
        <f>Y18+Y21+Y24+Y27+Y30+Y33</f>
        <v>20</v>
      </c>
      <c r="Z15" s="211">
        <f t="shared" si="0"/>
        <v>666</v>
      </c>
      <c r="AA15" s="205">
        <f t="shared" si="0"/>
        <v>392</v>
      </c>
      <c r="AB15" s="214">
        <f t="shared" si="0"/>
        <v>274</v>
      </c>
      <c r="AC15" s="215"/>
    </row>
    <row r="16" spans="2:29" ht="12.9" customHeight="1" x14ac:dyDescent="0.2">
      <c r="B16" s="48"/>
      <c r="C16" s="49"/>
      <c r="D16" s="50"/>
      <c r="E16" s="217"/>
      <c r="F16" s="217">
        <f>ROUND(F15/E15,3)</f>
        <v>0.55300000000000005</v>
      </c>
      <c r="G16" s="218">
        <f>ROUND(G15/E15,3)</f>
        <v>0.44700000000000001</v>
      </c>
      <c r="H16" s="219">
        <f>ROUND(H15/E15,3)</f>
        <v>0.41399999999999998</v>
      </c>
      <c r="I16" s="220">
        <f>ROUND(I15/E15,3)</f>
        <v>0.28499999999999998</v>
      </c>
      <c r="J16" s="221">
        <f>ROUND(J15/E15,3)</f>
        <v>0.129</v>
      </c>
      <c r="K16" s="219">
        <f>ROUND(K15/E15,3)</f>
        <v>0.58599999999999997</v>
      </c>
      <c r="L16" s="220">
        <f>ROUND(L15/E15,3)</f>
        <v>0.26800000000000002</v>
      </c>
      <c r="M16" s="222">
        <f>ROUND(M15/E15,3)</f>
        <v>0.318</v>
      </c>
      <c r="N16" s="223">
        <f>ROUND(N15/E15,3)</f>
        <v>0.38200000000000001</v>
      </c>
      <c r="O16" s="220">
        <f>ROUND(O15/E15,3)</f>
        <v>0.15</v>
      </c>
      <c r="P16" s="222">
        <f>ROUND(P15/E15,3)</f>
        <v>0.23200000000000001</v>
      </c>
      <c r="Q16" s="220">
        <f>ROUND(Q15/E15,3)</f>
        <v>0.20499999999999999</v>
      </c>
      <c r="R16" s="220">
        <f>ROUND(R15/E15,3)</f>
        <v>0.10199999999999999</v>
      </c>
      <c r="S16" s="220">
        <f>ROUND(S15/E15,3)</f>
        <v>0.10299999999999999</v>
      </c>
      <c r="T16" s="220">
        <f>ROUND(T15/E15,3)</f>
        <v>0.17699999999999999</v>
      </c>
      <c r="U16" s="220">
        <f>ROUND(U15/E15,3)</f>
        <v>4.8000000000000001E-2</v>
      </c>
      <c r="V16" s="224">
        <f>ROUND(V15/E15,3)</f>
        <v>0.129</v>
      </c>
      <c r="W16" s="223">
        <f>ROUND(W15/E15,3)</f>
        <v>8.9999999999999993E-3</v>
      </c>
      <c r="X16" s="217">
        <f>ROUND(X15/E15,3)</f>
        <v>4.0000000000000001E-3</v>
      </c>
      <c r="Y16" s="225">
        <f>ROUND(Y15/E15,3)</f>
        <v>6.0000000000000001E-3</v>
      </c>
      <c r="Z16" s="226">
        <f>ROUND(Z15/E15,3)</f>
        <v>0.19500000000000001</v>
      </c>
      <c r="AA16" s="217">
        <f>ROUND(AA15/E15,3)</f>
        <v>0.115</v>
      </c>
      <c r="AB16" s="225">
        <f>ROUND(AB15/E15,3)</f>
        <v>0.08</v>
      </c>
      <c r="AC16" s="227"/>
    </row>
    <row r="17" spans="2:29" ht="12.75" customHeight="1" thickBot="1" x14ac:dyDescent="0.25">
      <c r="B17" s="54"/>
      <c r="C17" s="55"/>
      <c r="D17" s="56"/>
      <c r="E17" s="327"/>
      <c r="F17" s="229">
        <f>ROUND(F15/F15,3)</f>
        <v>1</v>
      </c>
      <c r="G17" s="230">
        <f>ROUND(G15/G15,3)</f>
        <v>1</v>
      </c>
      <c r="H17" s="231"/>
      <c r="I17" s="232">
        <f>ROUND(I15/F15,3)</f>
        <v>0.51500000000000001</v>
      </c>
      <c r="J17" s="233">
        <f>ROUND(J15/G15,3)</f>
        <v>0.28899999999999998</v>
      </c>
      <c r="K17" s="234"/>
      <c r="L17" s="232">
        <f>ROUND(L15/F15,3)</f>
        <v>0.48499999999999999</v>
      </c>
      <c r="M17" s="235">
        <f>ROUND(M15/G15,3)</f>
        <v>0.71099999999999997</v>
      </c>
      <c r="N17" s="236"/>
      <c r="O17" s="232">
        <f>ROUND(O15/F15,3)</f>
        <v>0.27100000000000002</v>
      </c>
      <c r="P17" s="235">
        <f>ROUND(P15/G15,3)</f>
        <v>0.51900000000000002</v>
      </c>
      <c r="Q17" s="237"/>
      <c r="R17" s="232">
        <f>ROUND(R15/F15,3)</f>
        <v>0.185</v>
      </c>
      <c r="S17" s="232">
        <f>ROUND(S15/G15,3)</f>
        <v>0.23</v>
      </c>
      <c r="T17" s="237"/>
      <c r="U17" s="232">
        <f>ROUND(U15/F15,3)</f>
        <v>8.5999999999999993E-2</v>
      </c>
      <c r="V17" s="238">
        <f>ROUND(V15/G15,3)</f>
        <v>0.28899999999999998</v>
      </c>
      <c r="W17" s="236"/>
      <c r="X17" s="229">
        <f>ROUND(X15/F15,3)</f>
        <v>6.0000000000000001E-3</v>
      </c>
      <c r="Y17" s="239">
        <f>ROUND(Y15/G15,3)</f>
        <v>1.2999999999999999E-2</v>
      </c>
      <c r="Z17" s="240"/>
      <c r="AA17" s="229">
        <f>ROUND(AA15/F15,3)</f>
        <v>0.20699999999999999</v>
      </c>
      <c r="AB17" s="239">
        <f>ROUND(AB15/G15,3)</f>
        <v>0.17899999999999999</v>
      </c>
      <c r="AC17" s="227"/>
    </row>
    <row r="18" spans="2:29" ht="12.9" customHeight="1" thickTop="1" x14ac:dyDescent="0.2">
      <c r="B18" s="63" t="s">
        <v>194</v>
      </c>
      <c r="C18" s="64" t="s">
        <v>195</v>
      </c>
      <c r="D18" s="65">
        <v>49</v>
      </c>
      <c r="E18" s="241">
        <f>F18+G18</f>
        <v>122</v>
      </c>
      <c r="F18" s="241">
        <f>I18+L18</f>
        <v>104</v>
      </c>
      <c r="G18" s="242">
        <f>J18+M18</f>
        <v>18</v>
      </c>
      <c r="H18" s="243">
        <f>SUM(I18:J18)</f>
        <v>110</v>
      </c>
      <c r="I18" s="244">
        <v>95</v>
      </c>
      <c r="J18" s="245">
        <v>15</v>
      </c>
      <c r="K18" s="246">
        <f>L18+M18</f>
        <v>12</v>
      </c>
      <c r="L18" s="244">
        <f>O18+AA18+X18</f>
        <v>9</v>
      </c>
      <c r="M18" s="247">
        <f>P18+AB18+Y18</f>
        <v>3</v>
      </c>
      <c r="N18" s="248">
        <f>O18+P18</f>
        <v>7</v>
      </c>
      <c r="O18" s="244">
        <f>R18+U18</f>
        <v>6</v>
      </c>
      <c r="P18" s="244">
        <f>S18+V18</f>
        <v>1</v>
      </c>
      <c r="Q18" s="337">
        <f>R18+S18</f>
        <v>1</v>
      </c>
      <c r="R18" s="244">
        <v>0</v>
      </c>
      <c r="S18" s="244">
        <v>1</v>
      </c>
      <c r="T18" s="244">
        <f>SUM(U18:V18)</f>
        <v>6</v>
      </c>
      <c r="U18" s="244">
        <v>6</v>
      </c>
      <c r="V18" s="250">
        <v>0</v>
      </c>
      <c r="W18" s="248">
        <f>SUM(X18:Y18)</f>
        <v>0</v>
      </c>
      <c r="X18" s="241">
        <v>0</v>
      </c>
      <c r="Y18" s="251">
        <v>0</v>
      </c>
      <c r="Z18" s="337">
        <f>SUM(AA18:AB18)</f>
        <v>5</v>
      </c>
      <c r="AA18" s="241">
        <v>3</v>
      </c>
      <c r="AB18" s="251">
        <v>2</v>
      </c>
      <c r="AC18" s="215"/>
    </row>
    <row r="19" spans="2:29" ht="12.9" customHeight="1" x14ac:dyDescent="0.2">
      <c r="B19" s="69"/>
      <c r="C19" s="48"/>
      <c r="D19" s="50"/>
      <c r="E19" s="217"/>
      <c r="F19" s="217">
        <f>ROUND(F18/E18,3)</f>
        <v>0.85199999999999998</v>
      </c>
      <c r="G19" s="218">
        <f>ROUND(G18/E18,3)</f>
        <v>0.14799999999999999</v>
      </c>
      <c r="H19" s="219">
        <f>ROUND(H18/E18,3)</f>
        <v>0.90200000000000002</v>
      </c>
      <c r="I19" s="220">
        <f>ROUND(I18/E18,3)</f>
        <v>0.77900000000000003</v>
      </c>
      <c r="J19" s="221">
        <f>ROUND(J18/E18,3)</f>
        <v>0.123</v>
      </c>
      <c r="K19" s="252">
        <f>ROUND(K18/E18,3)</f>
        <v>9.8000000000000004E-2</v>
      </c>
      <c r="L19" s="220">
        <f>ROUND(L18/E18,3)</f>
        <v>7.3999999999999996E-2</v>
      </c>
      <c r="M19" s="222">
        <f>ROUND(M18/E18,3)</f>
        <v>2.5000000000000001E-2</v>
      </c>
      <c r="N19" s="223">
        <f>ROUND(N18/E18,3)</f>
        <v>5.7000000000000002E-2</v>
      </c>
      <c r="O19" s="220">
        <f>ROUND(O18/E18,3)</f>
        <v>4.9000000000000002E-2</v>
      </c>
      <c r="P19" s="220">
        <f>ROUND(P18/E18,3)</f>
        <v>8.0000000000000002E-3</v>
      </c>
      <c r="Q19" s="226">
        <f>ROUND(Q18/E18,3)</f>
        <v>8.0000000000000002E-3</v>
      </c>
      <c r="R19" s="220">
        <f>ROUND(R18/E18,3)</f>
        <v>0</v>
      </c>
      <c r="S19" s="220">
        <f>ROUND(S18/E18,3)</f>
        <v>8.0000000000000002E-3</v>
      </c>
      <c r="T19" s="220">
        <f>ROUND(T18/E18,3)</f>
        <v>4.9000000000000002E-2</v>
      </c>
      <c r="U19" s="220">
        <f>ROUND(U18/E18,3)</f>
        <v>4.9000000000000002E-2</v>
      </c>
      <c r="V19" s="224">
        <f>ROUND(V18/E18,3)</f>
        <v>0</v>
      </c>
      <c r="W19" s="223">
        <f>ROUND(W18/E18,3)</f>
        <v>0</v>
      </c>
      <c r="X19" s="217">
        <f>ROUND(X18/E18,3)</f>
        <v>0</v>
      </c>
      <c r="Y19" s="254">
        <f>ROUND(Y18/E18,3)</f>
        <v>0</v>
      </c>
      <c r="Z19" s="226">
        <f>ROUND(Z18/E18,3)</f>
        <v>4.1000000000000002E-2</v>
      </c>
      <c r="AA19" s="217">
        <f>ROUND(AA18/E18,3)</f>
        <v>2.5000000000000001E-2</v>
      </c>
      <c r="AB19" s="254">
        <f>ROUND(AB18/E18,3)</f>
        <v>1.6E-2</v>
      </c>
      <c r="AC19" s="227"/>
    </row>
    <row r="20" spans="2:29" ht="12.9" customHeight="1" x14ac:dyDescent="0.2">
      <c r="B20" s="69"/>
      <c r="C20" s="70"/>
      <c r="D20" s="71"/>
      <c r="E20" s="328"/>
      <c r="F20" s="256">
        <f>ROUND(F18/F18,3)</f>
        <v>1</v>
      </c>
      <c r="G20" s="257">
        <f>ROUND(G18/G18,3)</f>
        <v>1</v>
      </c>
      <c r="H20" s="258"/>
      <c r="I20" s="259">
        <f>ROUND(I18/F18,3)</f>
        <v>0.91300000000000003</v>
      </c>
      <c r="J20" s="260">
        <f>ROUND(J18/G18,3)</f>
        <v>0.83299999999999996</v>
      </c>
      <c r="K20" s="261"/>
      <c r="L20" s="259">
        <f>ROUND(L18/F18,3)</f>
        <v>8.6999999999999994E-2</v>
      </c>
      <c r="M20" s="262">
        <f>ROUND(M18/G18,3)</f>
        <v>0.16700000000000001</v>
      </c>
      <c r="N20" s="263"/>
      <c r="O20" s="259">
        <f>ROUND(O18/F18,3)</f>
        <v>5.8000000000000003E-2</v>
      </c>
      <c r="P20" s="259">
        <f>ROUND(P18/G18,3)</f>
        <v>5.6000000000000001E-2</v>
      </c>
      <c r="Q20" s="265"/>
      <c r="R20" s="259">
        <f>ROUND(R18/F18,3)</f>
        <v>0</v>
      </c>
      <c r="S20" s="259">
        <f>ROUND(S18/G18,3)</f>
        <v>5.6000000000000001E-2</v>
      </c>
      <c r="T20" s="265"/>
      <c r="U20" s="259">
        <f>ROUND(U18/F18,3)</f>
        <v>5.8000000000000003E-2</v>
      </c>
      <c r="V20" s="266">
        <f>ROUND(V18/G18,3)</f>
        <v>0</v>
      </c>
      <c r="W20" s="263"/>
      <c r="X20" s="256">
        <f>ROUND(X18/F18,3)</f>
        <v>0</v>
      </c>
      <c r="Y20" s="267">
        <f>ROUND(Y18/G18,3)</f>
        <v>0</v>
      </c>
      <c r="Z20" s="329"/>
      <c r="AA20" s="256">
        <f>ROUND(AA18/F18,3)</f>
        <v>2.9000000000000001E-2</v>
      </c>
      <c r="AB20" s="267">
        <f>ROUND(AB18/G18,3)</f>
        <v>0.111</v>
      </c>
      <c r="AC20" s="227"/>
    </row>
    <row r="21" spans="2:29" ht="12.9" customHeight="1" x14ac:dyDescent="0.2">
      <c r="B21" s="69"/>
      <c r="C21" s="96" t="s">
        <v>196</v>
      </c>
      <c r="D21" s="77">
        <v>87</v>
      </c>
      <c r="E21" s="205">
        <f>F21+G21</f>
        <v>1025</v>
      </c>
      <c r="F21" s="205">
        <f>I21+L21</f>
        <v>713</v>
      </c>
      <c r="G21" s="206">
        <f>J21+M21</f>
        <v>312</v>
      </c>
      <c r="H21" s="207">
        <f>SUM(I21:J21)</f>
        <v>603</v>
      </c>
      <c r="I21" s="208">
        <v>461</v>
      </c>
      <c r="J21" s="209">
        <v>142</v>
      </c>
      <c r="K21" s="210">
        <f>L21+M21</f>
        <v>422</v>
      </c>
      <c r="L21" s="208">
        <f>O21+AA21+X21</f>
        <v>252</v>
      </c>
      <c r="M21" s="211">
        <f>P21+AB21+Y21</f>
        <v>170</v>
      </c>
      <c r="N21" s="268">
        <f>O21+P21</f>
        <v>262</v>
      </c>
      <c r="O21" s="208">
        <f>R21+U21</f>
        <v>147</v>
      </c>
      <c r="P21" s="269">
        <f>S21+V21</f>
        <v>115</v>
      </c>
      <c r="Q21" s="208">
        <f t="shared" ref="Q21" si="1">R21+S21</f>
        <v>178</v>
      </c>
      <c r="R21" s="208">
        <v>126</v>
      </c>
      <c r="S21" s="208">
        <v>52</v>
      </c>
      <c r="T21" s="208">
        <f>SUM(U21:V21)</f>
        <v>84</v>
      </c>
      <c r="U21" s="208">
        <v>21</v>
      </c>
      <c r="V21" s="213">
        <v>63</v>
      </c>
      <c r="W21" s="268">
        <f>SUM(X21:Y21)</f>
        <v>4</v>
      </c>
      <c r="X21" s="205">
        <v>4</v>
      </c>
      <c r="Y21" s="270">
        <v>0</v>
      </c>
      <c r="Z21" s="332">
        <f>SUM(AA21:AB21)</f>
        <v>156</v>
      </c>
      <c r="AA21" s="205">
        <v>101</v>
      </c>
      <c r="AB21" s="270">
        <v>55</v>
      </c>
      <c r="AC21" s="215"/>
    </row>
    <row r="22" spans="2:29" ht="12.9" customHeight="1" x14ac:dyDescent="0.2">
      <c r="B22" s="69"/>
      <c r="C22" s="271"/>
      <c r="D22" s="50"/>
      <c r="E22" s="217"/>
      <c r="F22" s="217">
        <f>ROUND(F21/E21,3)</f>
        <v>0.69599999999999995</v>
      </c>
      <c r="G22" s="218">
        <f>ROUND(G21/E21,3)</f>
        <v>0.30399999999999999</v>
      </c>
      <c r="H22" s="219">
        <f>ROUND(H21/E21,3)</f>
        <v>0.58799999999999997</v>
      </c>
      <c r="I22" s="220">
        <f>ROUND(I21/E21,3)</f>
        <v>0.45</v>
      </c>
      <c r="J22" s="221">
        <f>ROUND(J21/E21,3)</f>
        <v>0.13900000000000001</v>
      </c>
      <c r="K22" s="252">
        <f>ROUND(K21/E21,3)</f>
        <v>0.41199999999999998</v>
      </c>
      <c r="L22" s="220">
        <f>ROUND(L21/E21,3)</f>
        <v>0.246</v>
      </c>
      <c r="M22" s="222">
        <f>ROUND(M21/E21,3)</f>
        <v>0.16600000000000001</v>
      </c>
      <c r="N22" s="223">
        <f>ROUND(N21/E21,3)</f>
        <v>0.25600000000000001</v>
      </c>
      <c r="O22" s="220">
        <f>ROUND(O21/E21,3)</f>
        <v>0.14299999999999999</v>
      </c>
      <c r="P22" s="253">
        <f>ROUND(P21/E21,3)</f>
        <v>0.112</v>
      </c>
      <c r="Q22" s="220">
        <f t="shared" ref="Q22" si="2">ROUND(Q21/E21,3)</f>
        <v>0.17399999999999999</v>
      </c>
      <c r="R22" s="220">
        <f>ROUND(R21/E21,3)</f>
        <v>0.123</v>
      </c>
      <c r="S22" s="220">
        <f>ROUND(S21/E21,3)</f>
        <v>5.0999999999999997E-2</v>
      </c>
      <c r="T22" s="220">
        <f>ROUND(T21/E21,3)</f>
        <v>8.2000000000000003E-2</v>
      </c>
      <c r="U22" s="220">
        <f>ROUND(U21/E21,3)</f>
        <v>0.02</v>
      </c>
      <c r="V22" s="224">
        <f>ROUND(V21/E21,3)</f>
        <v>6.0999999999999999E-2</v>
      </c>
      <c r="W22" s="223">
        <f>ROUND(W21/E21,3)</f>
        <v>4.0000000000000001E-3</v>
      </c>
      <c r="X22" s="217">
        <f>ROUND(X21/E21,3)</f>
        <v>4.0000000000000001E-3</v>
      </c>
      <c r="Y22" s="254">
        <f>ROUND(Y21/E21,3)</f>
        <v>0</v>
      </c>
      <c r="Z22" s="226">
        <f>ROUND(Z21/E21,3)</f>
        <v>0.152</v>
      </c>
      <c r="AA22" s="217">
        <f>ROUND(AA21/E21,3)</f>
        <v>9.9000000000000005E-2</v>
      </c>
      <c r="AB22" s="254">
        <f>ROUND(AB21/E21,3)</f>
        <v>5.3999999999999999E-2</v>
      </c>
      <c r="AC22" s="227"/>
    </row>
    <row r="23" spans="2:29" ht="12.9" customHeight="1" x14ac:dyDescent="0.2">
      <c r="B23" s="69"/>
      <c r="C23" s="94"/>
      <c r="D23" s="78"/>
      <c r="E23" s="328"/>
      <c r="F23" s="256">
        <f>ROUND(F21/F21,3)</f>
        <v>1</v>
      </c>
      <c r="G23" s="257">
        <f>ROUND(G21/G21,3)</f>
        <v>1</v>
      </c>
      <c r="H23" s="258"/>
      <c r="I23" s="259">
        <f>ROUND(I21/F21,3)</f>
        <v>0.64700000000000002</v>
      </c>
      <c r="J23" s="260">
        <f>ROUND(J21/G21,3)</f>
        <v>0.45500000000000002</v>
      </c>
      <c r="K23" s="261"/>
      <c r="L23" s="259">
        <f>ROUND(L21/F21,3)</f>
        <v>0.35299999999999998</v>
      </c>
      <c r="M23" s="262">
        <f>ROUND(M21/G21,3)</f>
        <v>0.54500000000000004</v>
      </c>
      <c r="N23" s="263"/>
      <c r="O23" s="259">
        <f>ROUND(O21/F21,3)</f>
        <v>0.20599999999999999</v>
      </c>
      <c r="P23" s="264">
        <f>ROUND(P21/G21,3)</f>
        <v>0.36899999999999999</v>
      </c>
      <c r="Q23" s="265"/>
      <c r="R23" s="259">
        <f>ROUND(R21/F21,3)</f>
        <v>0.17699999999999999</v>
      </c>
      <c r="S23" s="259">
        <f>ROUND(S21/G21,3)</f>
        <v>0.16700000000000001</v>
      </c>
      <c r="T23" s="265"/>
      <c r="U23" s="259">
        <f>ROUND(U21/F21,3)</f>
        <v>2.9000000000000001E-2</v>
      </c>
      <c r="V23" s="266">
        <f>ROUND(V21/G21,3)</f>
        <v>0.20200000000000001</v>
      </c>
      <c r="W23" s="263"/>
      <c r="X23" s="256">
        <f>ROUND(X21/F21,3)</f>
        <v>6.0000000000000001E-3</v>
      </c>
      <c r="Y23" s="267">
        <f>ROUND(Y21/G21,3)</f>
        <v>0</v>
      </c>
      <c r="Z23" s="329"/>
      <c r="AA23" s="256">
        <f>ROUND(AA21/F21,3)</f>
        <v>0.14199999999999999</v>
      </c>
      <c r="AB23" s="267">
        <f>ROUND(AB21/G21,3)</f>
        <v>0.17599999999999999</v>
      </c>
      <c r="AC23" s="227"/>
    </row>
    <row r="24" spans="2:29" ht="12.9" customHeight="1" x14ac:dyDescent="0.2">
      <c r="B24" s="69"/>
      <c r="C24" s="272" t="s">
        <v>233</v>
      </c>
      <c r="D24" s="80">
        <v>25</v>
      </c>
      <c r="E24" s="205">
        <f>F24+G24</f>
        <v>198</v>
      </c>
      <c r="F24" s="205">
        <f>I24+L24</f>
        <v>176</v>
      </c>
      <c r="G24" s="206">
        <f>J24+M24</f>
        <v>22</v>
      </c>
      <c r="H24" s="207">
        <f t="shared" ref="H24" si="3">SUM(I24:J24)</f>
        <v>59</v>
      </c>
      <c r="I24" s="208">
        <v>54</v>
      </c>
      <c r="J24" s="209">
        <v>5</v>
      </c>
      <c r="K24" s="210">
        <f>L24+M24</f>
        <v>139</v>
      </c>
      <c r="L24" s="208">
        <f>O24+AA24+X24</f>
        <v>122</v>
      </c>
      <c r="M24" s="211">
        <f>P24+AB24+Y24</f>
        <v>17</v>
      </c>
      <c r="N24" s="268">
        <f>O24+P24</f>
        <v>35</v>
      </c>
      <c r="O24" s="208">
        <f>R24+U24</f>
        <v>20</v>
      </c>
      <c r="P24" s="269">
        <f>S24+V24</f>
        <v>15</v>
      </c>
      <c r="Q24" s="208">
        <f t="shared" ref="Q24" si="4">R24+S24</f>
        <v>13</v>
      </c>
      <c r="R24" s="208">
        <v>9</v>
      </c>
      <c r="S24" s="208">
        <v>4</v>
      </c>
      <c r="T24" s="208">
        <f>SUM(U24:V24)</f>
        <v>22</v>
      </c>
      <c r="U24" s="208">
        <v>11</v>
      </c>
      <c r="V24" s="213">
        <v>11</v>
      </c>
      <c r="W24" s="268">
        <f t="shared" ref="W24" si="5">SUM(X24:Y24)</f>
        <v>0</v>
      </c>
      <c r="X24" s="205">
        <v>0</v>
      </c>
      <c r="Y24" s="270">
        <v>0</v>
      </c>
      <c r="Z24" s="332">
        <f t="shared" ref="Z24" si="6">SUM(AA24:AB24)</f>
        <v>104</v>
      </c>
      <c r="AA24" s="205">
        <v>102</v>
      </c>
      <c r="AB24" s="270">
        <v>2</v>
      </c>
      <c r="AC24" s="215"/>
    </row>
    <row r="25" spans="2:29" ht="12.9" customHeight="1" x14ac:dyDescent="0.2">
      <c r="B25" s="69"/>
      <c r="C25" s="273"/>
      <c r="D25" s="50"/>
      <c r="E25" s="217"/>
      <c r="F25" s="217">
        <f>ROUND(F24/E24,3)</f>
        <v>0.88900000000000001</v>
      </c>
      <c r="G25" s="218">
        <f>ROUND(G24/E24,3)</f>
        <v>0.111</v>
      </c>
      <c r="H25" s="219">
        <f t="shared" ref="H25" si="7">ROUND(H24/E24,3)</f>
        <v>0.29799999999999999</v>
      </c>
      <c r="I25" s="220">
        <f>ROUND(I24/E24,3)</f>
        <v>0.27300000000000002</v>
      </c>
      <c r="J25" s="221">
        <f>ROUND(J24/E24,3)</f>
        <v>2.5000000000000001E-2</v>
      </c>
      <c r="K25" s="252">
        <f>ROUND(K24/E24,3)</f>
        <v>0.70199999999999996</v>
      </c>
      <c r="L25" s="220">
        <f>ROUND(L24/E24,3)</f>
        <v>0.61599999999999999</v>
      </c>
      <c r="M25" s="222">
        <f>ROUND(M24/E24,3)</f>
        <v>8.5999999999999993E-2</v>
      </c>
      <c r="N25" s="223">
        <f>ROUND(N24/E24,3)</f>
        <v>0.17699999999999999</v>
      </c>
      <c r="O25" s="220">
        <f>ROUND(O24/E24,3)</f>
        <v>0.10100000000000001</v>
      </c>
      <c r="P25" s="253">
        <f>ROUND(P24/E24,3)</f>
        <v>7.5999999999999998E-2</v>
      </c>
      <c r="Q25" s="220">
        <f t="shared" ref="Q25" si="8">ROUND(Q24/E24,3)</f>
        <v>6.6000000000000003E-2</v>
      </c>
      <c r="R25" s="220">
        <f>ROUND(R24/E24,3)</f>
        <v>4.4999999999999998E-2</v>
      </c>
      <c r="S25" s="220">
        <f>ROUND(S24/E24,3)</f>
        <v>0.02</v>
      </c>
      <c r="T25" s="220">
        <f>ROUND(T24/E24,3)</f>
        <v>0.111</v>
      </c>
      <c r="U25" s="220">
        <f>ROUND(U24/E24,3)</f>
        <v>5.6000000000000001E-2</v>
      </c>
      <c r="V25" s="224">
        <f>ROUND(V24/E24,3)</f>
        <v>5.6000000000000001E-2</v>
      </c>
      <c r="W25" s="223">
        <f t="shared" ref="W25" si="9">ROUND(W24/E24,3)</f>
        <v>0</v>
      </c>
      <c r="X25" s="217">
        <f>ROUND(X24/E24,3)</f>
        <v>0</v>
      </c>
      <c r="Y25" s="254">
        <f>ROUND(Y24/E24,3)</f>
        <v>0</v>
      </c>
      <c r="Z25" s="226">
        <f>ROUND(Z24/E24,3)</f>
        <v>0.52500000000000002</v>
      </c>
      <c r="AA25" s="217">
        <f>ROUND(AA24/E24,3)</f>
        <v>0.51500000000000001</v>
      </c>
      <c r="AB25" s="254">
        <f>ROUND(AB24/E24,3)</f>
        <v>0.01</v>
      </c>
      <c r="AC25" s="227"/>
    </row>
    <row r="26" spans="2:29" ht="12.9" customHeight="1" x14ac:dyDescent="0.2">
      <c r="B26" s="69"/>
      <c r="C26" s="274"/>
      <c r="D26" s="78"/>
      <c r="E26" s="328"/>
      <c r="F26" s="256">
        <f>ROUND(F24/F24,3)</f>
        <v>1</v>
      </c>
      <c r="G26" s="257">
        <f>ROUND(G24/G24,3)</f>
        <v>1</v>
      </c>
      <c r="H26" s="258"/>
      <c r="I26" s="259">
        <f>ROUND(I24/F24,3)</f>
        <v>0.307</v>
      </c>
      <c r="J26" s="260">
        <f>ROUND(J24/G24,3)</f>
        <v>0.22700000000000001</v>
      </c>
      <c r="K26" s="261"/>
      <c r="L26" s="259">
        <f>ROUND(L24/F24,3)</f>
        <v>0.69299999999999995</v>
      </c>
      <c r="M26" s="262">
        <f>ROUND(M24/G24,3)</f>
        <v>0.77300000000000002</v>
      </c>
      <c r="N26" s="263"/>
      <c r="O26" s="259">
        <f>ROUND(O24/F24,3)</f>
        <v>0.114</v>
      </c>
      <c r="P26" s="264">
        <f>ROUND(P24/G24,3)</f>
        <v>0.68200000000000005</v>
      </c>
      <c r="Q26" s="265"/>
      <c r="R26" s="259">
        <f>ROUND(R24/F24,3)</f>
        <v>5.0999999999999997E-2</v>
      </c>
      <c r="S26" s="259">
        <f>ROUND(S24/G24,3)</f>
        <v>0.182</v>
      </c>
      <c r="T26" s="265"/>
      <c r="U26" s="259">
        <f>ROUND(U24/F24,3)</f>
        <v>6.3E-2</v>
      </c>
      <c r="V26" s="266">
        <f>ROUND(V24/G24,3)</f>
        <v>0.5</v>
      </c>
      <c r="W26" s="263"/>
      <c r="X26" s="256">
        <f>ROUND(X24/F24,3)</f>
        <v>0</v>
      </c>
      <c r="Y26" s="267">
        <f>ROUND(Y24/G24,3)</f>
        <v>0</v>
      </c>
      <c r="Z26" s="329"/>
      <c r="AA26" s="256">
        <f>ROUND(AA24/F24,3)</f>
        <v>0.57999999999999996</v>
      </c>
      <c r="AB26" s="267">
        <f>ROUND(AB24/G24,3)</f>
        <v>9.0999999999999998E-2</v>
      </c>
      <c r="AC26" s="227"/>
    </row>
    <row r="27" spans="2:29" ht="12.9" customHeight="1" x14ac:dyDescent="0.2">
      <c r="B27" s="69"/>
      <c r="C27" s="275" t="s">
        <v>198</v>
      </c>
      <c r="D27" s="80">
        <v>82</v>
      </c>
      <c r="E27" s="205">
        <f>F27+G27</f>
        <v>314</v>
      </c>
      <c r="F27" s="205">
        <f>I27+L27</f>
        <v>160</v>
      </c>
      <c r="G27" s="206">
        <f>J27+M27</f>
        <v>154</v>
      </c>
      <c r="H27" s="207">
        <f t="shared" ref="H27" si="10">SUM(I27:J27)</f>
        <v>94</v>
      </c>
      <c r="I27" s="208">
        <v>70</v>
      </c>
      <c r="J27" s="209">
        <v>24</v>
      </c>
      <c r="K27" s="210">
        <f>L27+M27</f>
        <v>220</v>
      </c>
      <c r="L27" s="208">
        <f>O27+AA27+X27</f>
        <v>90</v>
      </c>
      <c r="M27" s="211">
        <f>P27+AB27+Y27</f>
        <v>130</v>
      </c>
      <c r="N27" s="268">
        <f>O27+P27</f>
        <v>139</v>
      </c>
      <c r="O27" s="208">
        <f>R27+U27</f>
        <v>44</v>
      </c>
      <c r="P27" s="269">
        <f>S27+V27</f>
        <v>95</v>
      </c>
      <c r="Q27" s="208">
        <f t="shared" ref="Q27" si="11">R27+S27</f>
        <v>39</v>
      </c>
      <c r="R27" s="208">
        <v>11</v>
      </c>
      <c r="S27" s="208">
        <v>28</v>
      </c>
      <c r="T27" s="208">
        <f>SUM(U27:V27)</f>
        <v>100</v>
      </c>
      <c r="U27" s="208">
        <v>33</v>
      </c>
      <c r="V27" s="213">
        <v>67</v>
      </c>
      <c r="W27" s="268">
        <f t="shared" ref="W27" si="12">SUM(X27:Y27)</f>
        <v>8</v>
      </c>
      <c r="X27" s="205">
        <v>8</v>
      </c>
      <c r="Y27" s="270">
        <v>0</v>
      </c>
      <c r="Z27" s="332">
        <f t="shared" ref="Z27" si="13">SUM(AA27:AB27)</f>
        <v>73</v>
      </c>
      <c r="AA27" s="205">
        <v>38</v>
      </c>
      <c r="AB27" s="270">
        <v>35</v>
      </c>
      <c r="AC27" s="215"/>
    </row>
    <row r="28" spans="2:29" ht="12.9" customHeight="1" x14ac:dyDescent="0.2">
      <c r="B28" s="69"/>
      <c r="C28" s="181"/>
      <c r="D28" s="50"/>
      <c r="E28" s="217"/>
      <c r="F28" s="217">
        <f>ROUND(F27/E27,3)</f>
        <v>0.51</v>
      </c>
      <c r="G28" s="218">
        <f>ROUND(G27/E27,3)</f>
        <v>0.49</v>
      </c>
      <c r="H28" s="219">
        <f t="shared" ref="H28" si="14">ROUND(H27/E27,3)</f>
        <v>0.29899999999999999</v>
      </c>
      <c r="I28" s="220">
        <f>ROUND(I27/E27,3)</f>
        <v>0.223</v>
      </c>
      <c r="J28" s="221">
        <f>ROUND(J27/E27,3)</f>
        <v>7.5999999999999998E-2</v>
      </c>
      <c r="K28" s="252">
        <f>ROUND(K27/E27,3)</f>
        <v>0.70099999999999996</v>
      </c>
      <c r="L28" s="220">
        <f>ROUND(L27/E27,3)</f>
        <v>0.28699999999999998</v>
      </c>
      <c r="M28" s="222">
        <f>ROUND(M27/E27,3)</f>
        <v>0.41399999999999998</v>
      </c>
      <c r="N28" s="223">
        <f>ROUND(N27/E27,3)</f>
        <v>0.443</v>
      </c>
      <c r="O28" s="220">
        <f>ROUND(O27/E27,3)</f>
        <v>0.14000000000000001</v>
      </c>
      <c r="P28" s="253">
        <f>ROUND(P27/E27,3)</f>
        <v>0.30299999999999999</v>
      </c>
      <c r="Q28" s="220">
        <f t="shared" ref="Q28" si="15">ROUND(Q27/E27,3)</f>
        <v>0.124</v>
      </c>
      <c r="R28" s="220">
        <f>ROUND(R27/E27,3)</f>
        <v>3.5000000000000003E-2</v>
      </c>
      <c r="S28" s="220">
        <f>ROUND(S27/E27,3)</f>
        <v>8.8999999999999996E-2</v>
      </c>
      <c r="T28" s="220">
        <f>ROUND(T27/E27,3)</f>
        <v>0.318</v>
      </c>
      <c r="U28" s="220">
        <f>ROUND(U27/E27,3)</f>
        <v>0.105</v>
      </c>
      <c r="V28" s="224">
        <f>ROUND(V27/E27,3)</f>
        <v>0.21299999999999999</v>
      </c>
      <c r="W28" s="223">
        <f t="shared" ref="W28" si="16">ROUND(W27/E27,3)</f>
        <v>2.5000000000000001E-2</v>
      </c>
      <c r="X28" s="217">
        <f>ROUND(X27/E27,3)</f>
        <v>2.5000000000000001E-2</v>
      </c>
      <c r="Y28" s="254">
        <f>ROUND(Y27/E27,3)</f>
        <v>0</v>
      </c>
      <c r="Z28" s="226">
        <f t="shared" ref="Z28" si="17">ROUND(Z27/E27,3)</f>
        <v>0.23200000000000001</v>
      </c>
      <c r="AA28" s="217">
        <f>ROUND(AA27/E27,3)</f>
        <v>0.121</v>
      </c>
      <c r="AB28" s="254">
        <f>ROUND(AB27/E27,3)</f>
        <v>0.111</v>
      </c>
      <c r="AC28" s="227"/>
    </row>
    <row r="29" spans="2:29" ht="12.9" customHeight="1" x14ac:dyDescent="0.2">
      <c r="B29" s="69"/>
      <c r="C29" s="276"/>
      <c r="D29" s="78"/>
      <c r="E29" s="328"/>
      <c r="F29" s="256">
        <f>ROUND(F27/F27,3)</f>
        <v>1</v>
      </c>
      <c r="G29" s="257">
        <f>ROUND(G27/G27,3)</f>
        <v>1</v>
      </c>
      <c r="H29" s="258"/>
      <c r="I29" s="259">
        <f>ROUND(I27/F27,3)</f>
        <v>0.438</v>
      </c>
      <c r="J29" s="260">
        <f>ROUND(J27/G27,3)</f>
        <v>0.156</v>
      </c>
      <c r="K29" s="261"/>
      <c r="L29" s="259">
        <f>ROUND(L27/F27,3)</f>
        <v>0.56299999999999994</v>
      </c>
      <c r="M29" s="262">
        <f>ROUND(M27/G27,3)</f>
        <v>0.84399999999999997</v>
      </c>
      <c r="N29" s="263"/>
      <c r="O29" s="259">
        <f>ROUND(O27/F27,3)</f>
        <v>0.27500000000000002</v>
      </c>
      <c r="P29" s="264">
        <f>ROUND(P27/G27,3)</f>
        <v>0.61699999999999999</v>
      </c>
      <c r="Q29" s="265"/>
      <c r="R29" s="259">
        <f>ROUND(R27/F27,3)</f>
        <v>6.9000000000000006E-2</v>
      </c>
      <c r="S29" s="259">
        <f>ROUND(S27/G27,3)</f>
        <v>0.182</v>
      </c>
      <c r="T29" s="265"/>
      <c r="U29" s="259">
        <f>ROUND(U27/F27,3)</f>
        <v>0.20599999999999999</v>
      </c>
      <c r="V29" s="266">
        <f>ROUND(V27/G27,3)</f>
        <v>0.435</v>
      </c>
      <c r="W29" s="263"/>
      <c r="X29" s="256">
        <f>ROUND(X27/F27,3)</f>
        <v>0.05</v>
      </c>
      <c r="Y29" s="267">
        <f>ROUND(Y27/G27,3)</f>
        <v>0</v>
      </c>
      <c r="Z29" s="329"/>
      <c r="AA29" s="256">
        <f>ROUND(AA27/F27,3)</f>
        <v>0.23799999999999999</v>
      </c>
      <c r="AB29" s="267">
        <f>ROUND(AB27/G27,3)</f>
        <v>0.22700000000000001</v>
      </c>
      <c r="AC29" s="227"/>
    </row>
    <row r="30" spans="2:29" ht="12.9" customHeight="1" x14ac:dyDescent="0.2">
      <c r="B30" s="69"/>
      <c r="C30" s="96" t="s">
        <v>199</v>
      </c>
      <c r="D30" s="80">
        <v>8</v>
      </c>
      <c r="E30" s="205">
        <f>F30+G30</f>
        <v>168</v>
      </c>
      <c r="F30" s="205">
        <f>I30+L30</f>
        <v>72</v>
      </c>
      <c r="G30" s="206">
        <f>J30+M30</f>
        <v>96</v>
      </c>
      <c r="H30" s="207">
        <f t="shared" ref="H30" si="18">SUM(I30:J30)</f>
        <v>21</v>
      </c>
      <c r="I30" s="208">
        <v>15</v>
      </c>
      <c r="J30" s="209">
        <v>6</v>
      </c>
      <c r="K30" s="210">
        <f>L30+M30</f>
        <v>147</v>
      </c>
      <c r="L30" s="208">
        <f>O30+AA30+X30</f>
        <v>57</v>
      </c>
      <c r="M30" s="211">
        <f>P30+AB30+Y30</f>
        <v>90</v>
      </c>
      <c r="N30" s="268">
        <f>O30+P30</f>
        <v>40</v>
      </c>
      <c r="O30" s="208">
        <f>R30+U30</f>
        <v>1</v>
      </c>
      <c r="P30" s="269">
        <f>S30+V30</f>
        <v>39</v>
      </c>
      <c r="Q30" s="208">
        <f t="shared" ref="Q30" si="19">R30+S30</f>
        <v>37</v>
      </c>
      <c r="R30" s="208">
        <v>1</v>
      </c>
      <c r="S30" s="208">
        <v>36</v>
      </c>
      <c r="T30" s="208">
        <f>SUM(U30:V30)</f>
        <v>3</v>
      </c>
      <c r="U30" s="208">
        <v>0</v>
      </c>
      <c r="V30" s="213">
        <v>3</v>
      </c>
      <c r="W30" s="268">
        <f t="shared" ref="W30" si="20">SUM(X30:Y30)</f>
        <v>0</v>
      </c>
      <c r="X30" s="205">
        <v>0</v>
      </c>
      <c r="Y30" s="270">
        <v>0</v>
      </c>
      <c r="Z30" s="332">
        <f t="shared" ref="Z30" si="21">SUM(AA30:AB30)</f>
        <v>107</v>
      </c>
      <c r="AA30" s="205">
        <v>56</v>
      </c>
      <c r="AB30" s="270">
        <v>51</v>
      </c>
      <c r="AC30" s="215"/>
    </row>
    <row r="31" spans="2:29" ht="12.9" customHeight="1" x14ac:dyDescent="0.2">
      <c r="B31" s="69"/>
      <c r="C31" s="271"/>
      <c r="D31" s="50"/>
      <c r="E31" s="217"/>
      <c r="F31" s="217">
        <f>ROUND(F30/E30,3)</f>
        <v>0.42899999999999999</v>
      </c>
      <c r="G31" s="218">
        <f>ROUND(G30/E30,3)</f>
        <v>0.57099999999999995</v>
      </c>
      <c r="H31" s="219">
        <f t="shared" ref="H31:H52" si="22">ROUND(H30/E30,3)</f>
        <v>0.125</v>
      </c>
      <c r="I31" s="220">
        <f>ROUND(I30/E30,3)</f>
        <v>8.8999999999999996E-2</v>
      </c>
      <c r="J31" s="221">
        <f>ROUND(J30/E30,3)</f>
        <v>3.5999999999999997E-2</v>
      </c>
      <c r="K31" s="252">
        <f>ROUND(K30/E30,3)</f>
        <v>0.875</v>
      </c>
      <c r="L31" s="220">
        <f>ROUND(L30/E30,3)</f>
        <v>0.33900000000000002</v>
      </c>
      <c r="M31" s="222">
        <f>ROUND(M30/E30,3)</f>
        <v>0.53600000000000003</v>
      </c>
      <c r="N31" s="223">
        <f>ROUND(N30/E30,3)</f>
        <v>0.23799999999999999</v>
      </c>
      <c r="O31" s="220">
        <f>ROUND(O30/E30,3)</f>
        <v>6.0000000000000001E-3</v>
      </c>
      <c r="P31" s="253">
        <f>ROUND(P30/E30,3)</f>
        <v>0.23200000000000001</v>
      </c>
      <c r="Q31" s="220">
        <f t="shared" ref="Q31" si="23">ROUND(Q30/E30,3)</f>
        <v>0.22</v>
      </c>
      <c r="R31" s="220">
        <f>ROUND(R30/E30,3)</f>
        <v>6.0000000000000001E-3</v>
      </c>
      <c r="S31" s="220">
        <f>ROUND(S30/E30,3)</f>
        <v>0.214</v>
      </c>
      <c r="T31" s="220">
        <f>ROUND(T30/E30,3)</f>
        <v>1.7999999999999999E-2</v>
      </c>
      <c r="U31" s="220">
        <f>ROUND(U30/E30,3)</f>
        <v>0</v>
      </c>
      <c r="V31" s="224">
        <f>ROUND(V30/E30,3)</f>
        <v>1.7999999999999999E-2</v>
      </c>
      <c r="W31" s="223">
        <f t="shared" ref="W31" si="24">ROUND(W30/E30,3)</f>
        <v>0</v>
      </c>
      <c r="X31" s="217">
        <f>ROUND(X30/E30,3)</f>
        <v>0</v>
      </c>
      <c r="Y31" s="254">
        <f>ROUND(Y30/E30,3)</f>
        <v>0</v>
      </c>
      <c r="Z31" s="226">
        <f t="shared" ref="Z31" si="25">ROUND(Z30/E30,3)</f>
        <v>0.63700000000000001</v>
      </c>
      <c r="AA31" s="217">
        <f>ROUND(AA30/E30,3)</f>
        <v>0.33300000000000002</v>
      </c>
      <c r="AB31" s="254">
        <f>ROUND(AB30/E30,3)</f>
        <v>0.30399999999999999</v>
      </c>
      <c r="AC31" s="227"/>
    </row>
    <row r="32" spans="2:29" ht="12.9" customHeight="1" x14ac:dyDescent="0.2">
      <c r="B32" s="69"/>
      <c r="C32" s="94"/>
      <c r="D32" s="78"/>
      <c r="E32" s="328"/>
      <c r="F32" s="256">
        <f>ROUND(F30/F30,3)</f>
        <v>1</v>
      </c>
      <c r="G32" s="257">
        <f>ROUND(G30/G30,3)</f>
        <v>1</v>
      </c>
      <c r="H32" s="258"/>
      <c r="I32" s="259">
        <f>ROUND(I30/F30,3)</f>
        <v>0.20799999999999999</v>
      </c>
      <c r="J32" s="260">
        <f>ROUND(J30/G30,3)</f>
        <v>6.3E-2</v>
      </c>
      <c r="K32" s="261"/>
      <c r="L32" s="259">
        <f>ROUND(L30/F30,3)</f>
        <v>0.79200000000000004</v>
      </c>
      <c r="M32" s="262">
        <f>ROUND(M30/G30,3)</f>
        <v>0.93799999999999994</v>
      </c>
      <c r="N32" s="263"/>
      <c r="O32" s="259">
        <f>ROUND(O30/F30,3)</f>
        <v>1.4E-2</v>
      </c>
      <c r="P32" s="264">
        <f>ROUND(P30/G30,3)</f>
        <v>0.40600000000000003</v>
      </c>
      <c r="Q32" s="265"/>
      <c r="R32" s="259">
        <f>ROUND(R30/F30,3)</f>
        <v>1.4E-2</v>
      </c>
      <c r="S32" s="259">
        <f>ROUND(S30/G30,3)</f>
        <v>0.375</v>
      </c>
      <c r="T32" s="265"/>
      <c r="U32" s="259">
        <f>ROUND(U30/F30,3)</f>
        <v>0</v>
      </c>
      <c r="V32" s="266">
        <f>ROUND(V30/G30,3)</f>
        <v>3.1E-2</v>
      </c>
      <c r="W32" s="263"/>
      <c r="X32" s="256">
        <f>ROUND(X30/F30,3)</f>
        <v>0</v>
      </c>
      <c r="Y32" s="267">
        <f>ROUND(Y30/G30,3)</f>
        <v>0</v>
      </c>
      <c r="Z32" s="329"/>
      <c r="AA32" s="256">
        <f>ROUND(AA30/F30,3)</f>
        <v>0.77800000000000002</v>
      </c>
      <c r="AB32" s="267">
        <f>ROUND(AB30/G30,3)</f>
        <v>0.53100000000000003</v>
      </c>
      <c r="AC32" s="227"/>
    </row>
    <row r="33" spans="2:29" ht="12.9" customHeight="1" x14ac:dyDescent="0.2">
      <c r="B33" s="69"/>
      <c r="C33" s="271" t="s">
        <v>200</v>
      </c>
      <c r="D33" s="80">
        <v>176</v>
      </c>
      <c r="E33" s="205">
        <f>F33+G33</f>
        <v>1593</v>
      </c>
      <c r="F33" s="205">
        <f>I33+L33</f>
        <v>665</v>
      </c>
      <c r="G33" s="206">
        <f>J33+M33</f>
        <v>928</v>
      </c>
      <c r="H33" s="207">
        <f>SUM(I33:J33)</f>
        <v>529</v>
      </c>
      <c r="I33" s="208">
        <v>279</v>
      </c>
      <c r="J33" s="209">
        <v>250</v>
      </c>
      <c r="K33" s="210">
        <f>L33+M33</f>
        <v>1064</v>
      </c>
      <c r="L33" s="208">
        <f>O33+AA33+X33</f>
        <v>386</v>
      </c>
      <c r="M33" s="211">
        <f>P33+AB33+Y33</f>
        <v>678</v>
      </c>
      <c r="N33" s="268">
        <f>O33+P33</f>
        <v>823</v>
      </c>
      <c r="O33" s="208">
        <f>R33+U33</f>
        <v>294</v>
      </c>
      <c r="P33" s="269">
        <f>S33+V33</f>
        <v>529</v>
      </c>
      <c r="Q33" s="208">
        <f t="shared" ref="Q33" si="26">R33+S33</f>
        <v>433</v>
      </c>
      <c r="R33" s="208">
        <v>202</v>
      </c>
      <c r="S33" s="208">
        <v>231</v>
      </c>
      <c r="T33" s="208">
        <f>SUM(U33:V33)</f>
        <v>390</v>
      </c>
      <c r="U33" s="208">
        <v>92</v>
      </c>
      <c r="V33" s="213">
        <v>298</v>
      </c>
      <c r="W33" s="268">
        <f t="shared" ref="W33" si="27">SUM(X33:Y33)</f>
        <v>20</v>
      </c>
      <c r="X33" s="205">
        <v>0</v>
      </c>
      <c r="Y33" s="270">
        <v>20</v>
      </c>
      <c r="Z33" s="332">
        <f t="shared" ref="Z33" si="28">SUM(AA33:AB33)</f>
        <v>221</v>
      </c>
      <c r="AA33" s="205">
        <v>92</v>
      </c>
      <c r="AB33" s="270">
        <v>129</v>
      </c>
      <c r="AC33" s="215"/>
    </row>
    <row r="34" spans="2:29" ht="12.9" customHeight="1" x14ac:dyDescent="0.2">
      <c r="B34" s="69"/>
      <c r="C34" s="271"/>
      <c r="D34" s="50"/>
      <c r="E34" s="217"/>
      <c r="F34" s="217">
        <f>ROUND(F33/E33,3)</f>
        <v>0.41699999999999998</v>
      </c>
      <c r="G34" s="218">
        <f>ROUND(G33/E33,3)</f>
        <v>0.58299999999999996</v>
      </c>
      <c r="H34" s="219">
        <f t="shared" ref="H34" si="29">ROUND(H33/E33,3)</f>
        <v>0.33200000000000002</v>
      </c>
      <c r="I34" s="220">
        <f>ROUND(I33/E33,3)</f>
        <v>0.17499999999999999</v>
      </c>
      <c r="J34" s="221">
        <f>ROUND(J33/E33,3)</f>
        <v>0.157</v>
      </c>
      <c r="K34" s="252">
        <f>ROUND(K33/E33,3)</f>
        <v>0.66800000000000004</v>
      </c>
      <c r="L34" s="220">
        <f>ROUND(L33/E33,3)</f>
        <v>0.24199999999999999</v>
      </c>
      <c r="M34" s="222">
        <f>ROUND(M33/E33,3)</f>
        <v>0.42599999999999999</v>
      </c>
      <c r="N34" s="223">
        <f>ROUND(N33/E33,3)</f>
        <v>0.51700000000000002</v>
      </c>
      <c r="O34" s="220">
        <f>ROUND(O33/E33,3)</f>
        <v>0.185</v>
      </c>
      <c r="P34" s="253">
        <f>ROUND(P33/E33,3)</f>
        <v>0.33200000000000002</v>
      </c>
      <c r="Q34" s="220">
        <f t="shared" ref="Q34" si="30">ROUND(Q33/E33,3)</f>
        <v>0.27200000000000002</v>
      </c>
      <c r="R34" s="220">
        <f>ROUND(R33/E33,3)</f>
        <v>0.127</v>
      </c>
      <c r="S34" s="220">
        <f>ROUND(S33/E33,3)</f>
        <v>0.14499999999999999</v>
      </c>
      <c r="T34" s="220">
        <f>ROUND(T33/E33,3)</f>
        <v>0.245</v>
      </c>
      <c r="U34" s="220">
        <f>ROUND(U33/E33,3)</f>
        <v>5.8000000000000003E-2</v>
      </c>
      <c r="V34" s="224">
        <f>ROUND(V33/E33,3)</f>
        <v>0.187</v>
      </c>
      <c r="W34" s="223">
        <f t="shared" ref="W34" si="31">ROUND(W33/E33,3)</f>
        <v>1.2999999999999999E-2</v>
      </c>
      <c r="X34" s="217">
        <f>ROUND(X33/E33,3)</f>
        <v>0</v>
      </c>
      <c r="Y34" s="254">
        <f>ROUND(Y33/E33,3)</f>
        <v>1.2999999999999999E-2</v>
      </c>
      <c r="Z34" s="226">
        <f t="shared" ref="Z34" si="32">ROUND(Z33/E33,3)</f>
        <v>0.13900000000000001</v>
      </c>
      <c r="AA34" s="217">
        <f>ROUND(AA33/E33,3)</f>
        <v>5.8000000000000003E-2</v>
      </c>
      <c r="AB34" s="254">
        <f>ROUND(AB33/E33,3)</f>
        <v>8.1000000000000003E-2</v>
      </c>
      <c r="AC34" s="227"/>
    </row>
    <row r="35" spans="2:29" ht="12.9" customHeight="1" thickBot="1" x14ac:dyDescent="0.25">
      <c r="B35" s="86"/>
      <c r="C35" s="271"/>
      <c r="D35" s="87"/>
      <c r="E35" s="328"/>
      <c r="F35" s="256">
        <f>ROUND(F33/F33,3)</f>
        <v>1</v>
      </c>
      <c r="G35" s="257">
        <f>ROUND(G33/G33,3)</f>
        <v>1</v>
      </c>
      <c r="H35" s="291"/>
      <c r="I35" s="259">
        <f>ROUND(I33/F33,3)</f>
        <v>0.42</v>
      </c>
      <c r="J35" s="260">
        <f>ROUND(J33/G33,3)</f>
        <v>0.26900000000000002</v>
      </c>
      <c r="K35" s="261"/>
      <c r="L35" s="277">
        <f>ROUND(L33/F33,3)</f>
        <v>0.57999999999999996</v>
      </c>
      <c r="M35" s="262">
        <f>ROUND(M33/G33,3)</f>
        <v>0.73099999999999998</v>
      </c>
      <c r="N35" s="263"/>
      <c r="O35" s="259">
        <f>ROUND(O33/F33,3)</f>
        <v>0.442</v>
      </c>
      <c r="P35" s="264">
        <f>ROUND(P33/G33,3)</f>
        <v>0.56999999999999995</v>
      </c>
      <c r="Q35" s="297"/>
      <c r="R35" s="259">
        <f>ROUND(R33/F33,3)</f>
        <v>0.30399999999999999</v>
      </c>
      <c r="S35" s="259">
        <f>ROUND(S33/G33,3)</f>
        <v>0.249</v>
      </c>
      <c r="T35" s="265"/>
      <c r="U35" s="259">
        <f>ROUND(U33/F33,3)</f>
        <v>0.13800000000000001</v>
      </c>
      <c r="V35" s="266">
        <f>ROUND(V33/G33,3)</f>
        <v>0.32100000000000001</v>
      </c>
      <c r="W35" s="263"/>
      <c r="X35" s="256">
        <f>ROUND(X33/F33,3)</f>
        <v>0</v>
      </c>
      <c r="Y35" s="267">
        <f>ROUND(Y33/G33,3)</f>
        <v>2.1999999999999999E-2</v>
      </c>
      <c r="Z35" s="329"/>
      <c r="AA35" s="256">
        <f>ROUND(AA33/F33,3)</f>
        <v>0.13800000000000001</v>
      </c>
      <c r="AB35" s="267">
        <f>ROUND(AB33/G33,3)</f>
        <v>0.13900000000000001</v>
      </c>
      <c r="AC35" s="227"/>
    </row>
    <row r="36" spans="2:29" ht="12.9" customHeight="1" thickTop="1" x14ac:dyDescent="0.2">
      <c r="B36" s="63" t="s">
        <v>201</v>
      </c>
      <c r="C36" s="93" t="s">
        <v>202</v>
      </c>
      <c r="D36" s="80">
        <v>106</v>
      </c>
      <c r="E36" s="241">
        <f>F36+G36</f>
        <v>103</v>
      </c>
      <c r="F36" s="241">
        <f>I36+L36</f>
        <v>44</v>
      </c>
      <c r="G36" s="242">
        <f>J36+M36</f>
        <v>59</v>
      </c>
      <c r="H36" s="300">
        <f t="shared" ref="H36:H51" si="33">SUM(I36:J36)</f>
        <v>52</v>
      </c>
      <c r="I36" s="244">
        <v>31</v>
      </c>
      <c r="J36" s="245">
        <v>21</v>
      </c>
      <c r="K36" s="246">
        <f>L36+M36</f>
        <v>51</v>
      </c>
      <c r="L36" s="278">
        <f>O36+AA36+X36</f>
        <v>13</v>
      </c>
      <c r="M36" s="247">
        <f>P36+AB36+Y36</f>
        <v>38</v>
      </c>
      <c r="N36" s="248">
        <f>O36+P36</f>
        <v>42</v>
      </c>
      <c r="O36" s="244">
        <f>R36+U36</f>
        <v>9</v>
      </c>
      <c r="P36" s="249">
        <f>S36+V36</f>
        <v>33</v>
      </c>
      <c r="Q36" s="244">
        <f>R36+S36</f>
        <v>8</v>
      </c>
      <c r="R36" s="244">
        <v>0</v>
      </c>
      <c r="S36" s="244">
        <v>8</v>
      </c>
      <c r="T36" s="244">
        <f>U36+V36</f>
        <v>34</v>
      </c>
      <c r="U36" s="244">
        <v>9</v>
      </c>
      <c r="V36" s="250">
        <v>25</v>
      </c>
      <c r="W36" s="248">
        <f>SUM(X36:Y36)</f>
        <v>0</v>
      </c>
      <c r="X36" s="241">
        <v>0</v>
      </c>
      <c r="Y36" s="251">
        <v>0</v>
      </c>
      <c r="Z36" s="337">
        <f>SUM(AA36:AB36)</f>
        <v>9</v>
      </c>
      <c r="AA36" s="241">
        <v>4</v>
      </c>
      <c r="AB36" s="251">
        <v>5</v>
      </c>
      <c r="AC36" s="215"/>
    </row>
    <row r="37" spans="2:29" ht="12.9" customHeight="1" x14ac:dyDescent="0.2">
      <c r="B37" s="69"/>
      <c r="C37" s="94"/>
      <c r="D37" s="50"/>
      <c r="E37" s="217"/>
      <c r="F37" s="217">
        <f>ROUND(F36/E36,3)</f>
        <v>0.42699999999999999</v>
      </c>
      <c r="G37" s="218">
        <f>ROUND(G36/E36,3)</f>
        <v>0.57299999999999995</v>
      </c>
      <c r="H37" s="219">
        <f t="shared" si="22"/>
        <v>0.505</v>
      </c>
      <c r="I37" s="220">
        <f>ROUND(I36/E36,3)</f>
        <v>0.30099999999999999</v>
      </c>
      <c r="J37" s="221">
        <f>ROUND(J36/E36,3)</f>
        <v>0.20399999999999999</v>
      </c>
      <c r="K37" s="252">
        <f>ROUND(K36/E36,3)</f>
        <v>0.495</v>
      </c>
      <c r="L37" s="220">
        <f>ROUND(L36/E36,3)</f>
        <v>0.126</v>
      </c>
      <c r="M37" s="222">
        <f>ROUND(M36/E36,3)</f>
        <v>0.36899999999999999</v>
      </c>
      <c r="N37" s="223">
        <f>ROUND(N36/E36,3)</f>
        <v>0.40799999999999997</v>
      </c>
      <c r="O37" s="220">
        <f>ROUND(O36/E36,3)</f>
        <v>8.6999999999999994E-2</v>
      </c>
      <c r="P37" s="253">
        <f>ROUND(P36/E36,3)</f>
        <v>0.32</v>
      </c>
      <c r="Q37" s="220">
        <f>ROUND(Q36/E36,3)</f>
        <v>7.8E-2</v>
      </c>
      <c r="R37" s="220">
        <f>ROUND(R36/E36,3)</f>
        <v>0</v>
      </c>
      <c r="S37" s="220">
        <f>ROUND(S36/E36,3)</f>
        <v>7.8E-2</v>
      </c>
      <c r="T37" s="220">
        <f>ROUND(T36/E36,3)</f>
        <v>0.33</v>
      </c>
      <c r="U37" s="220">
        <f>ROUND(U36/E36,3)</f>
        <v>8.6999999999999994E-2</v>
      </c>
      <c r="V37" s="224">
        <f>ROUND(V36/E36,3)</f>
        <v>0.24299999999999999</v>
      </c>
      <c r="W37" s="223">
        <f>ROUND(W36/E36,3)</f>
        <v>0</v>
      </c>
      <c r="X37" s="217">
        <f>ROUND(X36/E36,3)</f>
        <v>0</v>
      </c>
      <c r="Y37" s="254">
        <f>ROUND(Y36/E36,3)</f>
        <v>0</v>
      </c>
      <c r="Z37" s="226">
        <f>ROUND(Z36/E36,3)</f>
        <v>8.6999999999999994E-2</v>
      </c>
      <c r="AA37" s="217">
        <f>ROUND(AA36/E36,3)</f>
        <v>3.9E-2</v>
      </c>
      <c r="AB37" s="254">
        <f>ROUND(AB36/E36,3)</f>
        <v>4.9000000000000002E-2</v>
      </c>
      <c r="AC37" s="227"/>
    </row>
    <row r="38" spans="2:29" ht="12.9" customHeight="1" x14ac:dyDescent="0.2">
      <c r="B38" s="69"/>
      <c r="C38" s="95"/>
      <c r="D38" s="78"/>
      <c r="E38" s="328"/>
      <c r="F38" s="256">
        <f>ROUND(F36/F36,3)</f>
        <v>1</v>
      </c>
      <c r="G38" s="257">
        <f>ROUND(G36/G36,3)</f>
        <v>1</v>
      </c>
      <c r="H38" s="258"/>
      <c r="I38" s="259">
        <f>ROUND(I36/F36,3)</f>
        <v>0.70499999999999996</v>
      </c>
      <c r="J38" s="260">
        <f>ROUND(J36/G36,3)</f>
        <v>0.35599999999999998</v>
      </c>
      <c r="K38" s="261"/>
      <c r="L38" s="259">
        <f>ROUND(L36/F36,3)</f>
        <v>0.29499999999999998</v>
      </c>
      <c r="M38" s="266">
        <f>ROUND(M36/G36,3)</f>
        <v>0.64400000000000002</v>
      </c>
      <c r="N38" s="263"/>
      <c r="O38" s="259">
        <f>ROUND(O36/F36,3)</f>
        <v>0.20499999999999999</v>
      </c>
      <c r="P38" s="264">
        <f>ROUND(P36/G36,3)</f>
        <v>0.55900000000000005</v>
      </c>
      <c r="Q38" s="265"/>
      <c r="R38" s="259">
        <f>ROUND(R36/F36,3)</f>
        <v>0</v>
      </c>
      <c r="S38" s="259">
        <f>ROUND(S36/G36,3)</f>
        <v>0.13600000000000001</v>
      </c>
      <c r="T38" s="265"/>
      <c r="U38" s="259">
        <f>ROUND(U36/F36,3)</f>
        <v>0.20499999999999999</v>
      </c>
      <c r="V38" s="266">
        <f>ROUND(V36/G36,3)</f>
        <v>0.42399999999999999</v>
      </c>
      <c r="W38" s="263"/>
      <c r="X38" s="256">
        <f>ROUND(X36/F36,3)</f>
        <v>0</v>
      </c>
      <c r="Y38" s="267">
        <f>ROUND(Y36/G36,3)</f>
        <v>0</v>
      </c>
      <c r="Z38" s="329"/>
      <c r="AA38" s="256">
        <f>ROUND(AA36/F36,3)</f>
        <v>9.0999999999999998E-2</v>
      </c>
      <c r="AB38" s="267">
        <f>ROUND(AB36/G36,3)</f>
        <v>8.5000000000000006E-2</v>
      </c>
      <c r="AC38" s="227"/>
    </row>
    <row r="39" spans="2:29" ht="12.9" customHeight="1" x14ac:dyDescent="0.2">
      <c r="B39" s="69"/>
      <c r="C39" s="95" t="s">
        <v>203</v>
      </c>
      <c r="D39" s="80">
        <v>171</v>
      </c>
      <c r="E39" s="205">
        <f>F39+G39</f>
        <v>356</v>
      </c>
      <c r="F39" s="205">
        <f>I39+L39</f>
        <v>213</v>
      </c>
      <c r="G39" s="206">
        <f>J39+M39</f>
        <v>143</v>
      </c>
      <c r="H39" s="207">
        <f t="shared" si="33"/>
        <v>224</v>
      </c>
      <c r="I39" s="208">
        <v>153</v>
      </c>
      <c r="J39" s="209">
        <v>71</v>
      </c>
      <c r="K39" s="210">
        <f>L39+M39</f>
        <v>132</v>
      </c>
      <c r="L39" s="208">
        <f>O39+AA39+X39</f>
        <v>60</v>
      </c>
      <c r="M39" s="279">
        <f>P39+AB39+Y39</f>
        <v>72</v>
      </c>
      <c r="N39" s="268">
        <f>O39+P39</f>
        <v>91</v>
      </c>
      <c r="O39" s="208">
        <f>R39+U39</f>
        <v>30</v>
      </c>
      <c r="P39" s="269">
        <f>S39+V39</f>
        <v>61</v>
      </c>
      <c r="Q39" s="208">
        <f t="shared" ref="Q39" si="34">R39+S39</f>
        <v>17</v>
      </c>
      <c r="R39" s="208">
        <v>9</v>
      </c>
      <c r="S39" s="208">
        <v>8</v>
      </c>
      <c r="T39" s="208">
        <f t="shared" ref="T39" si="35">U39+V39</f>
        <v>74</v>
      </c>
      <c r="U39" s="208">
        <v>21</v>
      </c>
      <c r="V39" s="213">
        <v>53</v>
      </c>
      <c r="W39" s="268">
        <f>SUM(X39:Y39)</f>
        <v>2</v>
      </c>
      <c r="X39" s="205">
        <v>0</v>
      </c>
      <c r="Y39" s="270">
        <v>2</v>
      </c>
      <c r="Z39" s="332">
        <f>SUM(AA39:AB39)</f>
        <v>39</v>
      </c>
      <c r="AA39" s="205">
        <v>30</v>
      </c>
      <c r="AB39" s="270">
        <v>9</v>
      </c>
      <c r="AC39" s="215"/>
    </row>
    <row r="40" spans="2:29" ht="12.9" customHeight="1" x14ac:dyDescent="0.2">
      <c r="B40" s="69"/>
      <c r="C40" s="95"/>
      <c r="D40" s="50"/>
      <c r="E40" s="217"/>
      <c r="F40" s="217">
        <f>ROUND(F39/E39,3)</f>
        <v>0.59799999999999998</v>
      </c>
      <c r="G40" s="218">
        <f>ROUND(G39/E39,3)</f>
        <v>0.40200000000000002</v>
      </c>
      <c r="H40" s="219">
        <f t="shared" si="22"/>
        <v>0.629</v>
      </c>
      <c r="I40" s="220">
        <f>ROUND(I39/E39,3)</f>
        <v>0.43</v>
      </c>
      <c r="J40" s="221">
        <f>ROUND(J39/E39,3)</f>
        <v>0.19900000000000001</v>
      </c>
      <c r="K40" s="252">
        <f>ROUND(K39/E39,3)</f>
        <v>0.371</v>
      </c>
      <c r="L40" s="220">
        <f>ROUND(L39/E39,3)</f>
        <v>0.16900000000000001</v>
      </c>
      <c r="M40" s="222">
        <f>ROUND(M39/E39,3)</f>
        <v>0.20200000000000001</v>
      </c>
      <c r="N40" s="223">
        <f>ROUND(N39/E39,3)</f>
        <v>0.25600000000000001</v>
      </c>
      <c r="O40" s="220">
        <f>ROUND(O39/E39,3)</f>
        <v>8.4000000000000005E-2</v>
      </c>
      <c r="P40" s="253">
        <f>ROUND(P39/E39,3)</f>
        <v>0.17100000000000001</v>
      </c>
      <c r="Q40" s="220">
        <f t="shared" ref="Q40" si="36">ROUND(Q39/E39,3)</f>
        <v>4.8000000000000001E-2</v>
      </c>
      <c r="R40" s="220">
        <f>ROUND(R39/E39,3)</f>
        <v>2.5000000000000001E-2</v>
      </c>
      <c r="S40" s="220">
        <f>ROUND(S39/E39,3)</f>
        <v>2.1999999999999999E-2</v>
      </c>
      <c r="T40" s="220">
        <f>ROUND(T39/E39,3)</f>
        <v>0.20799999999999999</v>
      </c>
      <c r="U40" s="220">
        <f>ROUND(U39/E39,3)</f>
        <v>5.8999999999999997E-2</v>
      </c>
      <c r="V40" s="224">
        <f>ROUND(V39/E39,3)</f>
        <v>0.14899999999999999</v>
      </c>
      <c r="W40" s="223">
        <f>ROUND(W39/E39,3)</f>
        <v>6.0000000000000001E-3</v>
      </c>
      <c r="X40" s="217">
        <f>ROUND(X39/E39,3)</f>
        <v>0</v>
      </c>
      <c r="Y40" s="254">
        <f>ROUND(Y39/E39,3)</f>
        <v>6.0000000000000001E-3</v>
      </c>
      <c r="Z40" s="226">
        <f>ROUND(Z39/E39,3)</f>
        <v>0.11</v>
      </c>
      <c r="AA40" s="217">
        <f>ROUND(AA39/E39,3)</f>
        <v>8.4000000000000005E-2</v>
      </c>
      <c r="AB40" s="254">
        <f>ROUND(AB39/E39,3)</f>
        <v>2.5000000000000001E-2</v>
      </c>
      <c r="AC40" s="227"/>
    </row>
    <row r="41" spans="2:29" ht="12.9" customHeight="1" x14ac:dyDescent="0.2">
      <c r="B41" s="69"/>
      <c r="C41" s="95"/>
      <c r="D41" s="78"/>
      <c r="E41" s="328"/>
      <c r="F41" s="256">
        <f>ROUND(F39/F39,3)</f>
        <v>1</v>
      </c>
      <c r="G41" s="257">
        <f>ROUND(G39/G39,3)</f>
        <v>1</v>
      </c>
      <c r="H41" s="258"/>
      <c r="I41" s="259">
        <f>ROUND(I39/F39,3)</f>
        <v>0.71799999999999997</v>
      </c>
      <c r="J41" s="260">
        <f>ROUND(J39/G39,3)</f>
        <v>0.497</v>
      </c>
      <c r="K41" s="261"/>
      <c r="L41" s="259">
        <f>ROUND(L39/F39,3)</f>
        <v>0.28199999999999997</v>
      </c>
      <c r="M41" s="262">
        <f>ROUND(M39/G39,3)</f>
        <v>0.503</v>
      </c>
      <c r="N41" s="263"/>
      <c r="O41" s="259">
        <f>ROUND(O39/F39,3)</f>
        <v>0.14099999999999999</v>
      </c>
      <c r="P41" s="264">
        <f>ROUND(P39/G39,3)</f>
        <v>0.42699999999999999</v>
      </c>
      <c r="Q41" s="265"/>
      <c r="R41" s="259">
        <f>ROUND(R39/F39,3)</f>
        <v>4.2000000000000003E-2</v>
      </c>
      <c r="S41" s="259">
        <f>ROUND(S39/G39,3)</f>
        <v>5.6000000000000001E-2</v>
      </c>
      <c r="T41" s="265"/>
      <c r="U41" s="259">
        <f>ROUND(U39/F39,3)</f>
        <v>9.9000000000000005E-2</v>
      </c>
      <c r="V41" s="266">
        <f>ROUND(V39/G39,3)</f>
        <v>0.371</v>
      </c>
      <c r="W41" s="263"/>
      <c r="X41" s="256">
        <f>ROUND(X39/F39,3)</f>
        <v>0</v>
      </c>
      <c r="Y41" s="267">
        <f>ROUND(Y39/G39,3)</f>
        <v>1.4E-2</v>
      </c>
      <c r="Z41" s="329"/>
      <c r="AA41" s="256">
        <f>ROUND(AA39/F39,3)</f>
        <v>0.14099999999999999</v>
      </c>
      <c r="AB41" s="267">
        <f>ROUND(AB39/G39,3)</f>
        <v>6.3E-2</v>
      </c>
      <c r="AC41" s="227"/>
    </row>
    <row r="42" spans="2:29" ht="12.9" customHeight="1" x14ac:dyDescent="0.2">
      <c r="B42" s="69"/>
      <c r="C42" s="94" t="s">
        <v>204</v>
      </c>
      <c r="D42" s="80">
        <v>49</v>
      </c>
      <c r="E42" s="280">
        <f>F42+G42</f>
        <v>224</v>
      </c>
      <c r="F42" s="280">
        <f>I42+L42</f>
        <v>109</v>
      </c>
      <c r="G42" s="281">
        <f>J42+M42</f>
        <v>115</v>
      </c>
      <c r="H42" s="207">
        <f t="shared" si="33"/>
        <v>99</v>
      </c>
      <c r="I42" s="278">
        <v>63</v>
      </c>
      <c r="J42" s="282">
        <v>36</v>
      </c>
      <c r="K42" s="283">
        <f>L42+M42</f>
        <v>125</v>
      </c>
      <c r="L42" s="208">
        <f>O42+AA42+X42</f>
        <v>46</v>
      </c>
      <c r="M42" s="279">
        <f>P42+AB42+Y42</f>
        <v>79</v>
      </c>
      <c r="N42" s="284">
        <f>O42+P42</f>
        <v>119</v>
      </c>
      <c r="O42" s="278">
        <f>R42+U42</f>
        <v>41</v>
      </c>
      <c r="P42" s="285">
        <f>S42+V42</f>
        <v>78</v>
      </c>
      <c r="Q42" s="208">
        <f t="shared" ref="Q42" si="37">R42+S42</f>
        <v>18</v>
      </c>
      <c r="R42" s="278">
        <v>7</v>
      </c>
      <c r="S42" s="278">
        <v>11</v>
      </c>
      <c r="T42" s="208">
        <f t="shared" ref="T42:T51" si="38">U42+V42</f>
        <v>101</v>
      </c>
      <c r="U42" s="278">
        <v>34</v>
      </c>
      <c r="V42" s="286">
        <v>67</v>
      </c>
      <c r="W42" s="268">
        <f t="shared" ref="W42" si="39">SUM(X42:Y42)</f>
        <v>1</v>
      </c>
      <c r="X42" s="280">
        <v>1</v>
      </c>
      <c r="Y42" s="287">
        <v>0</v>
      </c>
      <c r="Z42" s="332">
        <f t="shared" ref="Z42" si="40">SUM(AA42:AB42)</f>
        <v>5</v>
      </c>
      <c r="AA42" s="280">
        <v>4</v>
      </c>
      <c r="AB42" s="287">
        <v>1</v>
      </c>
      <c r="AC42" s="215"/>
    </row>
    <row r="43" spans="2:29" ht="12.9" customHeight="1" x14ac:dyDescent="0.2">
      <c r="B43" s="69"/>
      <c r="C43" s="95"/>
      <c r="D43" s="50"/>
      <c r="E43" s="217"/>
      <c r="F43" s="217">
        <f>ROUND(F42/E42,3)</f>
        <v>0.48699999999999999</v>
      </c>
      <c r="G43" s="218">
        <f>ROUND(G42/E42,3)</f>
        <v>0.51300000000000001</v>
      </c>
      <c r="H43" s="219">
        <f t="shared" si="22"/>
        <v>0.442</v>
      </c>
      <c r="I43" s="220">
        <f>ROUND(I42/E42,3)</f>
        <v>0.28100000000000003</v>
      </c>
      <c r="J43" s="221">
        <f>ROUND(J42/E42,3)</f>
        <v>0.161</v>
      </c>
      <c r="K43" s="252">
        <f>ROUND(K42/E42,3)</f>
        <v>0.55800000000000005</v>
      </c>
      <c r="L43" s="220">
        <f>ROUND(L42/E42,3)</f>
        <v>0.20499999999999999</v>
      </c>
      <c r="M43" s="222">
        <f>ROUND(M42/E42,3)</f>
        <v>0.35299999999999998</v>
      </c>
      <c r="N43" s="223">
        <f>ROUND(N42/E42,3)</f>
        <v>0.53100000000000003</v>
      </c>
      <c r="O43" s="220">
        <f>ROUND(O42/E42,3)</f>
        <v>0.183</v>
      </c>
      <c r="P43" s="253">
        <f>ROUND(P42/E42,3)</f>
        <v>0.34799999999999998</v>
      </c>
      <c r="Q43" s="220">
        <f t="shared" ref="Q43" si="41">ROUND(Q42/E42,3)</f>
        <v>0.08</v>
      </c>
      <c r="R43" s="220">
        <f>ROUND(R42/E42,3)</f>
        <v>3.1E-2</v>
      </c>
      <c r="S43" s="220">
        <f>ROUND(S42/E42,3)</f>
        <v>4.9000000000000002E-2</v>
      </c>
      <c r="T43" s="220">
        <f t="shared" ref="T43" si="42">ROUND(T42/E42,3)</f>
        <v>0.45100000000000001</v>
      </c>
      <c r="U43" s="220">
        <f>ROUND(U42/E42,3)</f>
        <v>0.152</v>
      </c>
      <c r="V43" s="224">
        <f>ROUND(V42/E42,3)</f>
        <v>0.29899999999999999</v>
      </c>
      <c r="W43" s="223">
        <f t="shared" ref="W43" si="43">ROUND(W42/E42,3)</f>
        <v>4.0000000000000001E-3</v>
      </c>
      <c r="X43" s="217">
        <f>ROUND(X42/E42,3)</f>
        <v>4.0000000000000001E-3</v>
      </c>
      <c r="Y43" s="254">
        <f>ROUND(Y42/E42,3)</f>
        <v>0</v>
      </c>
      <c r="Z43" s="226">
        <f t="shared" ref="Z43" si="44">ROUND(Z42/E42,3)</f>
        <v>2.1999999999999999E-2</v>
      </c>
      <c r="AA43" s="217">
        <f>ROUND(AA42/E42,3)</f>
        <v>1.7999999999999999E-2</v>
      </c>
      <c r="AB43" s="254">
        <f>ROUND(AB42/E42,3)</f>
        <v>4.0000000000000001E-3</v>
      </c>
      <c r="AC43" s="227"/>
    </row>
    <row r="44" spans="2:29" ht="12.9" customHeight="1" x14ac:dyDescent="0.2">
      <c r="B44" s="69"/>
      <c r="C44" s="95"/>
      <c r="D44" s="78"/>
      <c r="E44" s="328"/>
      <c r="F44" s="256">
        <f>ROUND(F42/F42,3)</f>
        <v>1</v>
      </c>
      <c r="G44" s="257">
        <f>ROUND(G42/G42,3)</f>
        <v>1</v>
      </c>
      <c r="H44" s="258"/>
      <c r="I44" s="259">
        <f>ROUND(I42/F42,3)</f>
        <v>0.57799999999999996</v>
      </c>
      <c r="J44" s="260">
        <f>ROUND(J42/G42,3)</f>
        <v>0.313</v>
      </c>
      <c r="K44" s="261"/>
      <c r="L44" s="259">
        <f>ROUND(L42/F42,3)</f>
        <v>0.42199999999999999</v>
      </c>
      <c r="M44" s="262">
        <f>ROUND(M42/G42,3)</f>
        <v>0.68700000000000006</v>
      </c>
      <c r="N44" s="263"/>
      <c r="O44" s="259">
        <f>ROUND(O42/F42,3)</f>
        <v>0.376</v>
      </c>
      <c r="P44" s="264">
        <f>ROUND(P42/G42,3)</f>
        <v>0.67800000000000005</v>
      </c>
      <c r="Q44" s="265"/>
      <c r="R44" s="259">
        <f>ROUND(R42/F42,3)</f>
        <v>6.4000000000000001E-2</v>
      </c>
      <c r="S44" s="259">
        <f>ROUND(S42/G42,3)</f>
        <v>9.6000000000000002E-2</v>
      </c>
      <c r="T44" s="265"/>
      <c r="U44" s="259">
        <f>ROUND(U42/F42,3)</f>
        <v>0.312</v>
      </c>
      <c r="V44" s="266">
        <f>ROUND(V42/G42,3)</f>
        <v>0.58299999999999996</v>
      </c>
      <c r="W44" s="263"/>
      <c r="X44" s="256">
        <f>ROUND(X42/F42,3)</f>
        <v>8.9999999999999993E-3</v>
      </c>
      <c r="Y44" s="267">
        <f>ROUND(Y42/G42,3)</f>
        <v>0</v>
      </c>
      <c r="Z44" s="329"/>
      <c r="AA44" s="256">
        <f>ROUND(AA42/F42,3)</f>
        <v>3.6999999999999998E-2</v>
      </c>
      <c r="AB44" s="267">
        <f>ROUND(AB42/G42,3)</f>
        <v>8.9999999999999993E-3</v>
      </c>
      <c r="AC44" s="227"/>
    </row>
    <row r="45" spans="2:29" ht="12.9" customHeight="1" x14ac:dyDescent="0.2">
      <c r="B45" s="69"/>
      <c r="C45" s="95" t="s">
        <v>205</v>
      </c>
      <c r="D45" s="80">
        <v>38</v>
      </c>
      <c r="E45" s="205">
        <f>F45+G45</f>
        <v>292</v>
      </c>
      <c r="F45" s="205">
        <f>I45+L45</f>
        <v>165</v>
      </c>
      <c r="G45" s="206">
        <f>J45+M45</f>
        <v>127</v>
      </c>
      <c r="H45" s="207">
        <f t="shared" si="33"/>
        <v>160</v>
      </c>
      <c r="I45" s="208">
        <v>109</v>
      </c>
      <c r="J45" s="209">
        <v>51</v>
      </c>
      <c r="K45" s="210">
        <f>L45+M45</f>
        <v>132</v>
      </c>
      <c r="L45" s="208">
        <f>O45+AA45+X45</f>
        <v>56</v>
      </c>
      <c r="M45" s="279">
        <f>P45+AB45+Y45</f>
        <v>76</v>
      </c>
      <c r="N45" s="268">
        <f>O45+P45</f>
        <v>89</v>
      </c>
      <c r="O45" s="208">
        <f>R45+U45</f>
        <v>29</v>
      </c>
      <c r="P45" s="269">
        <f>S45+V45</f>
        <v>60</v>
      </c>
      <c r="Q45" s="208">
        <f t="shared" ref="Q45" si="45">R45+S45</f>
        <v>28</v>
      </c>
      <c r="R45" s="208">
        <v>12</v>
      </c>
      <c r="S45" s="208">
        <v>16</v>
      </c>
      <c r="T45" s="208">
        <f t="shared" si="38"/>
        <v>61</v>
      </c>
      <c r="U45" s="208">
        <v>17</v>
      </c>
      <c r="V45" s="213">
        <v>44</v>
      </c>
      <c r="W45" s="268">
        <f t="shared" ref="W45" si="46">SUM(X45:Y45)</f>
        <v>1</v>
      </c>
      <c r="X45" s="205">
        <v>1</v>
      </c>
      <c r="Y45" s="270">
        <v>0</v>
      </c>
      <c r="Z45" s="332">
        <f t="shared" ref="Z45" si="47">SUM(AA45:AB45)</f>
        <v>42</v>
      </c>
      <c r="AA45" s="205">
        <v>26</v>
      </c>
      <c r="AB45" s="270">
        <v>16</v>
      </c>
      <c r="AC45" s="215"/>
    </row>
    <row r="46" spans="2:29" ht="12.9" customHeight="1" x14ac:dyDescent="0.2">
      <c r="B46" s="69"/>
      <c r="C46" s="95"/>
      <c r="D46" s="50"/>
      <c r="E46" s="217"/>
      <c r="F46" s="217">
        <f>ROUND(F45/E45,3)</f>
        <v>0.56499999999999995</v>
      </c>
      <c r="G46" s="218">
        <f>ROUND(G45/E45,3)</f>
        <v>0.435</v>
      </c>
      <c r="H46" s="219">
        <f t="shared" si="22"/>
        <v>0.54800000000000004</v>
      </c>
      <c r="I46" s="220">
        <f>ROUND(I45/E45,3)</f>
        <v>0.373</v>
      </c>
      <c r="J46" s="221">
        <f>ROUND(J45/E45,3)</f>
        <v>0.17499999999999999</v>
      </c>
      <c r="K46" s="252">
        <f>ROUND(K45/E45,3)</f>
        <v>0.45200000000000001</v>
      </c>
      <c r="L46" s="220">
        <f>ROUND(L45/E45,3)</f>
        <v>0.192</v>
      </c>
      <c r="M46" s="222">
        <f>ROUND(M45/E45,3)</f>
        <v>0.26</v>
      </c>
      <c r="N46" s="223">
        <f>ROUND(N45/E45,3)</f>
        <v>0.30499999999999999</v>
      </c>
      <c r="O46" s="220">
        <f>ROUND(O45/E45,3)</f>
        <v>9.9000000000000005E-2</v>
      </c>
      <c r="P46" s="253">
        <f>ROUND(P45/E45,3)</f>
        <v>0.20499999999999999</v>
      </c>
      <c r="Q46" s="220">
        <f t="shared" ref="Q46" si="48">ROUND(Q45/E45,3)</f>
        <v>9.6000000000000002E-2</v>
      </c>
      <c r="R46" s="220">
        <f>ROUND(R45/E45,3)</f>
        <v>4.1000000000000002E-2</v>
      </c>
      <c r="S46" s="220">
        <f>ROUND(S45/E45,3)</f>
        <v>5.5E-2</v>
      </c>
      <c r="T46" s="220">
        <f t="shared" ref="T46" si="49">ROUND(T45/E45,3)</f>
        <v>0.20899999999999999</v>
      </c>
      <c r="U46" s="220">
        <f>ROUND(U45/E45,3)</f>
        <v>5.8000000000000003E-2</v>
      </c>
      <c r="V46" s="224">
        <f>ROUND(V45/E45,3)</f>
        <v>0.151</v>
      </c>
      <c r="W46" s="223">
        <f t="shared" ref="W46" si="50">ROUND(W45/E45,3)</f>
        <v>3.0000000000000001E-3</v>
      </c>
      <c r="X46" s="217">
        <f>ROUND(X45/E45,3)</f>
        <v>3.0000000000000001E-3</v>
      </c>
      <c r="Y46" s="254">
        <f>ROUND(Y45/E45,3)</f>
        <v>0</v>
      </c>
      <c r="Z46" s="226">
        <f t="shared" ref="Z46" si="51">ROUND(Z45/E45,3)</f>
        <v>0.14399999999999999</v>
      </c>
      <c r="AA46" s="217">
        <f>ROUND(AA45/E45,3)</f>
        <v>8.8999999999999996E-2</v>
      </c>
      <c r="AB46" s="254">
        <f>ROUND(AB45/E45,3)</f>
        <v>5.5E-2</v>
      </c>
      <c r="AC46" s="227"/>
    </row>
    <row r="47" spans="2:29" ht="12.9" customHeight="1" x14ac:dyDescent="0.2">
      <c r="B47" s="69"/>
      <c r="C47" s="95"/>
      <c r="D47" s="78"/>
      <c r="E47" s="328"/>
      <c r="F47" s="256">
        <f>ROUND(F45/F45,3)</f>
        <v>1</v>
      </c>
      <c r="G47" s="257">
        <f>ROUND(G45/G45,3)</f>
        <v>1</v>
      </c>
      <c r="H47" s="258"/>
      <c r="I47" s="259">
        <f>ROUND(I45/F45,3)</f>
        <v>0.66100000000000003</v>
      </c>
      <c r="J47" s="260">
        <f>ROUND(J45/G45,3)</f>
        <v>0.40200000000000002</v>
      </c>
      <c r="K47" s="261"/>
      <c r="L47" s="259">
        <f>ROUND(L45/F45,3)</f>
        <v>0.33900000000000002</v>
      </c>
      <c r="M47" s="262">
        <f>ROUND(M45/G45,3)</f>
        <v>0.59799999999999998</v>
      </c>
      <c r="N47" s="263"/>
      <c r="O47" s="259">
        <f>ROUND(O45/F45,3)</f>
        <v>0.17599999999999999</v>
      </c>
      <c r="P47" s="264">
        <f>ROUND(P45/G45,3)</f>
        <v>0.47199999999999998</v>
      </c>
      <c r="Q47" s="265"/>
      <c r="R47" s="259">
        <f>ROUND(R45/F45,3)</f>
        <v>7.2999999999999995E-2</v>
      </c>
      <c r="S47" s="259">
        <f>ROUND(S45/G45,3)</f>
        <v>0.126</v>
      </c>
      <c r="T47" s="265"/>
      <c r="U47" s="259">
        <f>ROUND(U45/F45,3)</f>
        <v>0.10299999999999999</v>
      </c>
      <c r="V47" s="266">
        <f>ROUND(V45/G45,3)</f>
        <v>0.34599999999999997</v>
      </c>
      <c r="W47" s="263"/>
      <c r="X47" s="256">
        <f>ROUND(X45/F45,3)</f>
        <v>6.0000000000000001E-3</v>
      </c>
      <c r="Y47" s="267">
        <f>ROUND(Y45/G45,3)</f>
        <v>0</v>
      </c>
      <c r="Z47" s="329"/>
      <c r="AA47" s="256">
        <f>ROUND(AA45/F45,3)</f>
        <v>0.158</v>
      </c>
      <c r="AB47" s="267">
        <f>ROUND(AB45/G45,3)</f>
        <v>0.126</v>
      </c>
      <c r="AC47" s="227"/>
    </row>
    <row r="48" spans="2:29" ht="12.9" customHeight="1" x14ac:dyDescent="0.2">
      <c r="B48" s="69"/>
      <c r="C48" s="95" t="s">
        <v>206</v>
      </c>
      <c r="D48" s="80">
        <v>33</v>
      </c>
      <c r="E48" s="205">
        <f>F48+G48</f>
        <v>493</v>
      </c>
      <c r="F48" s="205">
        <f>I48+L48</f>
        <v>227</v>
      </c>
      <c r="G48" s="206">
        <f>J48+M48</f>
        <v>266</v>
      </c>
      <c r="H48" s="207">
        <f t="shared" si="33"/>
        <v>178</v>
      </c>
      <c r="I48" s="208">
        <v>116</v>
      </c>
      <c r="J48" s="209">
        <v>62</v>
      </c>
      <c r="K48" s="210">
        <f>L48+M48</f>
        <v>315</v>
      </c>
      <c r="L48" s="208">
        <f>O48+AA48+X48</f>
        <v>111</v>
      </c>
      <c r="M48" s="279">
        <f>P48+AB48+Y48</f>
        <v>204</v>
      </c>
      <c r="N48" s="268">
        <f>O48+P48</f>
        <v>171</v>
      </c>
      <c r="O48" s="208">
        <f>R48+U48</f>
        <v>47</v>
      </c>
      <c r="P48" s="269">
        <f>S48+V48</f>
        <v>124</v>
      </c>
      <c r="Q48" s="208">
        <f t="shared" ref="Q48" si="52">R48+S48</f>
        <v>57</v>
      </c>
      <c r="R48" s="208">
        <v>16</v>
      </c>
      <c r="S48" s="208">
        <v>41</v>
      </c>
      <c r="T48" s="208">
        <f t="shared" si="38"/>
        <v>114</v>
      </c>
      <c r="U48" s="208">
        <v>31</v>
      </c>
      <c r="V48" s="213">
        <v>83</v>
      </c>
      <c r="W48" s="268">
        <f t="shared" ref="W48" si="53">SUM(X48:Y48)</f>
        <v>8</v>
      </c>
      <c r="X48" s="205">
        <v>7</v>
      </c>
      <c r="Y48" s="270">
        <v>1</v>
      </c>
      <c r="Z48" s="332">
        <f t="shared" ref="Z48" si="54">SUM(AA48:AB48)</f>
        <v>136</v>
      </c>
      <c r="AA48" s="205">
        <v>57</v>
      </c>
      <c r="AB48" s="270">
        <v>79</v>
      </c>
      <c r="AC48" s="215"/>
    </row>
    <row r="49" spans="2:29" ht="12.9" customHeight="1" x14ac:dyDescent="0.2">
      <c r="B49" s="69"/>
      <c r="C49" s="96"/>
      <c r="D49" s="50"/>
      <c r="E49" s="217"/>
      <c r="F49" s="217">
        <f>ROUND(F48/E48,3)</f>
        <v>0.46</v>
      </c>
      <c r="G49" s="218">
        <f>ROUND(G48/E48,3)</f>
        <v>0.54</v>
      </c>
      <c r="H49" s="219">
        <f t="shared" si="22"/>
        <v>0.36099999999999999</v>
      </c>
      <c r="I49" s="220">
        <f>ROUND(I48/E48,3)</f>
        <v>0.23499999999999999</v>
      </c>
      <c r="J49" s="221">
        <f>ROUND(J48/E48,3)</f>
        <v>0.126</v>
      </c>
      <c r="K49" s="252">
        <f>ROUND(K48/E48,3)</f>
        <v>0.63900000000000001</v>
      </c>
      <c r="L49" s="220">
        <f>ROUND(L48/E48,3)</f>
        <v>0.22500000000000001</v>
      </c>
      <c r="M49" s="222">
        <f>ROUND(M48/E48,3)</f>
        <v>0.41399999999999998</v>
      </c>
      <c r="N49" s="223">
        <f>ROUND(N48/E48,3)</f>
        <v>0.34699999999999998</v>
      </c>
      <c r="O49" s="220">
        <f>ROUND(O48/E48,3)</f>
        <v>9.5000000000000001E-2</v>
      </c>
      <c r="P49" s="253">
        <f>ROUND(P48/E48,3)</f>
        <v>0.252</v>
      </c>
      <c r="Q49" s="220">
        <f t="shared" ref="Q49" si="55">ROUND(Q48/E48,3)</f>
        <v>0.11600000000000001</v>
      </c>
      <c r="R49" s="220">
        <f>ROUND(R48/E48,3)</f>
        <v>3.2000000000000001E-2</v>
      </c>
      <c r="S49" s="220">
        <f>ROUND(S48/E48,3)</f>
        <v>8.3000000000000004E-2</v>
      </c>
      <c r="T49" s="220">
        <f>ROUND(T48/E48,3)</f>
        <v>0.23100000000000001</v>
      </c>
      <c r="U49" s="220">
        <f>ROUND(U48/E48,3)</f>
        <v>6.3E-2</v>
      </c>
      <c r="V49" s="224">
        <f>ROUND(V48/E48,3)</f>
        <v>0.16800000000000001</v>
      </c>
      <c r="W49" s="223">
        <f t="shared" ref="W49" si="56">ROUND(W48/E48,3)</f>
        <v>1.6E-2</v>
      </c>
      <c r="X49" s="217">
        <f>ROUND(X48/E48,3)</f>
        <v>1.4E-2</v>
      </c>
      <c r="Y49" s="254">
        <f>ROUND(Y48/E48,3)</f>
        <v>2E-3</v>
      </c>
      <c r="Z49" s="226">
        <f t="shared" ref="Z49" si="57">ROUND(Z48/E48,3)</f>
        <v>0.27600000000000002</v>
      </c>
      <c r="AA49" s="217">
        <f>ROUND(AA48/E48,3)</f>
        <v>0.11600000000000001</v>
      </c>
      <c r="AB49" s="254">
        <f>ROUND(AB48/E48,3)</f>
        <v>0.16</v>
      </c>
      <c r="AC49" s="227"/>
    </row>
    <row r="50" spans="2:29" ht="12.9" customHeight="1" x14ac:dyDescent="0.2">
      <c r="B50" s="69"/>
      <c r="C50" s="96"/>
      <c r="D50" s="78"/>
      <c r="E50" s="328"/>
      <c r="F50" s="256">
        <f>ROUND(F48/F48,3)</f>
        <v>1</v>
      </c>
      <c r="G50" s="257">
        <f>ROUND(G48/G48,3)</f>
        <v>1</v>
      </c>
      <c r="H50" s="258"/>
      <c r="I50" s="259">
        <f>ROUND(I48/F48,3)</f>
        <v>0.51100000000000001</v>
      </c>
      <c r="J50" s="260">
        <f>ROUND(J48/G48,3)</f>
        <v>0.23300000000000001</v>
      </c>
      <c r="K50" s="261"/>
      <c r="L50" s="259">
        <f>ROUND(L48/F48,3)</f>
        <v>0.48899999999999999</v>
      </c>
      <c r="M50" s="262">
        <f>ROUND(M48/G48,3)</f>
        <v>0.76700000000000002</v>
      </c>
      <c r="N50" s="263"/>
      <c r="O50" s="259">
        <f>ROUND(O48/F48,3)</f>
        <v>0.20699999999999999</v>
      </c>
      <c r="P50" s="264">
        <f>ROUND(P48/G48,3)</f>
        <v>0.46600000000000003</v>
      </c>
      <c r="Q50" s="265"/>
      <c r="R50" s="259">
        <f>ROUND(R48/F48,3)</f>
        <v>7.0000000000000007E-2</v>
      </c>
      <c r="S50" s="259">
        <f>ROUND(S48/G48,3)</f>
        <v>0.154</v>
      </c>
      <c r="T50" s="265"/>
      <c r="U50" s="259">
        <f>ROUND(U48/F48,3)</f>
        <v>0.13700000000000001</v>
      </c>
      <c r="V50" s="266">
        <f>ROUND(V48/G48,3)</f>
        <v>0.312</v>
      </c>
      <c r="W50" s="263"/>
      <c r="X50" s="256">
        <f>ROUND(X48/F48,3)</f>
        <v>3.1E-2</v>
      </c>
      <c r="Y50" s="267">
        <f>ROUND(Y48/G48,3)</f>
        <v>4.0000000000000001E-3</v>
      </c>
      <c r="Z50" s="329"/>
      <c r="AA50" s="256">
        <f>ROUND(AA48/F48,3)</f>
        <v>0.251</v>
      </c>
      <c r="AB50" s="267">
        <f>ROUND(AB48/G48,3)</f>
        <v>0.29699999999999999</v>
      </c>
      <c r="AC50" s="227"/>
    </row>
    <row r="51" spans="2:29" ht="12.9" customHeight="1" x14ac:dyDescent="0.2">
      <c r="B51" s="69"/>
      <c r="C51" s="95" t="s">
        <v>207</v>
      </c>
      <c r="D51" s="80">
        <v>30</v>
      </c>
      <c r="E51" s="280">
        <f>F51+G51</f>
        <v>1952</v>
      </c>
      <c r="F51" s="205">
        <f>I51+L51</f>
        <v>1132</v>
      </c>
      <c r="G51" s="206">
        <f>J51+M51</f>
        <v>820</v>
      </c>
      <c r="H51" s="207">
        <f t="shared" si="33"/>
        <v>703</v>
      </c>
      <c r="I51" s="278">
        <v>502</v>
      </c>
      <c r="J51" s="282">
        <v>201</v>
      </c>
      <c r="K51" s="283">
        <f>L51+M51</f>
        <v>1249</v>
      </c>
      <c r="L51" s="208">
        <f>O51+AA51+X51</f>
        <v>630</v>
      </c>
      <c r="M51" s="279">
        <f>P51+AB51+Y51</f>
        <v>619</v>
      </c>
      <c r="N51" s="284">
        <f>O51+P51</f>
        <v>794</v>
      </c>
      <c r="O51" s="278">
        <f>R51+U51</f>
        <v>356</v>
      </c>
      <c r="P51" s="285">
        <f>S51+V51</f>
        <v>438</v>
      </c>
      <c r="Q51" s="208">
        <f t="shared" ref="Q51" si="58">R51+S51</f>
        <v>573</v>
      </c>
      <c r="R51" s="278">
        <v>305</v>
      </c>
      <c r="S51" s="278">
        <v>268</v>
      </c>
      <c r="T51" s="208">
        <f t="shared" si="38"/>
        <v>221</v>
      </c>
      <c r="U51" s="278">
        <v>51</v>
      </c>
      <c r="V51" s="286">
        <v>170</v>
      </c>
      <c r="W51" s="268">
        <f t="shared" ref="W51" si="59">SUM(X51:Y51)</f>
        <v>20</v>
      </c>
      <c r="X51" s="280">
        <v>3</v>
      </c>
      <c r="Y51" s="287">
        <v>17</v>
      </c>
      <c r="Z51" s="332">
        <f t="shared" ref="Z51" si="60">SUM(AA51:AB51)</f>
        <v>435</v>
      </c>
      <c r="AA51" s="280">
        <v>271</v>
      </c>
      <c r="AB51" s="287">
        <v>164</v>
      </c>
      <c r="AC51" s="215"/>
    </row>
    <row r="52" spans="2:29" ht="12.9" customHeight="1" x14ac:dyDescent="0.2">
      <c r="B52" s="69"/>
      <c r="C52" s="96"/>
      <c r="D52" s="50"/>
      <c r="E52" s="217"/>
      <c r="F52" s="217">
        <f>ROUND(F51/E51,3)</f>
        <v>0.57999999999999996</v>
      </c>
      <c r="G52" s="218">
        <f>ROUND(G51/E51,3)</f>
        <v>0.42</v>
      </c>
      <c r="H52" s="219">
        <f t="shared" si="22"/>
        <v>0.36</v>
      </c>
      <c r="I52" s="220">
        <f>ROUND(I51/E51,3)</f>
        <v>0.25700000000000001</v>
      </c>
      <c r="J52" s="221">
        <f>ROUND(J51/E51,3)</f>
        <v>0.10299999999999999</v>
      </c>
      <c r="K52" s="252">
        <f>ROUND(K51/E51,3)</f>
        <v>0.64</v>
      </c>
      <c r="L52" s="220">
        <f>ROUND(L51/E51,3)</f>
        <v>0.32300000000000001</v>
      </c>
      <c r="M52" s="222">
        <f>ROUND(M51/E51,3)</f>
        <v>0.317</v>
      </c>
      <c r="N52" s="223">
        <f>ROUND(N51/E51,3)</f>
        <v>0.40699999999999997</v>
      </c>
      <c r="O52" s="220">
        <f>ROUND(O51/E51,3)</f>
        <v>0.182</v>
      </c>
      <c r="P52" s="253">
        <f>ROUND(P51/E51,3)</f>
        <v>0.224</v>
      </c>
      <c r="Q52" s="220">
        <f>ROUND(Q51/E51,3)</f>
        <v>0.29399999999999998</v>
      </c>
      <c r="R52" s="220">
        <f>ROUND(R51/E51,3)</f>
        <v>0.156</v>
      </c>
      <c r="S52" s="220">
        <f>ROUND(S51/E51,3)</f>
        <v>0.13700000000000001</v>
      </c>
      <c r="T52" s="220">
        <f t="shared" ref="T52" si="61">ROUND(T51/E51,3)</f>
        <v>0.113</v>
      </c>
      <c r="U52" s="220">
        <f>ROUND(U51/E51,3)</f>
        <v>2.5999999999999999E-2</v>
      </c>
      <c r="V52" s="224">
        <f>ROUND(V51/E51,3)</f>
        <v>8.6999999999999994E-2</v>
      </c>
      <c r="W52" s="223">
        <f t="shared" ref="W52" si="62">ROUND(W51/E51,3)</f>
        <v>0.01</v>
      </c>
      <c r="X52" s="217">
        <f>ROUND(X51/E51,3)</f>
        <v>2E-3</v>
      </c>
      <c r="Y52" s="254">
        <f>ROUND(Y51/E51,3)</f>
        <v>8.9999999999999993E-3</v>
      </c>
      <c r="Z52" s="226">
        <f t="shared" ref="Z52" si="63">ROUND(Z51/E51,3)</f>
        <v>0.223</v>
      </c>
      <c r="AA52" s="217">
        <f>ROUND(AA51/E51,3)</f>
        <v>0.13900000000000001</v>
      </c>
      <c r="AB52" s="254">
        <f>ROUND(AB51/E51,3)</f>
        <v>8.4000000000000005E-2</v>
      </c>
      <c r="AC52" s="227"/>
    </row>
    <row r="53" spans="2:29" ht="12.9" customHeight="1" thickBot="1" x14ac:dyDescent="0.25">
      <c r="B53" s="69"/>
      <c r="C53" s="97"/>
      <c r="D53" s="87"/>
      <c r="E53" s="330"/>
      <c r="F53" s="289">
        <f>ROUND(F51/F51,3)</f>
        <v>1</v>
      </c>
      <c r="G53" s="290">
        <f>ROUND(G51/G51,3)</f>
        <v>1</v>
      </c>
      <c r="H53" s="291"/>
      <c r="I53" s="277">
        <f>ROUND(I51/F51,3)</f>
        <v>0.443</v>
      </c>
      <c r="J53" s="292">
        <f>ROUND(J51/G51,3)</f>
        <v>0.245</v>
      </c>
      <c r="K53" s="293"/>
      <c r="L53" s="277">
        <f>ROUND(L51/F51,3)</f>
        <v>0.55700000000000005</v>
      </c>
      <c r="M53" s="294">
        <f>ROUND(M51/G51,3)</f>
        <v>0.755</v>
      </c>
      <c r="N53" s="295"/>
      <c r="O53" s="277">
        <f>ROUND(O51/F51,3)</f>
        <v>0.314</v>
      </c>
      <c r="P53" s="296">
        <f>ROUND(P51/G51,3)</f>
        <v>0.53400000000000003</v>
      </c>
      <c r="Q53" s="297"/>
      <c r="R53" s="277">
        <f>ROUND(R51/F51,3)</f>
        <v>0.26900000000000002</v>
      </c>
      <c r="S53" s="277">
        <f>ROUND(S51/G51,3)</f>
        <v>0.32700000000000001</v>
      </c>
      <c r="T53" s="297"/>
      <c r="U53" s="277">
        <f>ROUND(U51/F51,3)</f>
        <v>4.4999999999999998E-2</v>
      </c>
      <c r="V53" s="298">
        <f>ROUND(V51/G51,3)</f>
        <v>0.20699999999999999</v>
      </c>
      <c r="W53" s="295"/>
      <c r="X53" s="289">
        <f>ROUND(X51/F51,3)</f>
        <v>3.0000000000000001E-3</v>
      </c>
      <c r="Y53" s="299">
        <f>ROUND(Y51/G51,3)</f>
        <v>2.1000000000000001E-2</v>
      </c>
      <c r="Z53" s="295"/>
      <c r="AA53" s="289">
        <f>ROUND(AA51/F51,3)</f>
        <v>0.23899999999999999</v>
      </c>
      <c r="AB53" s="299">
        <f>ROUND(AB51/G51,3)</f>
        <v>0.2</v>
      </c>
      <c r="AC53" s="227"/>
    </row>
    <row r="54" spans="2:29" ht="12.9" customHeight="1" thickTop="1" x14ac:dyDescent="0.2">
      <c r="B54" s="69"/>
      <c r="C54" s="98" t="s">
        <v>208</v>
      </c>
      <c r="D54" s="82">
        <f>D39+D42+D45+D48</f>
        <v>291</v>
      </c>
      <c r="E54" s="205">
        <f>E39+E42+E45+E48</f>
        <v>1365</v>
      </c>
      <c r="F54" s="205">
        <f t="shared" ref="F54:AB54" si="64">F39+F42+F45+F48</f>
        <v>714</v>
      </c>
      <c r="G54" s="206">
        <f t="shared" si="64"/>
        <v>651</v>
      </c>
      <c r="H54" s="300">
        <f t="shared" si="64"/>
        <v>661</v>
      </c>
      <c r="I54" s="208">
        <f>I39+I42+I45+I48</f>
        <v>441</v>
      </c>
      <c r="J54" s="209">
        <f t="shared" si="64"/>
        <v>220</v>
      </c>
      <c r="K54" s="210">
        <f t="shared" si="64"/>
        <v>704</v>
      </c>
      <c r="L54" s="208">
        <f>L39+L42+L45+L48</f>
        <v>273</v>
      </c>
      <c r="M54" s="211">
        <f t="shared" si="64"/>
        <v>431</v>
      </c>
      <c r="N54" s="268">
        <f t="shared" si="64"/>
        <v>470</v>
      </c>
      <c r="O54" s="208">
        <f t="shared" si="64"/>
        <v>147</v>
      </c>
      <c r="P54" s="269">
        <f t="shared" si="64"/>
        <v>323</v>
      </c>
      <c r="Q54" s="208">
        <f t="shared" si="64"/>
        <v>120</v>
      </c>
      <c r="R54" s="208">
        <f t="shared" si="64"/>
        <v>44</v>
      </c>
      <c r="S54" s="208">
        <f>S39+S42+S45+S48</f>
        <v>76</v>
      </c>
      <c r="T54" s="278">
        <f t="shared" si="64"/>
        <v>350</v>
      </c>
      <c r="U54" s="208">
        <f t="shared" si="64"/>
        <v>103</v>
      </c>
      <c r="V54" s="213">
        <f t="shared" si="64"/>
        <v>247</v>
      </c>
      <c r="W54" s="284">
        <f t="shared" si="64"/>
        <v>12</v>
      </c>
      <c r="X54" s="205">
        <f t="shared" si="64"/>
        <v>9</v>
      </c>
      <c r="Y54" s="270">
        <f t="shared" si="64"/>
        <v>3</v>
      </c>
      <c r="Z54" s="333">
        <f t="shared" si="64"/>
        <v>222</v>
      </c>
      <c r="AA54" s="205">
        <f t="shared" si="64"/>
        <v>117</v>
      </c>
      <c r="AB54" s="270">
        <f t="shared" si="64"/>
        <v>105</v>
      </c>
      <c r="AC54" s="227"/>
    </row>
    <row r="55" spans="2:29" ht="12.9" customHeight="1" x14ac:dyDescent="0.2">
      <c r="B55" s="69"/>
      <c r="C55" s="99" t="s">
        <v>209</v>
      </c>
      <c r="D55" s="50"/>
      <c r="E55" s="217"/>
      <c r="F55" s="217">
        <f>ROUND(F54/E54,3)</f>
        <v>0.52300000000000002</v>
      </c>
      <c r="G55" s="218">
        <f>ROUND(G54/E54,3)</f>
        <v>0.47699999999999998</v>
      </c>
      <c r="H55" s="219">
        <f>ROUND(H54/E54,3)</f>
        <v>0.48399999999999999</v>
      </c>
      <c r="I55" s="220">
        <f>ROUND(I54/E54,3)</f>
        <v>0.32300000000000001</v>
      </c>
      <c r="J55" s="221">
        <f>ROUND(J54/E54,3)</f>
        <v>0.161</v>
      </c>
      <c r="K55" s="252">
        <f>ROUND(K54/E54,3)</f>
        <v>0.51600000000000001</v>
      </c>
      <c r="L55" s="220">
        <f>ROUND(L54/E54,3)</f>
        <v>0.2</v>
      </c>
      <c r="M55" s="222">
        <f>ROUND(M54/E54,3)</f>
        <v>0.316</v>
      </c>
      <c r="N55" s="223">
        <f>ROUND(N54/E54,3)</f>
        <v>0.34399999999999997</v>
      </c>
      <c r="O55" s="220">
        <f>ROUND(O54/E54,3)</f>
        <v>0.108</v>
      </c>
      <c r="P55" s="253">
        <f>ROUND(P54/E54,3)</f>
        <v>0.23699999999999999</v>
      </c>
      <c r="Q55" s="220">
        <f>ROUND(Q54/E54,3)</f>
        <v>8.7999999999999995E-2</v>
      </c>
      <c r="R55" s="220">
        <f>ROUND(R54/E54,3)</f>
        <v>3.2000000000000001E-2</v>
      </c>
      <c r="S55" s="220">
        <f>ROUND(S54/E54,3)</f>
        <v>5.6000000000000001E-2</v>
      </c>
      <c r="T55" s="220">
        <f>ROUND(T54/E54,3)</f>
        <v>0.25600000000000001</v>
      </c>
      <c r="U55" s="220">
        <f>ROUND(U54/E54,3)</f>
        <v>7.4999999999999997E-2</v>
      </c>
      <c r="V55" s="224">
        <f>ROUND(V54/E54,3)</f>
        <v>0.18099999999999999</v>
      </c>
      <c r="W55" s="223">
        <f>ROUND(W54/E54,3)</f>
        <v>8.9999999999999993E-3</v>
      </c>
      <c r="X55" s="217">
        <f>ROUND(X54/E54,3)</f>
        <v>7.0000000000000001E-3</v>
      </c>
      <c r="Y55" s="254">
        <f>ROUND(Y54/E54,3)</f>
        <v>2E-3</v>
      </c>
      <c r="Z55" s="226">
        <f>ROUND(Z54/E54,3)</f>
        <v>0.16300000000000001</v>
      </c>
      <c r="AA55" s="217">
        <f>ROUND(AA54/E54,3)</f>
        <v>8.5999999999999993E-2</v>
      </c>
      <c r="AB55" s="254">
        <f>ROUND(AB54/E54,3)</f>
        <v>7.6999999999999999E-2</v>
      </c>
      <c r="AC55" s="227"/>
    </row>
    <row r="56" spans="2:29" ht="12.9" customHeight="1" x14ac:dyDescent="0.2">
      <c r="B56" s="69"/>
      <c r="C56" s="100"/>
      <c r="D56" s="78"/>
      <c r="E56" s="328"/>
      <c r="F56" s="256">
        <f>ROUND(F54/F54,3)</f>
        <v>1</v>
      </c>
      <c r="G56" s="257">
        <f>ROUND(G54/G54,3)</f>
        <v>1</v>
      </c>
      <c r="H56" s="258"/>
      <c r="I56" s="259">
        <f>ROUND(I54/F54,3)</f>
        <v>0.61799999999999999</v>
      </c>
      <c r="J56" s="260">
        <f>ROUND(J54/G54,3)</f>
        <v>0.33800000000000002</v>
      </c>
      <c r="K56" s="261"/>
      <c r="L56" s="259">
        <f>ROUND(L54/F54,3)</f>
        <v>0.38200000000000001</v>
      </c>
      <c r="M56" s="262">
        <f>ROUND(M54/G54,3)</f>
        <v>0.66200000000000003</v>
      </c>
      <c r="N56" s="263"/>
      <c r="O56" s="259">
        <f>ROUND(O54/F54,3)</f>
        <v>0.20599999999999999</v>
      </c>
      <c r="P56" s="264">
        <f>ROUND(P54/G54,3)</f>
        <v>0.496</v>
      </c>
      <c r="Q56" s="265"/>
      <c r="R56" s="259">
        <f>ROUND(R54/F54,3)</f>
        <v>6.2E-2</v>
      </c>
      <c r="S56" s="259">
        <f>ROUND(S54/G54,3)</f>
        <v>0.11700000000000001</v>
      </c>
      <c r="T56" s="265"/>
      <c r="U56" s="259">
        <f>ROUND(U54/F54,3)</f>
        <v>0.14399999999999999</v>
      </c>
      <c r="V56" s="266">
        <f>ROUND(V54/G54,3)</f>
        <v>0.379</v>
      </c>
      <c r="W56" s="263"/>
      <c r="X56" s="256">
        <f>ROUND(X54/F54,3)</f>
        <v>1.2999999999999999E-2</v>
      </c>
      <c r="Y56" s="267">
        <f>ROUND(Y54/G54,3)</f>
        <v>5.0000000000000001E-3</v>
      </c>
      <c r="Z56" s="329"/>
      <c r="AA56" s="256">
        <f>ROUND(AA54/F54,3)</f>
        <v>0.16400000000000001</v>
      </c>
      <c r="AB56" s="267">
        <f>ROUND(AB54/G54,3)</f>
        <v>0.161</v>
      </c>
      <c r="AC56" s="227"/>
    </row>
    <row r="57" spans="2:29" ht="12.9" customHeight="1" x14ac:dyDescent="0.2">
      <c r="B57" s="69"/>
      <c r="C57" s="101" t="s">
        <v>208</v>
      </c>
      <c r="D57" s="82">
        <f>D42+D45+D48+D51</f>
        <v>150</v>
      </c>
      <c r="E57" s="205">
        <f t="shared" ref="E57:AB57" si="65">E42+E45+E48+E51</f>
        <v>2961</v>
      </c>
      <c r="F57" s="205">
        <f t="shared" si="65"/>
        <v>1633</v>
      </c>
      <c r="G57" s="206">
        <f t="shared" si="65"/>
        <v>1328</v>
      </c>
      <c r="H57" s="300">
        <f t="shared" si="65"/>
        <v>1140</v>
      </c>
      <c r="I57" s="278">
        <f>I42+I45+I48+I51</f>
        <v>790</v>
      </c>
      <c r="J57" s="282">
        <f t="shared" si="65"/>
        <v>350</v>
      </c>
      <c r="K57" s="283">
        <f t="shared" si="65"/>
        <v>1821</v>
      </c>
      <c r="L57" s="278">
        <f t="shared" si="65"/>
        <v>843</v>
      </c>
      <c r="M57" s="279">
        <f t="shared" si="65"/>
        <v>978</v>
      </c>
      <c r="N57" s="284">
        <f t="shared" si="65"/>
        <v>1173</v>
      </c>
      <c r="O57" s="278">
        <f t="shared" si="65"/>
        <v>473</v>
      </c>
      <c r="P57" s="285">
        <f t="shared" si="65"/>
        <v>700</v>
      </c>
      <c r="Q57" s="278">
        <f t="shared" si="65"/>
        <v>676</v>
      </c>
      <c r="R57" s="278">
        <f t="shared" si="65"/>
        <v>340</v>
      </c>
      <c r="S57" s="278">
        <f t="shared" si="65"/>
        <v>336</v>
      </c>
      <c r="T57" s="278">
        <f t="shared" si="65"/>
        <v>497</v>
      </c>
      <c r="U57" s="278">
        <f t="shared" si="65"/>
        <v>133</v>
      </c>
      <c r="V57" s="286">
        <f t="shared" si="65"/>
        <v>364</v>
      </c>
      <c r="W57" s="284">
        <f t="shared" si="65"/>
        <v>30</v>
      </c>
      <c r="X57" s="280">
        <f t="shared" si="65"/>
        <v>12</v>
      </c>
      <c r="Y57" s="287">
        <f t="shared" si="65"/>
        <v>18</v>
      </c>
      <c r="Z57" s="333">
        <f t="shared" si="65"/>
        <v>618</v>
      </c>
      <c r="AA57" s="280">
        <f t="shared" si="65"/>
        <v>358</v>
      </c>
      <c r="AB57" s="287">
        <f t="shared" si="65"/>
        <v>260</v>
      </c>
      <c r="AC57" s="227"/>
    </row>
    <row r="58" spans="2:29" ht="12.9" customHeight="1" x14ac:dyDescent="0.2">
      <c r="B58" s="69"/>
      <c r="C58" s="99" t="s">
        <v>210</v>
      </c>
      <c r="D58" s="50"/>
      <c r="E58" s="217"/>
      <c r="F58" s="217">
        <f>ROUND(F57/E57,3)</f>
        <v>0.55200000000000005</v>
      </c>
      <c r="G58" s="218">
        <f>ROUND(G57/E57,3)</f>
        <v>0.44800000000000001</v>
      </c>
      <c r="H58" s="219">
        <f>ROUND(H57/E57,3)</f>
        <v>0.38500000000000001</v>
      </c>
      <c r="I58" s="220">
        <f>ROUND(I57/E57,3)</f>
        <v>0.26700000000000002</v>
      </c>
      <c r="J58" s="221">
        <f>ROUND(J57/E57,3)</f>
        <v>0.11799999999999999</v>
      </c>
      <c r="K58" s="252">
        <f>ROUND(K57/E57,3)</f>
        <v>0.61499999999999999</v>
      </c>
      <c r="L58" s="220">
        <f>ROUND(L57/E57,3)</f>
        <v>0.28499999999999998</v>
      </c>
      <c r="M58" s="222">
        <f>ROUND(M57/E57,3)</f>
        <v>0.33</v>
      </c>
      <c r="N58" s="223">
        <f>ROUND(N57/E57,3)</f>
        <v>0.39600000000000002</v>
      </c>
      <c r="O58" s="220">
        <f>ROUND(O57/E57,3)</f>
        <v>0.16</v>
      </c>
      <c r="P58" s="253">
        <f>ROUND(P57/E57,3)</f>
        <v>0.23599999999999999</v>
      </c>
      <c r="Q58" s="220">
        <f>ROUND(Q57/E57,3)</f>
        <v>0.22800000000000001</v>
      </c>
      <c r="R58" s="220">
        <f>ROUND(R57/E57,3)</f>
        <v>0.115</v>
      </c>
      <c r="S58" s="220">
        <f>ROUND(S57/E57,3)</f>
        <v>0.113</v>
      </c>
      <c r="T58" s="220">
        <f>ROUND(T57/E57,3)</f>
        <v>0.16800000000000001</v>
      </c>
      <c r="U58" s="220">
        <f>ROUND(U57/E57,3)</f>
        <v>4.4999999999999998E-2</v>
      </c>
      <c r="V58" s="224">
        <f>ROUND(V57/E57,3)</f>
        <v>0.123</v>
      </c>
      <c r="W58" s="223">
        <f>ROUND(W57/E57,3)</f>
        <v>0.01</v>
      </c>
      <c r="X58" s="217">
        <f>ROUND(X57/E57,3)</f>
        <v>4.0000000000000001E-3</v>
      </c>
      <c r="Y58" s="254">
        <f>ROUND(Y57/E57,3)</f>
        <v>6.0000000000000001E-3</v>
      </c>
      <c r="Z58" s="226">
        <f>ROUND(Z57/E57,3)</f>
        <v>0.20899999999999999</v>
      </c>
      <c r="AA58" s="217">
        <f>ROUND(AA57/E57,3)</f>
        <v>0.121</v>
      </c>
      <c r="AB58" s="254">
        <f>ROUND(AB57/E57,3)</f>
        <v>8.7999999999999995E-2</v>
      </c>
      <c r="AC58" s="227"/>
    </row>
    <row r="59" spans="2:29" ht="12.9" customHeight="1" thickBot="1" x14ac:dyDescent="0.25">
      <c r="B59" s="102"/>
      <c r="C59" s="100"/>
      <c r="D59" s="103"/>
      <c r="E59" s="334"/>
      <c r="F59" s="302">
        <f>ROUND(F57/F57,3)</f>
        <v>1</v>
      </c>
      <c r="G59" s="303">
        <f>ROUND(G57/G57,3)</f>
        <v>1</v>
      </c>
      <c r="H59" s="304"/>
      <c r="I59" s="305">
        <f>ROUND(I57/F57,3)</f>
        <v>0.48399999999999999</v>
      </c>
      <c r="J59" s="306">
        <f>ROUND(J57/G57,3)</f>
        <v>0.26400000000000001</v>
      </c>
      <c r="K59" s="307"/>
      <c r="L59" s="305">
        <f>ROUND(L57/F57,3)</f>
        <v>0.51600000000000001</v>
      </c>
      <c r="M59" s="308">
        <f>ROUND(M57/G57,3)</f>
        <v>0.73599999999999999</v>
      </c>
      <c r="N59" s="309"/>
      <c r="O59" s="305">
        <f>ROUND(O57/F57,3)</f>
        <v>0.28999999999999998</v>
      </c>
      <c r="P59" s="310">
        <f>ROUND(P57/G57,3)</f>
        <v>0.52700000000000002</v>
      </c>
      <c r="Q59" s="311"/>
      <c r="R59" s="305">
        <f>ROUND(R57/F57,3)</f>
        <v>0.20799999999999999</v>
      </c>
      <c r="S59" s="305">
        <f>ROUND(S57/G57,3)</f>
        <v>0.253</v>
      </c>
      <c r="T59" s="311"/>
      <c r="U59" s="305">
        <f>ROUND(U57/F57,3)</f>
        <v>8.1000000000000003E-2</v>
      </c>
      <c r="V59" s="312">
        <f>ROUND(V57/G57,3)</f>
        <v>0.27400000000000002</v>
      </c>
      <c r="W59" s="309"/>
      <c r="X59" s="302">
        <f>ROUND(X57/F57,3)</f>
        <v>7.0000000000000001E-3</v>
      </c>
      <c r="Y59" s="313">
        <f>ROUND(Y57/G57,3)</f>
        <v>1.4E-2</v>
      </c>
      <c r="Z59" s="335"/>
      <c r="AA59" s="302">
        <f>ROUND(AA57/F57,3)</f>
        <v>0.219</v>
      </c>
      <c r="AB59" s="313">
        <f>ROUND(AB57/G57,3)</f>
        <v>0.19600000000000001</v>
      </c>
      <c r="AC59" s="227"/>
    </row>
    <row r="60" spans="2:29" ht="15" customHeight="1" x14ac:dyDescent="0.2">
      <c r="E60" s="314"/>
      <c r="F60" s="314"/>
      <c r="G60" s="314"/>
      <c r="H60" s="315"/>
      <c r="I60" s="315"/>
      <c r="J60" s="315"/>
      <c r="K60" s="315"/>
      <c r="L60" s="315"/>
      <c r="M60" s="315"/>
      <c r="N60" s="315"/>
      <c r="O60" s="315"/>
      <c r="P60" s="315"/>
      <c r="Q60" s="315"/>
      <c r="R60" s="315"/>
      <c r="S60" s="315"/>
      <c r="T60" s="315"/>
      <c r="U60" s="315"/>
      <c r="V60" s="315"/>
      <c r="W60" s="315"/>
      <c r="X60" s="314"/>
      <c r="Y60" s="314"/>
      <c r="Z60" s="315"/>
      <c r="AA60" s="314"/>
      <c r="AB60" s="314"/>
      <c r="AC60" s="314"/>
    </row>
    <row r="61" spans="2:29" x14ac:dyDescent="0.2">
      <c r="B61" s="9" t="s">
        <v>246</v>
      </c>
      <c r="D61" s="109">
        <f>D36+D39+D42+D45+D48+D51</f>
        <v>427</v>
      </c>
      <c r="E61" s="109">
        <f>E36+E39+E42+E45+E48+E51</f>
        <v>3420</v>
      </c>
      <c r="F61" s="109">
        <f t="shared" ref="F61:AB61" si="66">F36+F39+F42+F45+F48+F51</f>
        <v>1890</v>
      </c>
      <c r="G61" s="109">
        <f t="shared" si="66"/>
        <v>1530</v>
      </c>
      <c r="H61" s="109">
        <f>H36+H39+H42+H45+H48+H51</f>
        <v>1416</v>
      </c>
      <c r="I61" s="109">
        <f>I36+I39+I42+I45+I48+I51</f>
        <v>974</v>
      </c>
      <c r="J61" s="109">
        <f t="shared" si="66"/>
        <v>442</v>
      </c>
      <c r="K61" s="109">
        <f>K36+K39+K42+K45+K48+K51</f>
        <v>2004</v>
      </c>
      <c r="L61" s="109">
        <f>L36+L39+L42+L45+L48+L51</f>
        <v>916</v>
      </c>
      <c r="M61" s="109">
        <f t="shared" si="66"/>
        <v>1088</v>
      </c>
      <c r="N61" s="109">
        <f t="shared" si="66"/>
        <v>1306</v>
      </c>
      <c r="O61" s="109">
        <f t="shared" si="66"/>
        <v>512</v>
      </c>
      <c r="P61" s="109">
        <f t="shared" si="66"/>
        <v>794</v>
      </c>
      <c r="Q61" s="109">
        <f t="shared" si="66"/>
        <v>701</v>
      </c>
      <c r="R61" s="109">
        <f t="shared" si="66"/>
        <v>349</v>
      </c>
      <c r="S61" s="109">
        <f>S36+S39+S42+S45+S48+S51</f>
        <v>352</v>
      </c>
      <c r="T61" s="109">
        <f>T36+T39+T42+T45+T48+T51</f>
        <v>605</v>
      </c>
      <c r="U61" s="109">
        <f t="shared" si="66"/>
        <v>163</v>
      </c>
      <c r="V61" s="109">
        <f t="shared" si="66"/>
        <v>442</v>
      </c>
      <c r="W61" s="109">
        <f>W36+W39+W42+W45+W48+W51</f>
        <v>32</v>
      </c>
      <c r="X61" s="109">
        <f t="shared" si="66"/>
        <v>12</v>
      </c>
      <c r="Y61" s="109">
        <f t="shared" si="66"/>
        <v>20</v>
      </c>
      <c r="Z61" s="109">
        <f t="shared" si="66"/>
        <v>666</v>
      </c>
      <c r="AA61" s="109">
        <f t="shared" si="66"/>
        <v>392</v>
      </c>
      <c r="AB61" s="9">
        <f t="shared" si="66"/>
        <v>274</v>
      </c>
    </row>
    <row r="62" spans="2:29" s="62" customFormat="1" x14ac:dyDescent="0.2">
      <c r="B62" s="62" t="s">
        <v>247</v>
      </c>
      <c r="E62" s="110"/>
      <c r="F62" s="110">
        <f>F61/E61</f>
        <v>0.55263157894736847</v>
      </c>
      <c r="G62" s="110">
        <f>G61/E61</f>
        <v>0.44736842105263158</v>
      </c>
      <c r="H62" s="110">
        <f>H61/E61</f>
        <v>0.41403508771929826</v>
      </c>
      <c r="I62" s="111">
        <f>I61/E61</f>
        <v>0.28479532163742688</v>
      </c>
      <c r="J62" s="111">
        <f>J61/E61</f>
        <v>0.12923976608187135</v>
      </c>
      <c r="K62" s="111">
        <f>K61/E61</f>
        <v>0.5859649122807018</v>
      </c>
      <c r="L62" s="110">
        <f>L61/E61</f>
        <v>0.26783625730994154</v>
      </c>
      <c r="M62" s="110">
        <f>M61/E61</f>
        <v>0.31812865497076026</v>
      </c>
      <c r="N62" s="110">
        <f>N61/E61</f>
        <v>0.38187134502923975</v>
      </c>
      <c r="O62" s="110">
        <f>O61/E61</f>
        <v>0.14970760233918129</v>
      </c>
      <c r="P62" s="110">
        <f>P61/E61</f>
        <v>0.23216374269005849</v>
      </c>
      <c r="Q62" s="111">
        <f>Q61/E61</f>
        <v>0.20497076023391814</v>
      </c>
      <c r="R62" s="111">
        <f>R61/E61</f>
        <v>0.102046783625731</v>
      </c>
      <c r="S62" s="110">
        <f>S61/E61</f>
        <v>0.10292397660818714</v>
      </c>
      <c r="T62" s="110">
        <f>T61/E61</f>
        <v>0.17690058479532164</v>
      </c>
      <c r="U62" s="110">
        <f>U61/E61</f>
        <v>4.7660818713450293E-2</v>
      </c>
      <c r="V62" s="110">
        <f>V61/E61</f>
        <v>0.12923976608187135</v>
      </c>
      <c r="W62" s="110">
        <f>W61/E61</f>
        <v>9.3567251461988306E-3</v>
      </c>
      <c r="X62" s="110">
        <f>X61/E61</f>
        <v>3.5087719298245615E-3</v>
      </c>
      <c r="Y62" s="111">
        <f>Y61/E61</f>
        <v>5.8479532163742687E-3</v>
      </c>
      <c r="Z62" s="111">
        <f>Z61/E61</f>
        <v>0.19473684210526315</v>
      </c>
      <c r="AA62" s="110">
        <f>AA61/E61</f>
        <v>0.11461988304093568</v>
      </c>
      <c r="AB62" s="62">
        <f>AB61/E61</f>
        <v>8.0116959064327489E-2</v>
      </c>
    </row>
    <row r="63" spans="2:29" s="62" customFormat="1" x14ac:dyDescent="0.2">
      <c r="B63" s="62" t="s">
        <v>248</v>
      </c>
      <c r="D63" s="316"/>
      <c r="F63" s="62">
        <f>ROUND(F61/F61,3)</f>
        <v>1</v>
      </c>
      <c r="G63" s="62">
        <f>ROUND(G61/G61,3)</f>
        <v>1</v>
      </c>
      <c r="I63" s="316">
        <f>ROUND(I61/F61,3)</f>
        <v>0.51500000000000001</v>
      </c>
      <c r="J63" s="316">
        <f>ROUND(J61/G61,3)</f>
        <v>0.28899999999999998</v>
      </c>
      <c r="K63" s="316"/>
      <c r="L63" s="316">
        <f>ROUND(L61/F61,3)</f>
        <v>0.48499999999999999</v>
      </c>
      <c r="M63" s="110">
        <f>ROUND(M61/G61,3)</f>
        <v>0.71099999999999997</v>
      </c>
      <c r="N63" s="110"/>
      <c r="O63" s="110">
        <f>ROUND(O61/F61,3)</f>
        <v>0.27100000000000002</v>
      </c>
      <c r="P63" s="110">
        <f>ROUND(P61/G61,3)</f>
        <v>0.51900000000000002</v>
      </c>
      <c r="Q63" s="110"/>
      <c r="R63" s="110">
        <f>ROUND(R61/F61,3)</f>
        <v>0.185</v>
      </c>
      <c r="S63" s="110">
        <f>ROUND(S61/G61,3)</f>
        <v>0.23</v>
      </c>
      <c r="T63" s="316"/>
      <c r="U63" s="110">
        <f>ROUND(U61/F61,3)</f>
        <v>8.5999999999999993E-2</v>
      </c>
      <c r="V63" s="110">
        <f>ROUND(V61/G61,3)</f>
        <v>0.28899999999999998</v>
      </c>
      <c r="W63" s="110"/>
      <c r="X63" s="110">
        <f>ROUND(X61/F61,3)</f>
        <v>6.0000000000000001E-3</v>
      </c>
      <c r="Y63" s="110">
        <f>ROUND(Y61/G61,3)</f>
        <v>1.2999999999999999E-2</v>
      </c>
      <c r="Z63" s="110"/>
      <c r="AA63" s="110">
        <f>ROUND(AA61/F61,3)</f>
        <v>0.20699999999999999</v>
      </c>
      <c r="AB63" s="62">
        <f>ROUND(AB61/G61,3)</f>
        <v>0.17899999999999999</v>
      </c>
    </row>
    <row r="64" spans="2:29" s="62" customFormat="1" x14ac:dyDescent="0.2">
      <c r="D64" s="316"/>
      <c r="I64" s="316"/>
      <c r="J64" s="316"/>
      <c r="K64" s="316"/>
      <c r="L64" s="316"/>
      <c r="M64" s="110"/>
      <c r="N64" s="110"/>
      <c r="O64" s="110"/>
      <c r="P64" s="110"/>
      <c r="Q64" s="110"/>
      <c r="R64" s="110"/>
      <c r="S64" s="110"/>
      <c r="T64" s="316"/>
      <c r="U64" s="110"/>
      <c r="V64" s="110"/>
      <c r="W64" s="110"/>
      <c r="X64" s="110"/>
      <c r="Y64" s="110"/>
      <c r="Z64" s="110"/>
      <c r="AA64" s="110"/>
    </row>
    <row r="65" spans="2:28" s="62" customFormat="1" x14ac:dyDescent="0.2">
      <c r="B65" s="62" t="s">
        <v>249</v>
      </c>
      <c r="D65" s="336">
        <f>D54+D51+D36</f>
        <v>427</v>
      </c>
      <c r="E65" s="336">
        <f t="shared" ref="E65:AB65" si="67">E54+E51+E36</f>
        <v>3420</v>
      </c>
      <c r="F65" s="336">
        <f t="shared" si="67"/>
        <v>1890</v>
      </c>
      <c r="G65" s="336">
        <f t="shared" si="67"/>
        <v>1530</v>
      </c>
      <c r="H65" s="336">
        <f t="shared" si="67"/>
        <v>1416</v>
      </c>
      <c r="I65" s="336">
        <f t="shared" si="67"/>
        <v>974</v>
      </c>
      <c r="J65" s="336">
        <f t="shared" si="67"/>
        <v>442</v>
      </c>
      <c r="K65" s="336">
        <f t="shared" si="67"/>
        <v>2004</v>
      </c>
      <c r="L65" s="336">
        <f t="shared" si="67"/>
        <v>916</v>
      </c>
      <c r="M65" s="336">
        <f t="shared" si="67"/>
        <v>1088</v>
      </c>
      <c r="N65" s="336">
        <f t="shared" si="67"/>
        <v>1306</v>
      </c>
      <c r="O65" s="336">
        <f t="shared" si="67"/>
        <v>512</v>
      </c>
      <c r="P65" s="336">
        <f t="shared" si="67"/>
        <v>794</v>
      </c>
      <c r="Q65" s="336">
        <f t="shared" si="67"/>
        <v>701</v>
      </c>
      <c r="R65" s="336">
        <f t="shared" si="67"/>
        <v>349</v>
      </c>
      <c r="S65" s="336">
        <f t="shared" si="67"/>
        <v>352</v>
      </c>
      <c r="T65" s="336">
        <f t="shared" si="67"/>
        <v>605</v>
      </c>
      <c r="U65" s="336">
        <f t="shared" si="67"/>
        <v>163</v>
      </c>
      <c r="V65" s="336">
        <f t="shared" si="67"/>
        <v>442</v>
      </c>
      <c r="W65" s="336">
        <f t="shared" si="67"/>
        <v>32</v>
      </c>
      <c r="X65" s="336">
        <f t="shared" si="67"/>
        <v>12</v>
      </c>
      <c r="Y65" s="336">
        <f t="shared" si="67"/>
        <v>20</v>
      </c>
      <c r="Z65" s="336">
        <f t="shared" si="67"/>
        <v>666</v>
      </c>
      <c r="AA65" s="336">
        <f t="shared" si="67"/>
        <v>392</v>
      </c>
      <c r="AB65" s="336">
        <f t="shared" si="67"/>
        <v>274</v>
      </c>
    </row>
    <row r="66" spans="2:28" s="62" customFormat="1" x14ac:dyDescent="0.2">
      <c r="D66" s="336">
        <f>D57+D39+D36</f>
        <v>427</v>
      </c>
      <c r="E66" s="336">
        <f t="shared" ref="E66:AB66" si="68">E57+E39+E36</f>
        <v>3420</v>
      </c>
      <c r="F66" s="336">
        <f t="shared" si="68"/>
        <v>1890</v>
      </c>
      <c r="G66" s="336">
        <f t="shared" si="68"/>
        <v>1530</v>
      </c>
      <c r="H66" s="336">
        <f t="shared" si="68"/>
        <v>1416</v>
      </c>
      <c r="I66" s="336">
        <f t="shared" si="68"/>
        <v>974</v>
      </c>
      <c r="J66" s="336">
        <f t="shared" si="68"/>
        <v>442</v>
      </c>
      <c r="K66" s="336">
        <f t="shared" si="68"/>
        <v>2004</v>
      </c>
      <c r="L66" s="336">
        <f t="shared" si="68"/>
        <v>916</v>
      </c>
      <c r="M66" s="336">
        <f t="shared" si="68"/>
        <v>1088</v>
      </c>
      <c r="N66" s="336">
        <f t="shared" si="68"/>
        <v>1306</v>
      </c>
      <c r="O66" s="336">
        <f t="shared" si="68"/>
        <v>512</v>
      </c>
      <c r="P66" s="336">
        <f t="shared" si="68"/>
        <v>794</v>
      </c>
      <c r="Q66" s="336">
        <f t="shared" si="68"/>
        <v>701</v>
      </c>
      <c r="R66" s="336">
        <f t="shared" si="68"/>
        <v>349</v>
      </c>
      <c r="S66" s="336">
        <f t="shared" si="68"/>
        <v>352</v>
      </c>
      <c r="T66" s="336">
        <f t="shared" si="68"/>
        <v>605</v>
      </c>
      <c r="U66" s="336">
        <f t="shared" si="68"/>
        <v>163</v>
      </c>
      <c r="V66" s="336">
        <f t="shared" si="68"/>
        <v>442</v>
      </c>
      <c r="W66" s="336">
        <f t="shared" si="68"/>
        <v>32</v>
      </c>
      <c r="X66" s="336">
        <f t="shared" si="68"/>
        <v>12</v>
      </c>
      <c r="Y66" s="336">
        <f t="shared" si="68"/>
        <v>20</v>
      </c>
      <c r="Z66" s="336">
        <f t="shared" si="68"/>
        <v>666</v>
      </c>
      <c r="AA66" s="336">
        <f t="shared" si="68"/>
        <v>392</v>
      </c>
      <c r="AB66" s="336">
        <f t="shared" si="68"/>
        <v>274</v>
      </c>
    </row>
    <row r="67" spans="2:28" x14ac:dyDescent="0.2">
      <c r="D67" s="10"/>
      <c r="E67" s="9"/>
      <c r="H67" s="9"/>
      <c r="I67" s="10"/>
      <c r="J67" s="10"/>
      <c r="K67" s="10"/>
      <c r="L67" s="10"/>
      <c r="M67" s="110"/>
      <c r="N67" s="110"/>
      <c r="O67" s="110"/>
      <c r="P67" s="110"/>
      <c r="Q67" s="110"/>
      <c r="R67" s="110"/>
      <c r="S67" s="110"/>
      <c r="T67" s="10"/>
      <c r="U67" s="110"/>
      <c r="V67" s="110"/>
      <c r="W67" s="110"/>
      <c r="X67" s="110"/>
      <c r="Y67" s="110"/>
      <c r="Z67" s="110"/>
      <c r="AA67" s="110"/>
    </row>
    <row r="68" spans="2:28" s="320" customFormat="1" x14ac:dyDescent="0.2">
      <c r="B68" s="113" t="s">
        <v>250</v>
      </c>
      <c r="C68" s="113"/>
      <c r="D68" s="114">
        <f>D15-D61</f>
        <v>0</v>
      </c>
      <c r="E68" s="114">
        <f t="shared" ref="E68:AB70" si="69">E15-E61</f>
        <v>0</v>
      </c>
      <c r="F68" s="114">
        <f>F15-F61</f>
        <v>0</v>
      </c>
      <c r="G68" s="114">
        <f>G15-G61</f>
        <v>0</v>
      </c>
      <c r="H68" s="114">
        <f t="shared" si="69"/>
        <v>0</v>
      </c>
      <c r="I68" s="114">
        <f t="shared" si="69"/>
        <v>0</v>
      </c>
      <c r="J68" s="114">
        <f t="shared" si="69"/>
        <v>0</v>
      </c>
      <c r="K68" s="114">
        <f>K15-K61</f>
        <v>0</v>
      </c>
      <c r="L68" s="114">
        <f>L15-L61</f>
        <v>0</v>
      </c>
      <c r="M68" s="114">
        <f t="shared" si="69"/>
        <v>0</v>
      </c>
      <c r="N68" s="114">
        <f t="shared" si="69"/>
        <v>0</v>
      </c>
      <c r="O68" s="114">
        <f t="shared" si="69"/>
        <v>0</v>
      </c>
      <c r="P68" s="114">
        <f t="shared" si="69"/>
        <v>0</v>
      </c>
      <c r="Q68" s="114">
        <f>Q15-Q61</f>
        <v>0</v>
      </c>
      <c r="R68" s="114">
        <f t="shared" si="69"/>
        <v>0</v>
      </c>
      <c r="S68" s="114">
        <f>S15-S61</f>
        <v>0</v>
      </c>
      <c r="T68" s="114">
        <f>T15-T61</f>
        <v>0</v>
      </c>
      <c r="U68" s="114">
        <f t="shared" si="69"/>
        <v>0</v>
      </c>
      <c r="V68" s="114">
        <f t="shared" si="69"/>
        <v>0</v>
      </c>
      <c r="W68" s="114">
        <f>W15-W61</f>
        <v>0</v>
      </c>
      <c r="X68" s="114">
        <f t="shared" si="69"/>
        <v>0</v>
      </c>
      <c r="Y68" s="114">
        <f t="shared" si="69"/>
        <v>0</v>
      </c>
      <c r="Z68" s="114">
        <f t="shared" si="69"/>
        <v>0</v>
      </c>
      <c r="AA68" s="114">
        <f t="shared" si="69"/>
        <v>0</v>
      </c>
      <c r="AB68" s="113">
        <f t="shared" si="69"/>
        <v>0</v>
      </c>
    </row>
    <row r="69" spans="2:28" s="320" customFormat="1" x14ac:dyDescent="0.2">
      <c r="B69" s="113"/>
      <c r="C69" s="113"/>
      <c r="D69" s="114"/>
      <c r="E69" s="114"/>
      <c r="F69" s="114">
        <f>F16-F62</f>
        <v>3.6842105263157343E-4</v>
      </c>
      <c r="G69" s="114">
        <f>G16-G62</f>
        <v>-3.6842105263157343E-4</v>
      </c>
      <c r="H69" s="114">
        <f>H16-H62</f>
        <v>-3.5087719298276809E-5</v>
      </c>
      <c r="I69" s="114">
        <f>I16-I62</f>
        <v>2.0467836257309635E-4</v>
      </c>
      <c r="J69" s="114">
        <f t="shared" si="69"/>
        <v>-2.397660818713454E-4</v>
      </c>
      <c r="K69" s="114">
        <f t="shared" si="69"/>
        <v>3.5087719298165787E-5</v>
      </c>
      <c r="L69" s="114">
        <f t="shared" si="69"/>
        <v>1.6374269005847708E-4</v>
      </c>
      <c r="M69" s="114">
        <f t="shared" si="69"/>
        <v>-1.2865497076025578E-4</v>
      </c>
      <c r="N69" s="114">
        <f t="shared" si="69"/>
        <v>1.2865497076025578E-4</v>
      </c>
      <c r="O69" s="114">
        <f t="shared" si="69"/>
        <v>2.9239766081870511E-4</v>
      </c>
      <c r="P69" s="114">
        <f t="shared" si="69"/>
        <v>-1.6374269005847708E-4</v>
      </c>
      <c r="Q69" s="114">
        <f>Q16-Q62</f>
        <v>2.9239766081851082E-5</v>
      </c>
      <c r="R69" s="114">
        <f t="shared" si="69"/>
        <v>-4.6783625731003364E-5</v>
      </c>
      <c r="S69" s="114">
        <f t="shared" si="69"/>
        <v>7.6023391812854446E-5</v>
      </c>
      <c r="T69" s="114">
        <f>T16-T62</f>
        <v>9.9415204678349189E-5</v>
      </c>
      <c r="U69" s="114">
        <f t="shared" si="69"/>
        <v>3.3918128654970847E-4</v>
      </c>
      <c r="V69" s="114">
        <f t="shared" si="69"/>
        <v>-2.397660818713454E-4</v>
      </c>
      <c r="W69" s="114">
        <f t="shared" si="69"/>
        <v>-3.5672514619883126E-4</v>
      </c>
      <c r="X69" s="114">
        <f t="shared" si="69"/>
        <v>4.9122807017543861E-4</v>
      </c>
      <c r="Y69" s="114">
        <f t="shared" si="69"/>
        <v>1.5204678362573144E-4</v>
      </c>
      <c r="Z69" s="114">
        <f t="shared" si="69"/>
        <v>2.6315789473685403E-4</v>
      </c>
      <c r="AA69" s="114">
        <f t="shared" si="69"/>
        <v>3.8011695906432774E-4</v>
      </c>
      <c r="AB69" s="113">
        <f>AB16-AB62</f>
        <v>-1.1695906432748759E-4</v>
      </c>
    </row>
    <row r="70" spans="2:28" s="320" customFormat="1" x14ac:dyDescent="0.2">
      <c r="B70" s="113"/>
      <c r="C70" s="113"/>
      <c r="D70" s="114"/>
      <c r="E70" s="114"/>
      <c r="F70" s="114">
        <f>F17-F63</f>
        <v>0</v>
      </c>
      <c r="G70" s="114">
        <f t="shared" si="69"/>
        <v>0</v>
      </c>
      <c r="H70" s="114"/>
      <c r="I70" s="114">
        <f>I17-I63</f>
        <v>0</v>
      </c>
      <c r="J70" s="114">
        <f t="shared" si="69"/>
        <v>0</v>
      </c>
      <c r="K70" s="114"/>
      <c r="L70" s="114">
        <f t="shared" si="69"/>
        <v>0</v>
      </c>
      <c r="M70" s="114">
        <f t="shared" si="69"/>
        <v>0</v>
      </c>
      <c r="N70" s="114"/>
      <c r="O70" s="114">
        <f t="shared" si="69"/>
        <v>0</v>
      </c>
      <c r="P70" s="114">
        <f t="shared" si="69"/>
        <v>0</v>
      </c>
      <c r="Q70" s="114"/>
      <c r="R70" s="114">
        <f t="shared" si="69"/>
        <v>0</v>
      </c>
      <c r="S70" s="114">
        <f>S17-S63</f>
        <v>0</v>
      </c>
      <c r="T70" s="114"/>
      <c r="U70" s="115">
        <f t="shared" si="69"/>
        <v>0</v>
      </c>
      <c r="V70" s="115">
        <f t="shared" si="69"/>
        <v>0</v>
      </c>
      <c r="W70" s="115"/>
      <c r="X70" s="115">
        <f t="shared" si="69"/>
        <v>0</v>
      </c>
      <c r="Y70" s="115">
        <f t="shared" si="69"/>
        <v>0</v>
      </c>
      <c r="Z70" s="115"/>
      <c r="AA70" s="115">
        <f>AA17-AA63</f>
        <v>0</v>
      </c>
      <c r="AB70" s="113">
        <f t="shared" si="69"/>
        <v>0</v>
      </c>
    </row>
    <row r="71" spans="2:28" x14ac:dyDescent="0.2">
      <c r="B71" s="113"/>
      <c r="C71" s="113"/>
      <c r="D71" s="113"/>
      <c r="E71" s="114"/>
      <c r="F71" s="113"/>
      <c r="G71" s="113"/>
      <c r="H71" s="321"/>
      <c r="I71" s="321"/>
      <c r="J71" s="321"/>
      <c r="K71" s="321"/>
      <c r="L71" s="321"/>
      <c r="M71" s="321"/>
      <c r="N71" s="322"/>
      <c r="O71" s="321"/>
      <c r="P71" s="321"/>
      <c r="Q71" s="321"/>
      <c r="R71" s="322"/>
      <c r="S71" s="322"/>
      <c r="T71" s="322"/>
      <c r="U71" s="321"/>
      <c r="V71" s="321"/>
      <c r="W71" s="322"/>
      <c r="X71" s="113"/>
      <c r="Y71" s="113"/>
      <c r="Z71" s="322"/>
      <c r="AA71" s="113"/>
      <c r="AB71" s="113"/>
    </row>
    <row r="72" spans="2:28" x14ac:dyDescent="0.2">
      <c r="B72" s="113"/>
      <c r="C72" s="113"/>
      <c r="D72" s="113">
        <f>D65-D61</f>
        <v>0</v>
      </c>
      <c r="E72" s="113">
        <f t="shared" ref="E72:AB72" si="70">E65-E61</f>
        <v>0</v>
      </c>
      <c r="F72" s="113">
        <f t="shared" si="70"/>
        <v>0</v>
      </c>
      <c r="G72" s="113">
        <f t="shared" si="70"/>
        <v>0</v>
      </c>
      <c r="H72" s="113">
        <f t="shared" si="70"/>
        <v>0</v>
      </c>
      <c r="I72" s="113">
        <f t="shared" si="70"/>
        <v>0</v>
      </c>
      <c r="J72" s="113">
        <f t="shared" si="70"/>
        <v>0</v>
      </c>
      <c r="K72" s="113">
        <f t="shared" si="70"/>
        <v>0</v>
      </c>
      <c r="L72" s="113">
        <f t="shared" si="70"/>
        <v>0</v>
      </c>
      <c r="M72" s="113">
        <f t="shared" si="70"/>
        <v>0</v>
      </c>
      <c r="N72" s="113">
        <f t="shared" si="70"/>
        <v>0</v>
      </c>
      <c r="O72" s="113">
        <f t="shared" si="70"/>
        <v>0</v>
      </c>
      <c r="P72" s="113">
        <f t="shared" si="70"/>
        <v>0</v>
      </c>
      <c r="Q72" s="113">
        <f t="shared" si="70"/>
        <v>0</v>
      </c>
      <c r="R72" s="113">
        <f t="shared" si="70"/>
        <v>0</v>
      </c>
      <c r="S72" s="113">
        <f t="shared" si="70"/>
        <v>0</v>
      </c>
      <c r="T72" s="113">
        <f t="shared" si="70"/>
        <v>0</v>
      </c>
      <c r="U72" s="113">
        <f t="shared" si="70"/>
        <v>0</v>
      </c>
      <c r="V72" s="113">
        <f t="shared" si="70"/>
        <v>0</v>
      </c>
      <c r="W72" s="113">
        <f t="shared" si="70"/>
        <v>0</v>
      </c>
      <c r="X72" s="113">
        <f t="shared" si="70"/>
        <v>0</v>
      </c>
      <c r="Y72" s="113">
        <f t="shared" si="70"/>
        <v>0</v>
      </c>
      <c r="Z72" s="113">
        <f t="shared" si="70"/>
        <v>0</v>
      </c>
      <c r="AA72" s="113">
        <f t="shared" si="70"/>
        <v>0</v>
      </c>
      <c r="AB72" s="113">
        <f t="shared" si="70"/>
        <v>0</v>
      </c>
    </row>
    <row r="73" spans="2:28" x14ac:dyDescent="0.2">
      <c r="B73" s="113"/>
      <c r="C73" s="113"/>
      <c r="D73" s="113">
        <f>D66-D61</f>
        <v>0</v>
      </c>
      <c r="E73" s="113">
        <f t="shared" ref="E73:AB73" si="71">E66-E61</f>
        <v>0</v>
      </c>
      <c r="F73" s="113">
        <f t="shared" si="71"/>
        <v>0</v>
      </c>
      <c r="G73" s="113">
        <f t="shared" si="71"/>
        <v>0</v>
      </c>
      <c r="H73" s="113">
        <f t="shared" si="71"/>
        <v>0</v>
      </c>
      <c r="I73" s="113">
        <f t="shared" si="71"/>
        <v>0</v>
      </c>
      <c r="J73" s="113">
        <f t="shared" si="71"/>
        <v>0</v>
      </c>
      <c r="K73" s="113">
        <f t="shared" si="71"/>
        <v>0</v>
      </c>
      <c r="L73" s="113">
        <f t="shared" si="71"/>
        <v>0</v>
      </c>
      <c r="M73" s="113">
        <f t="shared" si="71"/>
        <v>0</v>
      </c>
      <c r="N73" s="113">
        <f t="shared" si="71"/>
        <v>0</v>
      </c>
      <c r="O73" s="113">
        <f t="shared" si="71"/>
        <v>0</v>
      </c>
      <c r="P73" s="113">
        <f t="shared" si="71"/>
        <v>0</v>
      </c>
      <c r="Q73" s="113">
        <f t="shared" si="71"/>
        <v>0</v>
      </c>
      <c r="R73" s="113">
        <f t="shared" si="71"/>
        <v>0</v>
      </c>
      <c r="S73" s="113">
        <f t="shared" si="71"/>
        <v>0</v>
      </c>
      <c r="T73" s="113">
        <f t="shared" si="71"/>
        <v>0</v>
      </c>
      <c r="U73" s="113">
        <f t="shared" si="71"/>
        <v>0</v>
      </c>
      <c r="V73" s="113">
        <f t="shared" si="71"/>
        <v>0</v>
      </c>
      <c r="W73" s="113">
        <f t="shared" si="71"/>
        <v>0</v>
      </c>
      <c r="X73" s="113">
        <f t="shared" si="71"/>
        <v>0</v>
      </c>
      <c r="Y73" s="113">
        <f t="shared" si="71"/>
        <v>0</v>
      </c>
      <c r="Z73" s="113">
        <f t="shared" si="71"/>
        <v>0</v>
      </c>
      <c r="AA73" s="113">
        <f t="shared" si="71"/>
        <v>0</v>
      </c>
      <c r="AB73" s="113">
        <f t="shared" si="71"/>
        <v>0</v>
      </c>
    </row>
    <row r="340" spans="32:60" ht="20.399999999999999" x14ac:dyDescent="0.2">
      <c r="AF340" s="9" ph="1"/>
      <c r="AI340" s="9" ph="1"/>
      <c r="AO340" s="9" ph="1"/>
      <c r="AR340" s="9" ph="1"/>
      <c r="AV340" s="9" ph="1"/>
      <c r="AY340" s="9" ph="1"/>
      <c r="BA340" s="9" ph="1"/>
      <c r="BD340" s="9" ph="1"/>
      <c r="BE340" s="9" ph="1"/>
      <c r="BH340" s="9" ph="1"/>
    </row>
    <row r="351" spans="32:60" ht="20.399999999999999" x14ac:dyDescent="0.2">
      <c r="AF351" s="9" ph="1"/>
      <c r="AI351" s="9" ph="1"/>
      <c r="AO351" s="9" ph="1"/>
      <c r="AR351" s="9" ph="1"/>
      <c r="AV351" s="9" ph="1"/>
      <c r="AY351" s="9" ph="1"/>
      <c r="BA351" s="9" ph="1"/>
      <c r="BD351" s="9" ph="1"/>
      <c r="BE351" s="9" ph="1"/>
      <c r="BH351" s="9" ph="1"/>
    </row>
    <row r="365" spans="32:60" ht="20.399999999999999" x14ac:dyDescent="0.2">
      <c r="AF365" s="9" ph="1"/>
      <c r="AI365" s="9" ph="1"/>
      <c r="AO365" s="9" ph="1"/>
      <c r="AR365" s="9" ph="1"/>
      <c r="AV365" s="9" ph="1"/>
      <c r="AY365" s="9" ph="1"/>
      <c r="BA365" s="9" ph="1"/>
      <c r="BD365" s="9" ph="1"/>
      <c r="BE365" s="9" ph="1"/>
      <c r="BH365" s="9" ph="1"/>
    </row>
    <row r="404" spans="32:60" ht="20.399999999999999" x14ac:dyDescent="0.2">
      <c r="AF404" s="9" ph="1"/>
      <c r="AI404" s="9" ph="1"/>
      <c r="AO404" s="9" ph="1"/>
      <c r="AR404" s="9" ph="1"/>
      <c r="AV404" s="9" ph="1"/>
      <c r="AY404" s="9" ph="1"/>
      <c r="BA404" s="9" ph="1"/>
      <c r="BD404" s="9" ph="1"/>
      <c r="BE404" s="9" ph="1"/>
      <c r="BH404" s="9" ph="1"/>
    </row>
    <row r="415" spans="32:60" ht="20.399999999999999" x14ac:dyDescent="0.2">
      <c r="AF415" s="9" ph="1"/>
      <c r="AI415" s="9" ph="1"/>
      <c r="AO415" s="9" ph="1"/>
      <c r="AR415" s="9" ph="1"/>
      <c r="AV415" s="9" ph="1"/>
      <c r="AY415" s="9" ph="1"/>
      <c r="BA415" s="9" ph="1"/>
      <c r="BD415" s="9" ph="1"/>
      <c r="BE415" s="9" ph="1"/>
      <c r="BH415" s="9" ph="1"/>
    </row>
    <row r="429" spans="32:60" ht="20.399999999999999" x14ac:dyDescent="0.2">
      <c r="AF429" s="9" ph="1"/>
      <c r="AI429" s="9" ph="1"/>
      <c r="AO429" s="9" ph="1"/>
      <c r="AR429" s="9" ph="1"/>
      <c r="AV429" s="9" ph="1"/>
      <c r="AY429" s="9" ph="1"/>
      <c r="BA429" s="9" ph="1"/>
      <c r="BD429" s="9" ph="1"/>
      <c r="BE429" s="9" ph="1"/>
      <c r="BH429" s="9" ph="1"/>
    </row>
    <row r="430" spans="32:60" ht="20.399999999999999" x14ac:dyDescent="0.2">
      <c r="AF430" s="9" ph="1"/>
      <c r="AI430" s="9" ph="1"/>
      <c r="AO430" s="9" ph="1"/>
      <c r="AR430" s="9" ph="1"/>
      <c r="AV430" s="9" ph="1"/>
      <c r="AY430" s="9" ph="1"/>
      <c r="BA430" s="9" ph="1"/>
      <c r="BD430" s="9" ph="1"/>
      <c r="BE430" s="9" ph="1"/>
      <c r="BH430" s="9" ph="1"/>
    </row>
    <row r="443" spans="32:60" ht="20.399999999999999" x14ac:dyDescent="0.2">
      <c r="AF443" s="9" ph="1"/>
      <c r="AI443" s="9" ph="1"/>
      <c r="AO443" s="9" ph="1"/>
      <c r="AR443" s="9" ph="1"/>
      <c r="AV443" s="9" ph="1"/>
      <c r="AY443" s="9" ph="1"/>
      <c r="BA443" s="9" ph="1"/>
      <c r="BD443" s="9" ph="1"/>
      <c r="BE443" s="9" ph="1"/>
      <c r="BH443" s="9" ph="1"/>
    </row>
    <row r="445" spans="32:60" ht="20.399999999999999" x14ac:dyDescent="0.2">
      <c r="AF445" s="9" ph="1"/>
      <c r="AI445" s="9" ph="1"/>
      <c r="AO445" s="9" ph="1"/>
      <c r="AR445" s="9" ph="1"/>
      <c r="AV445" s="9" ph="1"/>
      <c r="AY445" s="9" ph="1"/>
      <c r="BA445" s="9" ph="1"/>
      <c r="BD445" s="9" ph="1"/>
      <c r="BE445" s="9" ph="1"/>
      <c r="BH445" s="9" ph="1"/>
    </row>
    <row r="446" spans="32:60" ht="20.399999999999999" x14ac:dyDescent="0.2">
      <c r="AF446" s="9" ph="1"/>
      <c r="AI446" s="9" ph="1"/>
      <c r="AO446" s="9" ph="1"/>
      <c r="AR446" s="9" ph="1"/>
      <c r="AV446" s="9" ph="1"/>
      <c r="AY446" s="9" ph="1"/>
      <c r="BA446" s="9" ph="1"/>
      <c r="BD446" s="9" ph="1"/>
      <c r="BE446" s="9" ph="1"/>
      <c r="BH446" s="9" ph="1"/>
    </row>
    <row r="485" spans="32:60" ht="20.399999999999999" x14ac:dyDescent="0.2">
      <c r="AF485" s="9" ph="1"/>
      <c r="AI485" s="9" ph="1"/>
      <c r="AO485" s="9" ph="1"/>
      <c r="AR485" s="9" ph="1"/>
      <c r="AV485" s="9" ph="1"/>
      <c r="AY485" s="9" ph="1"/>
      <c r="BA485" s="9" ph="1"/>
      <c r="BD485" s="9" ph="1"/>
      <c r="BE485" s="9" ph="1"/>
      <c r="BH485" s="9" ph="1"/>
    </row>
    <row r="496" spans="32:60" ht="20.399999999999999" x14ac:dyDescent="0.2">
      <c r="AF496" s="9" ph="1"/>
      <c r="AI496" s="9" ph="1"/>
      <c r="AO496" s="9" ph="1"/>
      <c r="AR496" s="9" ph="1"/>
      <c r="AV496" s="9" ph="1"/>
      <c r="AY496" s="9" ph="1"/>
      <c r="BA496" s="9" ph="1"/>
      <c r="BD496" s="9" ph="1"/>
      <c r="BE496" s="9" ph="1"/>
      <c r="BH496" s="9" ph="1"/>
    </row>
    <row r="510" spans="32:60" ht="20.399999999999999" x14ac:dyDescent="0.2">
      <c r="AF510" s="9" ph="1"/>
      <c r="AI510" s="9" ph="1"/>
      <c r="AO510" s="9" ph="1"/>
      <c r="AR510" s="9" ph="1"/>
      <c r="AV510" s="9" ph="1"/>
      <c r="AY510" s="9" ph="1"/>
      <c r="BA510" s="9" ph="1"/>
      <c r="BD510" s="9" ph="1"/>
      <c r="BE510" s="9" ph="1"/>
      <c r="BH510" s="9" ph="1"/>
    </row>
    <row r="511" spans="32:60" ht="20.399999999999999" x14ac:dyDescent="0.2">
      <c r="AF511" s="9" ph="1"/>
      <c r="AI511" s="9" ph="1"/>
      <c r="AO511" s="9" ph="1"/>
      <c r="AR511" s="9" ph="1"/>
      <c r="AV511" s="9" ph="1"/>
      <c r="AY511" s="9" ph="1"/>
      <c r="BA511" s="9" ph="1"/>
      <c r="BD511" s="9" ph="1"/>
      <c r="BE511" s="9" ph="1"/>
      <c r="BH511" s="9" ph="1"/>
    </row>
    <row r="524" spans="32:60" ht="20.399999999999999" x14ac:dyDescent="0.2">
      <c r="AF524" s="9" ph="1"/>
      <c r="AI524" s="9" ph="1"/>
      <c r="AO524" s="9" ph="1"/>
      <c r="AR524" s="9" ph="1"/>
      <c r="AV524" s="9" ph="1"/>
      <c r="AY524" s="9" ph="1"/>
      <c r="BA524" s="9" ph="1"/>
      <c r="BD524" s="9" ph="1"/>
      <c r="BE524" s="9" ph="1"/>
      <c r="BH524" s="9" ph="1"/>
    </row>
    <row r="526" spans="32:60" ht="20.399999999999999" x14ac:dyDescent="0.2">
      <c r="AF526" s="9" ph="1"/>
      <c r="AI526" s="9" ph="1"/>
      <c r="AO526" s="9" ph="1"/>
      <c r="AR526" s="9" ph="1"/>
      <c r="AV526" s="9" ph="1"/>
      <c r="AY526" s="9" ph="1"/>
      <c r="BA526" s="9" ph="1"/>
      <c r="BD526" s="9" ph="1"/>
      <c r="BE526" s="9" ph="1"/>
      <c r="BH526" s="9" ph="1"/>
    </row>
    <row r="527" spans="32:60" ht="20.399999999999999" x14ac:dyDescent="0.2">
      <c r="AF527" s="9" ph="1"/>
      <c r="AI527" s="9" ph="1"/>
      <c r="AO527" s="9" ph="1"/>
      <c r="AR527" s="9" ph="1"/>
      <c r="AV527" s="9" ph="1"/>
      <c r="AY527" s="9" ph="1"/>
      <c r="BA527" s="9" ph="1"/>
      <c r="BD527" s="9" ph="1"/>
      <c r="BE527" s="9" ph="1"/>
      <c r="BH527" s="9" ph="1"/>
    </row>
    <row r="530" spans="32:60" ht="20.399999999999999" x14ac:dyDescent="0.2">
      <c r="AF530" s="9" ph="1"/>
      <c r="AI530" s="9" ph="1"/>
      <c r="AO530" s="9" ph="1"/>
      <c r="AR530" s="9" ph="1"/>
      <c r="AV530" s="9" ph="1"/>
      <c r="AY530" s="9" ph="1"/>
      <c r="BA530" s="9" ph="1"/>
      <c r="BD530" s="9" ph="1"/>
      <c r="BE530" s="9" ph="1"/>
      <c r="BH530" s="9" ph="1"/>
    </row>
    <row r="531" spans="32:60" ht="20.399999999999999" x14ac:dyDescent="0.2">
      <c r="AF531" s="9" ph="1"/>
      <c r="AI531" s="9" ph="1"/>
      <c r="AO531" s="9" ph="1"/>
      <c r="AR531" s="9" ph="1"/>
      <c r="AV531" s="9" ph="1"/>
      <c r="AY531" s="9" ph="1"/>
      <c r="BA531" s="9" ph="1"/>
      <c r="BD531" s="9" ph="1"/>
      <c r="BE531" s="9" ph="1"/>
      <c r="BH531" s="9" ph="1"/>
    </row>
    <row r="532" spans="32:60" ht="20.399999999999999" x14ac:dyDescent="0.2">
      <c r="AF532" s="9" ph="1"/>
      <c r="AI532" s="9" ph="1"/>
      <c r="AO532" s="9" ph="1"/>
      <c r="AR532" s="9" ph="1"/>
      <c r="AV532" s="9" ph="1"/>
      <c r="AY532" s="9" ph="1"/>
      <c r="BA532" s="9" ph="1"/>
      <c r="BD532" s="9" ph="1"/>
      <c r="BE532" s="9" ph="1"/>
      <c r="BH532" s="9" ph="1"/>
    </row>
    <row r="534" spans="32:60" ht="20.399999999999999" x14ac:dyDescent="0.2">
      <c r="AF534" s="9" ph="1"/>
      <c r="AI534" s="9" ph="1"/>
      <c r="AO534" s="9" ph="1"/>
      <c r="AR534" s="9" ph="1"/>
      <c r="AV534" s="9" ph="1"/>
      <c r="AY534" s="9" ph="1"/>
      <c r="BA534" s="9" ph="1"/>
      <c r="BD534" s="9" ph="1"/>
      <c r="BE534" s="9" ph="1"/>
      <c r="BH534" s="9" ph="1"/>
    </row>
    <row r="535" spans="32:60" ht="20.399999999999999" x14ac:dyDescent="0.2">
      <c r="AF535" s="9" ph="1"/>
      <c r="AI535" s="9" ph="1"/>
      <c r="AO535" s="9" ph="1"/>
      <c r="AR535" s="9" ph="1"/>
      <c r="AV535" s="9" ph="1"/>
      <c r="AY535" s="9" ph="1"/>
      <c r="BA535" s="9" ph="1"/>
      <c r="BD535" s="9" ph="1"/>
      <c r="BE535" s="9" ph="1"/>
      <c r="BH535" s="9" ph="1"/>
    </row>
    <row r="537" spans="32:60" ht="20.399999999999999" x14ac:dyDescent="0.2">
      <c r="AF537" s="9" ph="1"/>
      <c r="AI537" s="9" ph="1"/>
      <c r="AO537" s="9" ph="1"/>
      <c r="AR537" s="9" ph="1"/>
      <c r="AV537" s="9" ph="1"/>
      <c r="AY537" s="9" ph="1"/>
      <c r="BA537" s="9" ph="1"/>
      <c r="BD537" s="9" ph="1"/>
      <c r="BE537" s="9" ph="1"/>
      <c r="BH537" s="9" ph="1"/>
    </row>
    <row r="538" spans="32:60" ht="20.399999999999999" x14ac:dyDescent="0.2">
      <c r="AF538" s="9" ph="1"/>
      <c r="AI538" s="9" ph="1"/>
      <c r="AO538" s="9" ph="1"/>
      <c r="AR538" s="9" ph="1"/>
      <c r="AV538" s="9" ph="1"/>
      <c r="AY538" s="9" ph="1"/>
      <c r="BA538" s="9" ph="1"/>
      <c r="BD538" s="9" ph="1"/>
      <c r="BE538" s="9" ph="1"/>
      <c r="BH538" s="9" ph="1"/>
    </row>
    <row r="539" spans="32:60" ht="20.399999999999999" x14ac:dyDescent="0.2">
      <c r="AF539" s="9" ph="1"/>
      <c r="AI539" s="9" ph="1"/>
      <c r="AO539" s="9" ph="1"/>
      <c r="AR539" s="9" ph="1"/>
      <c r="AV539" s="9" ph="1"/>
      <c r="AY539" s="9" ph="1"/>
      <c r="BA539" s="9" ph="1"/>
      <c r="BD539" s="9" ph="1"/>
      <c r="BE539" s="9" ph="1"/>
      <c r="BH539" s="9" ph="1"/>
    </row>
    <row r="540" spans="32:60" ht="20.399999999999999" x14ac:dyDescent="0.2">
      <c r="AF540" s="9" ph="1"/>
      <c r="AI540" s="9" ph="1"/>
      <c r="AO540" s="9" ph="1"/>
      <c r="AR540" s="9" ph="1"/>
      <c r="AV540" s="9" ph="1"/>
      <c r="AY540" s="9" ph="1"/>
      <c r="BA540" s="9" ph="1"/>
      <c r="BD540" s="9" ph="1"/>
      <c r="BE540" s="9" ph="1"/>
      <c r="BH540" s="9"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FCF8-7F92-47F9-AB7D-CBE8161FD8BB}">
  <sheetPr>
    <tabColor rgb="FF00B0F0"/>
  </sheetPr>
  <dimension ref="B2:BH540"/>
  <sheetViews>
    <sheetView view="pageBreakPreview" zoomScaleNormal="95" zoomScaleSheetLayoutView="100" workbookViewId="0">
      <selection activeCell="C26" sqref="C26:C27"/>
    </sheetView>
  </sheetViews>
  <sheetFormatPr defaultColWidth="9" defaultRowHeight="13.2" x14ac:dyDescent="0.2"/>
  <cols>
    <col min="1" max="1" width="5" style="9" customWidth="1"/>
    <col min="2" max="2" width="3.6640625" style="9" customWidth="1"/>
    <col min="3" max="3" width="15.88671875" style="9" customWidth="1"/>
    <col min="4" max="4" width="8.88671875" style="9" customWidth="1"/>
    <col min="5" max="5" width="9.6640625" style="10" bestFit="1" customWidth="1"/>
    <col min="6" max="7" width="7.6640625" style="9" customWidth="1"/>
    <col min="8" max="13" width="7.33203125" style="116" customWidth="1"/>
    <col min="14" max="14" width="9" style="117" customWidth="1"/>
    <col min="15" max="16" width="7.33203125" style="116" customWidth="1"/>
    <col min="17" max="17" width="9.109375" style="116" bestFit="1" customWidth="1"/>
    <col min="18" max="19" width="7.33203125" style="117" customWidth="1"/>
    <col min="20" max="20" width="9.109375" style="117" bestFit="1" customWidth="1"/>
    <col min="21" max="22" width="7.33203125" style="116" customWidth="1"/>
    <col min="23" max="23" width="8.109375" style="117" customWidth="1"/>
    <col min="24" max="25" width="7.33203125" style="9" customWidth="1"/>
    <col min="26" max="26" width="8.109375" style="117" customWidth="1"/>
    <col min="27" max="28" width="7.33203125" style="9" customWidth="1"/>
    <col min="29" max="29" width="5.109375" style="9" customWidth="1"/>
    <col min="30" max="16384" width="9" style="9"/>
  </cols>
  <sheetData>
    <row r="2" spans="2:29" ht="14.4" x14ac:dyDescent="0.2">
      <c r="B2" s="8" t="s">
        <v>260</v>
      </c>
    </row>
    <row r="3" spans="2:29" x14ac:dyDescent="0.2">
      <c r="T3" s="11" t="s">
        <v>218</v>
      </c>
      <c r="X3" s="10"/>
      <c r="AA3" s="10"/>
    </row>
    <row r="4" spans="2:29" x14ac:dyDescent="0.2">
      <c r="T4" s="11" t="s">
        <v>219</v>
      </c>
      <c r="X4" s="10"/>
      <c r="AA4" s="10"/>
    </row>
    <row r="5" spans="2:29" x14ac:dyDescent="0.2">
      <c r="T5" s="11" t="s">
        <v>220</v>
      </c>
      <c r="X5" s="10"/>
      <c r="AA5" s="10"/>
    </row>
    <row r="6" spans="2:29" ht="13.8" thickBot="1" x14ac:dyDescent="0.25">
      <c r="F6" s="10"/>
      <c r="G6" s="10"/>
      <c r="N6" s="116"/>
      <c r="R6" s="116"/>
      <c r="S6" s="116"/>
      <c r="T6" s="116"/>
      <c r="W6" s="116"/>
      <c r="X6" s="10"/>
      <c r="Z6" s="116"/>
      <c r="AA6" s="10" t="s">
        <v>221</v>
      </c>
      <c r="AC6" s="10"/>
    </row>
    <row r="7" spans="2:29" ht="8.25" customHeight="1" thickBot="1" x14ac:dyDescent="0.25">
      <c r="B7" s="118"/>
      <c r="C7" s="119"/>
      <c r="D7" s="120" t="s">
        <v>222</v>
      </c>
      <c r="E7" s="121"/>
      <c r="F7" s="122"/>
      <c r="G7" s="122"/>
      <c r="H7" s="123"/>
      <c r="I7" s="123"/>
      <c r="J7" s="123"/>
      <c r="K7" s="123"/>
      <c r="L7" s="123"/>
      <c r="M7" s="123"/>
      <c r="N7" s="123"/>
      <c r="O7" s="123"/>
      <c r="P7" s="123"/>
      <c r="Q7" s="124"/>
      <c r="R7" s="124"/>
      <c r="S7" s="124"/>
      <c r="T7" s="123"/>
      <c r="U7" s="123"/>
      <c r="V7" s="123"/>
      <c r="W7" s="123"/>
      <c r="X7" s="125"/>
      <c r="Y7" s="323"/>
      <c r="Z7" s="123"/>
      <c r="AA7" s="125"/>
      <c r="AB7" s="127"/>
    </row>
    <row r="8" spans="2:29" ht="13.5" customHeight="1" thickTop="1" thickBot="1" x14ac:dyDescent="0.25">
      <c r="B8" s="128"/>
      <c r="C8" s="129"/>
      <c r="D8" s="130"/>
      <c r="E8" s="131"/>
      <c r="F8" s="132"/>
      <c r="G8" s="132"/>
      <c r="H8" s="133"/>
      <c r="I8" s="134"/>
      <c r="J8" s="135"/>
      <c r="K8" s="133"/>
      <c r="L8" s="134"/>
      <c r="M8" s="134"/>
      <c r="N8" s="136"/>
      <c r="O8" s="136"/>
      <c r="P8" s="136"/>
      <c r="Q8" s="137"/>
      <c r="R8" s="137"/>
      <c r="S8" s="137"/>
      <c r="T8" s="136"/>
      <c r="U8" s="136"/>
      <c r="V8" s="136"/>
      <c r="W8" s="136"/>
      <c r="X8" s="138"/>
      <c r="Y8" s="138"/>
      <c r="Z8" s="136"/>
      <c r="AA8" s="138"/>
      <c r="AB8" s="139"/>
    </row>
    <row r="9" spans="2:29" ht="12.75" customHeight="1" x14ac:dyDescent="0.2">
      <c r="B9" s="128"/>
      <c r="C9" s="129"/>
      <c r="D9" s="130"/>
      <c r="E9" s="131"/>
      <c r="F9" s="132"/>
      <c r="G9" s="132"/>
      <c r="H9" s="140"/>
      <c r="J9" s="141"/>
      <c r="K9" s="140"/>
      <c r="N9" s="142"/>
      <c r="O9" s="143"/>
      <c r="P9" s="143"/>
      <c r="Q9" s="144"/>
      <c r="R9" s="143"/>
      <c r="S9" s="143"/>
      <c r="T9" s="144"/>
      <c r="U9" s="143"/>
      <c r="V9" s="145"/>
      <c r="W9" s="142"/>
      <c r="X9" s="146"/>
      <c r="Y9" s="147"/>
      <c r="Z9" s="144"/>
      <c r="AA9" s="146"/>
      <c r="AB9" s="147"/>
    </row>
    <row r="10" spans="2:29" ht="12" customHeight="1" x14ac:dyDescent="0.2">
      <c r="B10" s="128"/>
      <c r="C10" s="129"/>
      <c r="D10" s="130"/>
      <c r="E10" s="131"/>
      <c r="F10" s="132"/>
      <c r="G10" s="132"/>
      <c r="H10" s="140"/>
      <c r="I10" s="17"/>
      <c r="J10" s="148"/>
      <c r="K10" s="140"/>
      <c r="L10" s="17"/>
      <c r="M10" s="149"/>
      <c r="N10" s="150"/>
      <c r="O10" s="151"/>
      <c r="P10" s="151"/>
      <c r="Q10" s="152"/>
      <c r="R10" s="153"/>
      <c r="S10" s="154"/>
      <c r="T10" s="152"/>
      <c r="U10" s="153"/>
      <c r="V10" s="155"/>
      <c r="W10" s="150"/>
      <c r="X10" s="156"/>
      <c r="Y10" s="157"/>
      <c r="Z10" s="158"/>
      <c r="AA10" s="156"/>
      <c r="AB10" s="157"/>
      <c r="AC10" s="159"/>
    </row>
    <row r="11" spans="2:29" ht="12" customHeight="1" x14ac:dyDescent="0.2">
      <c r="B11" s="128"/>
      <c r="C11" s="129"/>
      <c r="D11" s="130"/>
      <c r="E11" s="160" t="s">
        <v>261</v>
      </c>
      <c r="F11" s="161"/>
      <c r="G11" s="161"/>
      <c r="H11" s="162" t="s">
        <v>262</v>
      </c>
      <c r="I11" s="163"/>
      <c r="J11" s="164"/>
      <c r="K11" s="162" t="s">
        <v>263</v>
      </c>
      <c r="L11" s="163"/>
      <c r="M11" s="165"/>
      <c r="N11" s="166" t="s">
        <v>264</v>
      </c>
      <c r="O11" s="167"/>
      <c r="P11" s="167"/>
      <c r="Q11" s="324" t="s">
        <v>265</v>
      </c>
      <c r="R11" s="163"/>
      <c r="S11" s="168"/>
      <c r="T11" s="324" t="s">
        <v>266</v>
      </c>
      <c r="U11" s="163"/>
      <c r="V11" s="165"/>
      <c r="W11" s="169" t="s">
        <v>267</v>
      </c>
      <c r="X11" s="170"/>
      <c r="Y11" s="171"/>
      <c r="Z11" s="172" t="s">
        <v>268</v>
      </c>
      <c r="AA11" s="170"/>
      <c r="AB11" s="171"/>
      <c r="AC11" s="159"/>
    </row>
    <row r="12" spans="2:29" ht="12.75" customHeight="1" x14ac:dyDescent="0.2">
      <c r="B12" s="128"/>
      <c r="C12" s="129"/>
      <c r="D12" s="130"/>
      <c r="E12" s="173"/>
      <c r="F12" s="174" t="s">
        <v>231</v>
      </c>
      <c r="G12" s="175" t="s">
        <v>232</v>
      </c>
      <c r="H12" s="176"/>
      <c r="I12" s="27" t="s">
        <v>231</v>
      </c>
      <c r="J12" s="177" t="s">
        <v>232</v>
      </c>
      <c r="K12" s="176"/>
      <c r="L12" s="27" t="s">
        <v>231</v>
      </c>
      <c r="M12" s="18" t="s">
        <v>232</v>
      </c>
      <c r="N12" s="178"/>
      <c r="O12" s="179" t="s">
        <v>231</v>
      </c>
      <c r="P12" s="180" t="s">
        <v>232</v>
      </c>
      <c r="Q12" s="325"/>
      <c r="R12" s="27" t="s">
        <v>231</v>
      </c>
      <c r="S12" s="27" t="s">
        <v>232</v>
      </c>
      <c r="T12" s="325"/>
      <c r="U12" s="27" t="s">
        <v>231</v>
      </c>
      <c r="V12" s="182" t="s">
        <v>232</v>
      </c>
      <c r="W12" s="183"/>
      <c r="X12" s="184" t="s">
        <v>231</v>
      </c>
      <c r="Y12" s="185" t="s">
        <v>232</v>
      </c>
      <c r="Z12" s="186"/>
      <c r="AA12" s="184" t="s">
        <v>231</v>
      </c>
      <c r="AB12" s="185" t="s">
        <v>232</v>
      </c>
      <c r="AC12" s="159"/>
    </row>
    <row r="13" spans="2:29" ht="9.75" customHeight="1" x14ac:dyDescent="0.2">
      <c r="B13" s="128"/>
      <c r="C13" s="129"/>
      <c r="D13" s="130"/>
      <c r="E13" s="173"/>
      <c r="F13" s="174"/>
      <c r="G13" s="175"/>
      <c r="H13" s="176"/>
      <c r="I13" s="27"/>
      <c r="J13" s="177"/>
      <c r="K13" s="176"/>
      <c r="L13" s="27"/>
      <c r="M13" s="18"/>
      <c r="N13" s="178"/>
      <c r="O13" s="179"/>
      <c r="P13" s="180"/>
      <c r="Q13" s="325"/>
      <c r="R13" s="27"/>
      <c r="S13" s="27"/>
      <c r="T13" s="325"/>
      <c r="U13" s="27"/>
      <c r="V13" s="182"/>
      <c r="W13" s="183"/>
      <c r="X13" s="184"/>
      <c r="Y13" s="185"/>
      <c r="Z13" s="186"/>
      <c r="AA13" s="184"/>
      <c r="AB13" s="185"/>
      <c r="AC13" s="159"/>
    </row>
    <row r="14" spans="2:29" ht="72" customHeight="1" x14ac:dyDescent="0.2">
      <c r="B14" s="187"/>
      <c r="C14" s="188"/>
      <c r="D14" s="189"/>
      <c r="E14" s="190"/>
      <c r="F14" s="191"/>
      <c r="G14" s="192"/>
      <c r="H14" s="193"/>
      <c r="I14" s="36"/>
      <c r="J14" s="194"/>
      <c r="K14" s="193"/>
      <c r="L14" s="36"/>
      <c r="M14" s="33"/>
      <c r="N14" s="195"/>
      <c r="O14" s="196"/>
      <c r="P14" s="197"/>
      <c r="Q14" s="326"/>
      <c r="R14" s="36"/>
      <c r="S14" s="36"/>
      <c r="T14" s="326"/>
      <c r="U14" s="36"/>
      <c r="V14" s="199"/>
      <c r="W14" s="200"/>
      <c r="X14" s="201"/>
      <c r="Y14" s="202"/>
      <c r="Z14" s="203"/>
      <c r="AA14" s="201"/>
      <c r="AB14" s="202"/>
      <c r="AC14" s="159"/>
    </row>
    <row r="15" spans="2:29" ht="12.9" customHeight="1" x14ac:dyDescent="0.2">
      <c r="B15" s="43" t="s">
        <v>193</v>
      </c>
      <c r="C15" s="44"/>
      <c r="D15" s="204">
        <f>SUM(D18,D21,D24,D27,D30,D33,)</f>
        <v>427</v>
      </c>
      <c r="E15" s="205">
        <f>E18+E21+E24+E27+E30+E33</f>
        <v>2211</v>
      </c>
      <c r="F15" s="205">
        <f>F18+F21+F24+F27+F30+F33</f>
        <v>1134</v>
      </c>
      <c r="G15" s="206">
        <f>G18+G21+G24+G27+G30+G33</f>
        <v>1077</v>
      </c>
      <c r="H15" s="207">
        <f t="shared" ref="H15:AB15" si="0">H18+H21+H24+H27+H30+H33</f>
        <v>494</v>
      </c>
      <c r="I15" s="208">
        <f t="shared" si="0"/>
        <v>335</v>
      </c>
      <c r="J15" s="209">
        <f t="shared" si="0"/>
        <v>159</v>
      </c>
      <c r="K15" s="210">
        <f t="shared" si="0"/>
        <v>1717</v>
      </c>
      <c r="L15" s="208">
        <f>L18+L21+L24+L27+L30+L33</f>
        <v>799</v>
      </c>
      <c r="M15" s="211">
        <f t="shared" si="0"/>
        <v>918</v>
      </c>
      <c r="N15" s="212">
        <f>N18+N21+N24+N27+N30+N33</f>
        <v>1437</v>
      </c>
      <c r="O15" s="208">
        <f t="shared" si="0"/>
        <v>645</v>
      </c>
      <c r="P15" s="211">
        <f t="shared" si="0"/>
        <v>792</v>
      </c>
      <c r="Q15" s="208">
        <f>Q18+Q21+Q24+Q27+Q30+Q33</f>
        <v>375</v>
      </c>
      <c r="R15" s="208">
        <f>R18+R21+R24+R27+R30+R33</f>
        <v>211</v>
      </c>
      <c r="S15" s="208">
        <f>S18+S21+S24+S27+S30+S33</f>
        <v>164</v>
      </c>
      <c r="T15" s="208">
        <f t="shared" si="0"/>
        <v>1062</v>
      </c>
      <c r="U15" s="208">
        <f t="shared" si="0"/>
        <v>434</v>
      </c>
      <c r="V15" s="213">
        <f t="shared" si="0"/>
        <v>628</v>
      </c>
      <c r="W15" s="212">
        <f>W18+W21+W24+W27+W30+W33</f>
        <v>27</v>
      </c>
      <c r="X15" s="205">
        <f>X18+X21+X24+X27+X30+X33</f>
        <v>18</v>
      </c>
      <c r="Y15" s="214">
        <f>Y18+Y21+Y24+Y27+Y30+Y33</f>
        <v>9</v>
      </c>
      <c r="Z15" s="211">
        <f t="shared" si="0"/>
        <v>253</v>
      </c>
      <c r="AA15" s="205">
        <f t="shared" si="0"/>
        <v>136</v>
      </c>
      <c r="AB15" s="214">
        <f t="shared" si="0"/>
        <v>117</v>
      </c>
      <c r="AC15" s="215"/>
    </row>
    <row r="16" spans="2:29" ht="12.9" customHeight="1" x14ac:dyDescent="0.2">
      <c r="B16" s="48"/>
      <c r="C16" s="49"/>
      <c r="D16" s="50"/>
      <c r="E16" s="217"/>
      <c r="F16" s="217">
        <f>ROUND(F15/E15,3)</f>
        <v>0.51300000000000001</v>
      </c>
      <c r="G16" s="218">
        <f>ROUND(G15/E15,3)</f>
        <v>0.48699999999999999</v>
      </c>
      <c r="H16" s="219">
        <f>ROUND(H15/E15,3)</f>
        <v>0.223</v>
      </c>
      <c r="I16" s="220">
        <f>ROUND(I15/E15,3)</f>
        <v>0.152</v>
      </c>
      <c r="J16" s="221">
        <f>ROUND(J15/E15,3)</f>
        <v>7.1999999999999995E-2</v>
      </c>
      <c r="K16" s="219">
        <f>ROUND(K15/E15,3)</f>
        <v>0.77700000000000002</v>
      </c>
      <c r="L16" s="220">
        <f>ROUND(L15/E15,3)</f>
        <v>0.36099999999999999</v>
      </c>
      <c r="M16" s="222">
        <f>ROUND(M15/E15,3)</f>
        <v>0.41499999999999998</v>
      </c>
      <c r="N16" s="223">
        <f>ROUND(N15/E15,3)</f>
        <v>0.65</v>
      </c>
      <c r="O16" s="220">
        <f>ROUND(O15/E15,3)</f>
        <v>0.29199999999999998</v>
      </c>
      <c r="P16" s="222">
        <f>ROUND(P15/E15,3)</f>
        <v>0.35799999999999998</v>
      </c>
      <c r="Q16" s="220">
        <f>ROUND(Q15/E15,3)</f>
        <v>0.17</v>
      </c>
      <c r="R16" s="220">
        <f>ROUND(R15/E15,3)</f>
        <v>9.5000000000000001E-2</v>
      </c>
      <c r="S16" s="220">
        <f>ROUND(S15/E15,3)</f>
        <v>7.3999999999999996E-2</v>
      </c>
      <c r="T16" s="220">
        <f>ROUND(T15/E15,3)</f>
        <v>0.48</v>
      </c>
      <c r="U16" s="220">
        <f>ROUND(U15/E15,3)</f>
        <v>0.19600000000000001</v>
      </c>
      <c r="V16" s="224">
        <f>ROUND(V15/E15,3)</f>
        <v>0.28399999999999997</v>
      </c>
      <c r="W16" s="223">
        <f>ROUND(W15/E15,3)</f>
        <v>1.2E-2</v>
      </c>
      <c r="X16" s="217">
        <f>ROUND(X15/E15,3)</f>
        <v>8.0000000000000002E-3</v>
      </c>
      <c r="Y16" s="225">
        <f>ROUND(Y15/E15,3)</f>
        <v>4.0000000000000001E-3</v>
      </c>
      <c r="Z16" s="226">
        <f>ROUND(Z15/E15,3)</f>
        <v>0.114</v>
      </c>
      <c r="AA16" s="217">
        <f>ROUND(AA15/E15,3)</f>
        <v>6.2E-2</v>
      </c>
      <c r="AB16" s="225">
        <f>ROUND(AB15/E15,3)</f>
        <v>5.2999999999999999E-2</v>
      </c>
      <c r="AC16" s="227"/>
    </row>
    <row r="17" spans="2:29" ht="12.75" customHeight="1" thickBot="1" x14ac:dyDescent="0.25">
      <c r="B17" s="54"/>
      <c r="C17" s="55"/>
      <c r="D17" s="56"/>
      <c r="E17" s="327"/>
      <c r="F17" s="229">
        <f>ROUND(F15/F15,3)</f>
        <v>1</v>
      </c>
      <c r="G17" s="230">
        <f>ROUND(G15/G15,3)</f>
        <v>1</v>
      </c>
      <c r="H17" s="231"/>
      <c r="I17" s="232">
        <f>ROUND(I15/F15,3)</f>
        <v>0.29499999999999998</v>
      </c>
      <c r="J17" s="233">
        <f>ROUND(J15/G15,3)</f>
        <v>0.14799999999999999</v>
      </c>
      <c r="K17" s="234"/>
      <c r="L17" s="232">
        <f>ROUND(L15/F15,3)</f>
        <v>0.70499999999999996</v>
      </c>
      <c r="M17" s="235">
        <f>ROUND(M15/G15,3)</f>
        <v>0.85199999999999998</v>
      </c>
      <c r="N17" s="236"/>
      <c r="O17" s="232">
        <f>ROUND(O15/F15,3)</f>
        <v>0.56899999999999995</v>
      </c>
      <c r="P17" s="235">
        <f>ROUND(P15/G15,3)</f>
        <v>0.73499999999999999</v>
      </c>
      <c r="Q17" s="237"/>
      <c r="R17" s="232">
        <f>ROUND(R15/F15,3)</f>
        <v>0.186</v>
      </c>
      <c r="S17" s="232">
        <f>ROUND(S15/G15,3)</f>
        <v>0.152</v>
      </c>
      <c r="T17" s="237"/>
      <c r="U17" s="232">
        <f>ROUND(U15/F15,3)</f>
        <v>0.38300000000000001</v>
      </c>
      <c r="V17" s="238">
        <f>ROUND(V15/G15,3)</f>
        <v>0.58299999999999996</v>
      </c>
      <c r="W17" s="236"/>
      <c r="X17" s="229">
        <f>ROUND(X15/F15,3)</f>
        <v>1.6E-2</v>
      </c>
      <c r="Y17" s="239">
        <f>ROUND(Y15/G15,3)</f>
        <v>8.0000000000000002E-3</v>
      </c>
      <c r="Z17" s="240"/>
      <c r="AA17" s="229">
        <f>ROUND(AA15/F15,3)</f>
        <v>0.12</v>
      </c>
      <c r="AB17" s="239">
        <f>ROUND(AB15/G15,3)</f>
        <v>0.109</v>
      </c>
      <c r="AC17" s="227"/>
    </row>
    <row r="18" spans="2:29" ht="12.9" customHeight="1" thickTop="1" x14ac:dyDescent="0.2">
      <c r="B18" s="63" t="s">
        <v>194</v>
      </c>
      <c r="C18" s="64" t="s">
        <v>195</v>
      </c>
      <c r="D18" s="65">
        <v>49</v>
      </c>
      <c r="E18" s="241">
        <f>F18+G18</f>
        <v>99</v>
      </c>
      <c r="F18" s="241">
        <f>I18+L18</f>
        <v>83</v>
      </c>
      <c r="G18" s="242">
        <f>J18+M18</f>
        <v>16</v>
      </c>
      <c r="H18" s="243">
        <f>SUM(I18:J18)</f>
        <v>76</v>
      </c>
      <c r="I18" s="244">
        <v>66</v>
      </c>
      <c r="J18" s="245">
        <v>10</v>
      </c>
      <c r="K18" s="246">
        <f>L18+M18</f>
        <v>23</v>
      </c>
      <c r="L18" s="244">
        <f>O18+AA18+X18</f>
        <v>17</v>
      </c>
      <c r="M18" s="247">
        <f>P18+AB18+Y18</f>
        <v>6</v>
      </c>
      <c r="N18" s="248">
        <f>O18+P18</f>
        <v>18</v>
      </c>
      <c r="O18" s="244">
        <f>R18+U18</f>
        <v>13</v>
      </c>
      <c r="P18" s="244">
        <f>S18+V18</f>
        <v>5</v>
      </c>
      <c r="Q18" s="337">
        <f>R18+S18</f>
        <v>7</v>
      </c>
      <c r="R18" s="244">
        <v>7</v>
      </c>
      <c r="S18" s="244">
        <v>0</v>
      </c>
      <c r="T18" s="244">
        <f>SUM(U18:V18)</f>
        <v>11</v>
      </c>
      <c r="U18" s="244">
        <v>6</v>
      </c>
      <c r="V18" s="250">
        <v>5</v>
      </c>
      <c r="W18" s="248">
        <f>SUM(X18:Y18)</f>
        <v>0</v>
      </c>
      <c r="X18" s="241">
        <v>0</v>
      </c>
      <c r="Y18" s="251">
        <v>0</v>
      </c>
      <c r="Z18" s="337">
        <f>SUM(AA18:AB18)</f>
        <v>5</v>
      </c>
      <c r="AA18" s="241">
        <v>4</v>
      </c>
      <c r="AB18" s="251">
        <v>1</v>
      </c>
      <c r="AC18" s="215"/>
    </row>
    <row r="19" spans="2:29" ht="12.9" customHeight="1" x14ac:dyDescent="0.2">
      <c r="B19" s="69"/>
      <c r="C19" s="48"/>
      <c r="D19" s="50"/>
      <c r="E19" s="217"/>
      <c r="F19" s="217">
        <f>ROUND(F18/E18,3)</f>
        <v>0.83799999999999997</v>
      </c>
      <c r="G19" s="218">
        <f>ROUND(G18/E18,3)</f>
        <v>0.16200000000000001</v>
      </c>
      <c r="H19" s="219">
        <f>ROUND(H18/E18,3)</f>
        <v>0.76800000000000002</v>
      </c>
      <c r="I19" s="220">
        <f>ROUND(I18/E18,3)</f>
        <v>0.66700000000000004</v>
      </c>
      <c r="J19" s="221">
        <f>ROUND(J18/E18,3)</f>
        <v>0.10100000000000001</v>
      </c>
      <c r="K19" s="252">
        <f>ROUND(K18/E18,3)</f>
        <v>0.23200000000000001</v>
      </c>
      <c r="L19" s="220">
        <f>ROUND(L18/E18,3)</f>
        <v>0.17199999999999999</v>
      </c>
      <c r="M19" s="222">
        <f>ROUND(M18/E18,3)</f>
        <v>6.0999999999999999E-2</v>
      </c>
      <c r="N19" s="223">
        <f>ROUND(N18/E18,3)</f>
        <v>0.182</v>
      </c>
      <c r="O19" s="220">
        <f>ROUND(O18/E18,3)</f>
        <v>0.13100000000000001</v>
      </c>
      <c r="P19" s="220">
        <f>ROUND(P18/E18,3)</f>
        <v>5.0999999999999997E-2</v>
      </c>
      <c r="Q19" s="226">
        <f>ROUND(Q18/E18,3)</f>
        <v>7.0999999999999994E-2</v>
      </c>
      <c r="R19" s="220">
        <f>ROUND(R18/E18,3)</f>
        <v>7.0999999999999994E-2</v>
      </c>
      <c r="S19" s="220">
        <f>ROUND(S18/E18,3)</f>
        <v>0</v>
      </c>
      <c r="T19" s="220">
        <f>ROUND(T18/E18,3)</f>
        <v>0.111</v>
      </c>
      <c r="U19" s="220">
        <f>ROUND(U18/E18,3)</f>
        <v>6.0999999999999999E-2</v>
      </c>
      <c r="V19" s="224">
        <f>ROUND(V18/E18,3)</f>
        <v>5.0999999999999997E-2</v>
      </c>
      <c r="W19" s="223">
        <f>ROUND(W18/E18,3)</f>
        <v>0</v>
      </c>
      <c r="X19" s="217">
        <f>ROUND(X18/E18,3)</f>
        <v>0</v>
      </c>
      <c r="Y19" s="254">
        <f>ROUND(Y18/E18,3)</f>
        <v>0</v>
      </c>
      <c r="Z19" s="226">
        <f>ROUND(Z18/E18,3)</f>
        <v>5.0999999999999997E-2</v>
      </c>
      <c r="AA19" s="217">
        <f>ROUND(AA18/E18,3)</f>
        <v>0.04</v>
      </c>
      <c r="AB19" s="254">
        <f>ROUND(AB18/E18,3)</f>
        <v>0.01</v>
      </c>
      <c r="AC19" s="227"/>
    </row>
    <row r="20" spans="2:29" ht="12.9" customHeight="1" x14ac:dyDescent="0.2">
      <c r="B20" s="69"/>
      <c r="C20" s="70"/>
      <c r="D20" s="71"/>
      <c r="E20" s="328"/>
      <c r="F20" s="256">
        <f>ROUND(F18/F18,3)</f>
        <v>1</v>
      </c>
      <c r="G20" s="257">
        <f>ROUND(G18/G18,3)</f>
        <v>1</v>
      </c>
      <c r="H20" s="258"/>
      <c r="I20" s="259">
        <f>ROUND(I18/F18,3)</f>
        <v>0.79500000000000004</v>
      </c>
      <c r="J20" s="260">
        <f>ROUND(J18/G18,3)</f>
        <v>0.625</v>
      </c>
      <c r="K20" s="261"/>
      <c r="L20" s="259">
        <f>ROUND(L18/F18,3)</f>
        <v>0.20499999999999999</v>
      </c>
      <c r="M20" s="262">
        <f>ROUND(M18/G18,3)</f>
        <v>0.375</v>
      </c>
      <c r="N20" s="263"/>
      <c r="O20" s="259">
        <f>ROUND(O18/F18,3)</f>
        <v>0.157</v>
      </c>
      <c r="P20" s="259">
        <f>ROUND(P18/G18,3)</f>
        <v>0.313</v>
      </c>
      <c r="Q20" s="329"/>
      <c r="R20" s="259">
        <f>ROUND(R18/F18,3)</f>
        <v>8.4000000000000005E-2</v>
      </c>
      <c r="S20" s="259">
        <f>ROUND(S18/G18,3)</f>
        <v>0</v>
      </c>
      <c r="T20" s="265"/>
      <c r="U20" s="259">
        <f>ROUND(U18/F18,3)</f>
        <v>7.1999999999999995E-2</v>
      </c>
      <c r="V20" s="266">
        <f>ROUND(V18/G18,3)</f>
        <v>0.313</v>
      </c>
      <c r="W20" s="263"/>
      <c r="X20" s="256">
        <f>ROUND(X18/F18,3)</f>
        <v>0</v>
      </c>
      <c r="Y20" s="267">
        <f>ROUND(Y18/G18,3)</f>
        <v>0</v>
      </c>
      <c r="Z20" s="329"/>
      <c r="AA20" s="256">
        <f>ROUND(AA18/F18,3)</f>
        <v>4.8000000000000001E-2</v>
      </c>
      <c r="AB20" s="267">
        <f>ROUND(AB18/G18,3)</f>
        <v>6.3E-2</v>
      </c>
      <c r="AC20" s="227"/>
    </row>
    <row r="21" spans="2:29" ht="12.9" customHeight="1" x14ac:dyDescent="0.2">
      <c r="B21" s="69"/>
      <c r="C21" s="96" t="s">
        <v>196</v>
      </c>
      <c r="D21" s="77">
        <v>87</v>
      </c>
      <c r="E21" s="205">
        <f>F21+G21</f>
        <v>311</v>
      </c>
      <c r="F21" s="205">
        <f>I21+L21</f>
        <v>208</v>
      </c>
      <c r="G21" s="206">
        <f>J21+M21</f>
        <v>103</v>
      </c>
      <c r="H21" s="207">
        <f>SUM(I21:J21)</f>
        <v>96</v>
      </c>
      <c r="I21" s="208">
        <v>67</v>
      </c>
      <c r="J21" s="209">
        <v>29</v>
      </c>
      <c r="K21" s="210">
        <f>L21+M21</f>
        <v>215</v>
      </c>
      <c r="L21" s="208">
        <f>O21+AA21+X21</f>
        <v>141</v>
      </c>
      <c r="M21" s="211">
        <f>P21+AB21+Y21</f>
        <v>74</v>
      </c>
      <c r="N21" s="268">
        <f>O21+P21</f>
        <v>139</v>
      </c>
      <c r="O21" s="208">
        <f>R21+U21</f>
        <v>80</v>
      </c>
      <c r="P21" s="269">
        <f>S21+V21</f>
        <v>59</v>
      </c>
      <c r="Q21" s="208">
        <f t="shared" ref="Q21" si="1">R21+S21</f>
        <v>33</v>
      </c>
      <c r="R21" s="208">
        <v>19</v>
      </c>
      <c r="S21" s="208">
        <v>14</v>
      </c>
      <c r="T21" s="208">
        <f>SUM(U21:V21)</f>
        <v>106</v>
      </c>
      <c r="U21" s="208">
        <v>61</v>
      </c>
      <c r="V21" s="213">
        <v>45</v>
      </c>
      <c r="W21" s="268">
        <f>SUM(X21:Y21)</f>
        <v>7</v>
      </c>
      <c r="X21" s="205">
        <v>5</v>
      </c>
      <c r="Y21" s="270">
        <v>2</v>
      </c>
      <c r="Z21" s="332">
        <f>SUM(AA21:AB21)</f>
        <v>69</v>
      </c>
      <c r="AA21" s="205">
        <v>56</v>
      </c>
      <c r="AB21" s="270">
        <v>13</v>
      </c>
      <c r="AC21" s="215"/>
    </row>
    <row r="22" spans="2:29" ht="12.9" customHeight="1" x14ac:dyDescent="0.2">
      <c r="B22" s="69"/>
      <c r="C22" s="271"/>
      <c r="D22" s="50"/>
      <c r="E22" s="217"/>
      <c r="F22" s="217">
        <f>ROUND(F21/E21,3)</f>
        <v>0.66900000000000004</v>
      </c>
      <c r="G22" s="218">
        <f>ROUND(G21/E21,3)</f>
        <v>0.33100000000000002</v>
      </c>
      <c r="H22" s="219">
        <f>ROUND(H21/E21,3)</f>
        <v>0.309</v>
      </c>
      <c r="I22" s="220">
        <f>ROUND(I21/E21,3)</f>
        <v>0.215</v>
      </c>
      <c r="J22" s="221">
        <f>ROUND(J21/E21,3)</f>
        <v>9.2999999999999999E-2</v>
      </c>
      <c r="K22" s="252">
        <f>ROUND(K21/E21,3)</f>
        <v>0.69099999999999995</v>
      </c>
      <c r="L22" s="220">
        <f>ROUND(L21/E21,3)</f>
        <v>0.45300000000000001</v>
      </c>
      <c r="M22" s="222">
        <f>ROUND(M21/E21,3)</f>
        <v>0.23799999999999999</v>
      </c>
      <c r="N22" s="223">
        <f>ROUND(N21/E21,3)</f>
        <v>0.44700000000000001</v>
      </c>
      <c r="O22" s="220">
        <f>ROUND(O21/E21,3)</f>
        <v>0.25700000000000001</v>
      </c>
      <c r="P22" s="253">
        <f>ROUND(P21/E21,3)</f>
        <v>0.19</v>
      </c>
      <c r="Q22" s="220">
        <f t="shared" ref="Q22" si="2">ROUND(Q21/E21,3)</f>
        <v>0.106</v>
      </c>
      <c r="R22" s="220">
        <f>ROUND(R21/E21,3)</f>
        <v>6.0999999999999999E-2</v>
      </c>
      <c r="S22" s="220">
        <f>ROUND(S21/E21,3)</f>
        <v>4.4999999999999998E-2</v>
      </c>
      <c r="T22" s="220">
        <f>ROUND(T21/E21,3)</f>
        <v>0.34100000000000003</v>
      </c>
      <c r="U22" s="220">
        <f>ROUND(U21/E21,3)</f>
        <v>0.19600000000000001</v>
      </c>
      <c r="V22" s="224">
        <f>ROUND(V21/E21,3)</f>
        <v>0.14499999999999999</v>
      </c>
      <c r="W22" s="223">
        <f>ROUND(W21/E21,3)</f>
        <v>2.3E-2</v>
      </c>
      <c r="X22" s="217">
        <f>ROUND(X21/E21,3)</f>
        <v>1.6E-2</v>
      </c>
      <c r="Y22" s="254">
        <f>ROUND(Y21/E21,3)</f>
        <v>6.0000000000000001E-3</v>
      </c>
      <c r="Z22" s="226">
        <f>ROUND(Z21/E21,3)</f>
        <v>0.222</v>
      </c>
      <c r="AA22" s="217">
        <f>ROUND(AA21/E21,3)</f>
        <v>0.18</v>
      </c>
      <c r="AB22" s="254">
        <f>ROUND(AB21/E21,3)</f>
        <v>4.2000000000000003E-2</v>
      </c>
      <c r="AC22" s="227"/>
    </row>
    <row r="23" spans="2:29" ht="12.9" customHeight="1" x14ac:dyDescent="0.2">
      <c r="B23" s="69"/>
      <c r="C23" s="94"/>
      <c r="D23" s="78"/>
      <c r="E23" s="328"/>
      <c r="F23" s="256">
        <f>ROUND(F21/F21,3)</f>
        <v>1</v>
      </c>
      <c r="G23" s="257">
        <f>ROUND(G21/G21,3)</f>
        <v>1</v>
      </c>
      <c r="H23" s="258"/>
      <c r="I23" s="259">
        <f>ROUND(I21/F21,3)</f>
        <v>0.32200000000000001</v>
      </c>
      <c r="J23" s="260">
        <f>ROUND(J21/G21,3)</f>
        <v>0.28199999999999997</v>
      </c>
      <c r="K23" s="261"/>
      <c r="L23" s="259">
        <f>ROUND(L21/F21,3)</f>
        <v>0.67800000000000005</v>
      </c>
      <c r="M23" s="262">
        <f>ROUND(M21/G21,3)</f>
        <v>0.71799999999999997</v>
      </c>
      <c r="N23" s="263"/>
      <c r="O23" s="259">
        <f>ROUND(O21/F21,3)</f>
        <v>0.38500000000000001</v>
      </c>
      <c r="P23" s="264">
        <f>ROUND(P21/G21,3)</f>
        <v>0.57299999999999995</v>
      </c>
      <c r="Q23" s="265"/>
      <c r="R23" s="259">
        <f>ROUND(R21/F21,3)</f>
        <v>9.0999999999999998E-2</v>
      </c>
      <c r="S23" s="259">
        <f>ROUND(S21/G21,3)</f>
        <v>0.13600000000000001</v>
      </c>
      <c r="T23" s="265"/>
      <c r="U23" s="259">
        <f>ROUND(U21/F21,3)</f>
        <v>0.29299999999999998</v>
      </c>
      <c r="V23" s="266">
        <f>ROUND(V21/G21,3)</f>
        <v>0.437</v>
      </c>
      <c r="W23" s="263"/>
      <c r="X23" s="256">
        <f>ROUND(X21/F21,3)</f>
        <v>2.4E-2</v>
      </c>
      <c r="Y23" s="267">
        <f>ROUND(Y21/G21,3)</f>
        <v>1.9E-2</v>
      </c>
      <c r="Z23" s="329"/>
      <c r="AA23" s="256">
        <f>ROUND(AA21/F21,3)</f>
        <v>0.26900000000000002</v>
      </c>
      <c r="AB23" s="267">
        <f>ROUND(AB21/G21,3)</f>
        <v>0.126</v>
      </c>
      <c r="AC23" s="227"/>
    </row>
    <row r="24" spans="2:29" ht="12.9" customHeight="1" x14ac:dyDescent="0.2">
      <c r="B24" s="69"/>
      <c r="C24" s="272" t="s">
        <v>233</v>
      </c>
      <c r="D24" s="80">
        <v>25</v>
      </c>
      <c r="E24" s="205">
        <f>F24+G24</f>
        <v>110</v>
      </c>
      <c r="F24" s="205">
        <f>I24+L24</f>
        <v>105</v>
      </c>
      <c r="G24" s="206">
        <f>J24+M24</f>
        <v>5</v>
      </c>
      <c r="H24" s="207">
        <f t="shared" ref="H24" si="3">SUM(I24:J24)</f>
        <v>38</v>
      </c>
      <c r="I24" s="208">
        <v>37</v>
      </c>
      <c r="J24" s="209">
        <v>1</v>
      </c>
      <c r="K24" s="210">
        <f>L24+M24</f>
        <v>72</v>
      </c>
      <c r="L24" s="208">
        <f>O24+AA24+X24</f>
        <v>68</v>
      </c>
      <c r="M24" s="211">
        <f>P24+AB24+Y24</f>
        <v>4</v>
      </c>
      <c r="N24" s="268">
        <f>O24+P24</f>
        <v>69</v>
      </c>
      <c r="O24" s="208">
        <f>R24+U24</f>
        <v>66</v>
      </c>
      <c r="P24" s="269">
        <f>S24+V24</f>
        <v>3</v>
      </c>
      <c r="Q24" s="208">
        <f t="shared" ref="Q24" si="4">R24+S24</f>
        <v>22</v>
      </c>
      <c r="R24" s="208">
        <v>21</v>
      </c>
      <c r="S24" s="208">
        <v>1</v>
      </c>
      <c r="T24" s="208">
        <f>SUM(U24:V24)</f>
        <v>47</v>
      </c>
      <c r="U24" s="208">
        <v>45</v>
      </c>
      <c r="V24" s="213">
        <v>2</v>
      </c>
      <c r="W24" s="268">
        <f t="shared" ref="W24" si="5">SUM(X24:Y24)</f>
        <v>0</v>
      </c>
      <c r="X24" s="205">
        <v>0</v>
      </c>
      <c r="Y24" s="270">
        <v>0</v>
      </c>
      <c r="Z24" s="332">
        <f t="shared" ref="Z24" si="6">SUM(AA24:AB24)</f>
        <v>3</v>
      </c>
      <c r="AA24" s="205">
        <v>2</v>
      </c>
      <c r="AB24" s="270">
        <v>1</v>
      </c>
      <c r="AC24" s="215"/>
    </row>
    <row r="25" spans="2:29" ht="12.9" customHeight="1" x14ac:dyDescent="0.2">
      <c r="B25" s="69"/>
      <c r="C25" s="273"/>
      <c r="D25" s="50"/>
      <c r="E25" s="217"/>
      <c r="F25" s="217">
        <f>ROUND(F24/E24,3)</f>
        <v>0.95499999999999996</v>
      </c>
      <c r="G25" s="218">
        <f>ROUND(G24/E24,3)</f>
        <v>4.4999999999999998E-2</v>
      </c>
      <c r="H25" s="219">
        <f t="shared" ref="H25" si="7">ROUND(H24/E24,3)</f>
        <v>0.34499999999999997</v>
      </c>
      <c r="I25" s="220">
        <f>ROUND(I24/E24,3)</f>
        <v>0.33600000000000002</v>
      </c>
      <c r="J25" s="221">
        <f>ROUND(J24/E24,3)</f>
        <v>8.9999999999999993E-3</v>
      </c>
      <c r="K25" s="252">
        <f>ROUND(K24/E24,3)</f>
        <v>0.65500000000000003</v>
      </c>
      <c r="L25" s="220">
        <f>ROUND(L24/E24,3)</f>
        <v>0.61799999999999999</v>
      </c>
      <c r="M25" s="222">
        <f>ROUND(M24/E24,3)</f>
        <v>3.5999999999999997E-2</v>
      </c>
      <c r="N25" s="223">
        <f>ROUND(N24/E24,3)</f>
        <v>0.627</v>
      </c>
      <c r="O25" s="220">
        <f>ROUND(O24/E24,3)</f>
        <v>0.6</v>
      </c>
      <c r="P25" s="253">
        <f>ROUND(P24/E24,3)</f>
        <v>2.7E-2</v>
      </c>
      <c r="Q25" s="220">
        <f t="shared" ref="Q25" si="8">ROUND(Q24/E24,3)</f>
        <v>0.2</v>
      </c>
      <c r="R25" s="220">
        <f>ROUND(R24/E24,3)</f>
        <v>0.191</v>
      </c>
      <c r="S25" s="220">
        <f>ROUND(S24/E24,3)</f>
        <v>8.9999999999999993E-3</v>
      </c>
      <c r="T25" s="220">
        <f>ROUND(T24/E24,3)</f>
        <v>0.42699999999999999</v>
      </c>
      <c r="U25" s="220">
        <f>ROUND(U24/E24,3)</f>
        <v>0.40899999999999997</v>
      </c>
      <c r="V25" s="224">
        <f>ROUND(V24/E24,3)</f>
        <v>1.7999999999999999E-2</v>
      </c>
      <c r="W25" s="223">
        <f t="shared" ref="W25" si="9">ROUND(W24/E24,3)</f>
        <v>0</v>
      </c>
      <c r="X25" s="217">
        <f>ROUND(X24/E24,3)</f>
        <v>0</v>
      </c>
      <c r="Y25" s="254">
        <f>ROUND(Y24/E24,3)</f>
        <v>0</v>
      </c>
      <c r="Z25" s="226">
        <f>ROUND(Z24/E24,3)</f>
        <v>2.7E-2</v>
      </c>
      <c r="AA25" s="217">
        <f>ROUND(AA24/E24,3)</f>
        <v>1.7999999999999999E-2</v>
      </c>
      <c r="AB25" s="254">
        <f>ROUND(AB24/E24,3)</f>
        <v>8.9999999999999993E-3</v>
      </c>
      <c r="AC25" s="227"/>
    </row>
    <row r="26" spans="2:29" ht="12.9" customHeight="1" x14ac:dyDescent="0.2">
      <c r="B26" s="69"/>
      <c r="C26" s="274"/>
      <c r="D26" s="78"/>
      <c r="E26" s="328"/>
      <c r="F26" s="256">
        <f>ROUND(F24/F24,3)</f>
        <v>1</v>
      </c>
      <c r="G26" s="257">
        <f>ROUND(G24/G24,3)</f>
        <v>1</v>
      </c>
      <c r="H26" s="258"/>
      <c r="I26" s="259">
        <f>ROUND(I24/F24,3)</f>
        <v>0.35199999999999998</v>
      </c>
      <c r="J26" s="260">
        <f>ROUND(J24/G24,3)</f>
        <v>0.2</v>
      </c>
      <c r="K26" s="261"/>
      <c r="L26" s="259">
        <f>ROUND(L24/F24,3)</f>
        <v>0.64800000000000002</v>
      </c>
      <c r="M26" s="262">
        <f>ROUND(M24/G24,3)</f>
        <v>0.8</v>
      </c>
      <c r="N26" s="263"/>
      <c r="O26" s="259">
        <f>ROUND(O24/F24,3)</f>
        <v>0.629</v>
      </c>
      <c r="P26" s="264">
        <f>ROUND(P24/G24,3)</f>
        <v>0.6</v>
      </c>
      <c r="Q26" s="265"/>
      <c r="R26" s="259">
        <f>ROUND(R24/F24,3)</f>
        <v>0.2</v>
      </c>
      <c r="S26" s="259">
        <f>ROUND(S24/G24,3)</f>
        <v>0.2</v>
      </c>
      <c r="T26" s="265"/>
      <c r="U26" s="259">
        <f>ROUND(U24/F24,3)</f>
        <v>0.42899999999999999</v>
      </c>
      <c r="V26" s="266">
        <f>ROUND(V24/G24,3)</f>
        <v>0.4</v>
      </c>
      <c r="W26" s="263"/>
      <c r="X26" s="256">
        <f>ROUND(X24/F24,3)</f>
        <v>0</v>
      </c>
      <c r="Y26" s="267">
        <f>ROUND(Y24/G24,3)</f>
        <v>0</v>
      </c>
      <c r="Z26" s="329"/>
      <c r="AA26" s="256">
        <f>ROUND(AA24/F24,3)</f>
        <v>1.9E-2</v>
      </c>
      <c r="AB26" s="267">
        <f>ROUND(AB24/G24,3)</f>
        <v>0.2</v>
      </c>
      <c r="AC26" s="227"/>
    </row>
    <row r="27" spans="2:29" ht="12.9" customHeight="1" x14ac:dyDescent="0.2">
      <c r="B27" s="69"/>
      <c r="C27" s="275" t="s">
        <v>198</v>
      </c>
      <c r="D27" s="80">
        <v>82</v>
      </c>
      <c r="E27" s="205">
        <f>F27+G27</f>
        <v>340</v>
      </c>
      <c r="F27" s="205">
        <f>I27+L27</f>
        <v>154</v>
      </c>
      <c r="G27" s="206">
        <f>J27+M27</f>
        <v>186</v>
      </c>
      <c r="H27" s="207">
        <f t="shared" ref="H27" si="10">SUM(I27:J27)</f>
        <v>56</v>
      </c>
      <c r="I27" s="208">
        <v>37</v>
      </c>
      <c r="J27" s="209">
        <v>19</v>
      </c>
      <c r="K27" s="210">
        <f>L27+M27</f>
        <v>284</v>
      </c>
      <c r="L27" s="208">
        <f>O27+AA27+X27</f>
        <v>117</v>
      </c>
      <c r="M27" s="211">
        <f>P27+AB27+Y27</f>
        <v>167</v>
      </c>
      <c r="N27" s="268">
        <f>O27+P27</f>
        <v>183</v>
      </c>
      <c r="O27" s="208">
        <f>R27+U27</f>
        <v>79</v>
      </c>
      <c r="P27" s="269">
        <f>S27+V27</f>
        <v>104</v>
      </c>
      <c r="Q27" s="208">
        <f t="shared" ref="Q27" si="11">R27+S27</f>
        <v>68</v>
      </c>
      <c r="R27" s="208">
        <v>34</v>
      </c>
      <c r="S27" s="208">
        <v>34</v>
      </c>
      <c r="T27" s="208">
        <f>SUM(U27:V27)</f>
        <v>115</v>
      </c>
      <c r="U27" s="208">
        <v>45</v>
      </c>
      <c r="V27" s="213">
        <v>70</v>
      </c>
      <c r="W27" s="268">
        <f t="shared" ref="W27" si="12">SUM(X27:Y27)</f>
        <v>11</v>
      </c>
      <c r="X27" s="205">
        <v>11</v>
      </c>
      <c r="Y27" s="270">
        <v>0</v>
      </c>
      <c r="Z27" s="332">
        <f t="shared" ref="Z27" si="13">SUM(AA27:AB27)</f>
        <v>90</v>
      </c>
      <c r="AA27" s="205">
        <v>27</v>
      </c>
      <c r="AB27" s="270">
        <v>63</v>
      </c>
      <c r="AC27" s="215"/>
    </row>
    <row r="28" spans="2:29" ht="12.9" customHeight="1" x14ac:dyDescent="0.2">
      <c r="B28" s="69"/>
      <c r="C28" s="181"/>
      <c r="D28" s="50"/>
      <c r="E28" s="217"/>
      <c r="F28" s="217">
        <f>ROUND(F27/E27,3)</f>
        <v>0.45300000000000001</v>
      </c>
      <c r="G28" s="218">
        <f>ROUND(G27/E27,3)</f>
        <v>0.54700000000000004</v>
      </c>
      <c r="H28" s="219">
        <f t="shared" ref="H28" si="14">ROUND(H27/E27,3)</f>
        <v>0.16500000000000001</v>
      </c>
      <c r="I28" s="220">
        <f>ROUND(I27/E27,3)</f>
        <v>0.109</v>
      </c>
      <c r="J28" s="221">
        <f>ROUND(J27/E27,3)</f>
        <v>5.6000000000000001E-2</v>
      </c>
      <c r="K28" s="252">
        <f>ROUND(K27/E27,3)</f>
        <v>0.83499999999999996</v>
      </c>
      <c r="L28" s="220">
        <f>ROUND(L27/E27,3)</f>
        <v>0.34399999999999997</v>
      </c>
      <c r="M28" s="222">
        <f>ROUND(M27/E27,3)</f>
        <v>0.49099999999999999</v>
      </c>
      <c r="N28" s="223">
        <f>ROUND(N27/E27,3)</f>
        <v>0.53800000000000003</v>
      </c>
      <c r="O28" s="220">
        <f>ROUND(O27/E27,3)</f>
        <v>0.23200000000000001</v>
      </c>
      <c r="P28" s="253">
        <f>ROUND(P27/E27,3)</f>
        <v>0.30599999999999999</v>
      </c>
      <c r="Q28" s="220">
        <f t="shared" ref="Q28" si="15">ROUND(Q27/E27,3)</f>
        <v>0.2</v>
      </c>
      <c r="R28" s="220">
        <f>ROUND(R27/E27,3)</f>
        <v>0.1</v>
      </c>
      <c r="S28" s="220">
        <f>ROUND(S27/E27,3)</f>
        <v>0.1</v>
      </c>
      <c r="T28" s="220">
        <f>ROUND(T27/E27,3)</f>
        <v>0.33800000000000002</v>
      </c>
      <c r="U28" s="220">
        <f>ROUND(U27/E27,3)</f>
        <v>0.13200000000000001</v>
      </c>
      <c r="V28" s="224">
        <f>ROUND(V27/E27,3)</f>
        <v>0.20599999999999999</v>
      </c>
      <c r="W28" s="223">
        <f t="shared" ref="W28" si="16">ROUND(W27/E27,3)</f>
        <v>3.2000000000000001E-2</v>
      </c>
      <c r="X28" s="217">
        <f>ROUND(X27/E27,3)</f>
        <v>3.2000000000000001E-2</v>
      </c>
      <c r="Y28" s="254">
        <f>ROUND(Y27/E27,3)</f>
        <v>0</v>
      </c>
      <c r="Z28" s="226">
        <f t="shared" ref="Z28" si="17">ROUND(Z27/E27,3)</f>
        <v>0.26500000000000001</v>
      </c>
      <c r="AA28" s="217">
        <f>ROUND(AA27/E27,3)</f>
        <v>7.9000000000000001E-2</v>
      </c>
      <c r="AB28" s="254">
        <f>ROUND(AB27/E27,3)</f>
        <v>0.185</v>
      </c>
      <c r="AC28" s="227"/>
    </row>
    <row r="29" spans="2:29" ht="12.9" customHeight="1" x14ac:dyDescent="0.2">
      <c r="B29" s="69"/>
      <c r="C29" s="276"/>
      <c r="D29" s="78"/>
      <c r="E29" s="328"/>
      <c r="F29" s="256">
        <f>ROUND(F27/F27,3)</f>
        <v>1</v>
      </c>
      <c r="G29" s="257">
        <f>ROUND(G27/G27,3)</f>
        <v>1</v>
      </c>
      <c r="H29" s="258"/>
      <c r="I29" s="259">
        <f>ROUND(I27/F27,3)</f>
        <v>0.24</v>
      </c>
      <c r="J29" s="260">
        <f>ROUND(J27/G27,3)</f>
        <v>0.10199999999999999</v>
      </c>
      <c r="K29" s="261"/>
      <c r="L29" s="259">
        <f>ROUND(L27/F27,3)</f>
        <v>0.76</v>
      </c>
      <c r="M29" s="262">
        <f>ROUND(M27/G27,3)</f>
        <v>0.89800000000000002</v>
      </c>
      <c r="N29" s="263"/>
      <c r="O29" s="259">
        <f>ROUND(O27/F27,3)</f>
        <v>0.51300000000000001</v>
      </c>
      <c r="P29" s="264">
        <f>ROUND(P27/G27,3)</f>
        <v>0.55900000000000005</v>
      </c>
      <c r="Q29" s="265"/>
      <c r="R29" s="259">
        <f>ROUND(R27/F27,3)</f>
        <v>0.221</v>
      </c>
      <c r="S29" s="259">
        <f>ROUND(S27/G27,3)</f>
        <v>0.183</v>
      </c>
      <c r="T29" s="265"/>
      <c r="U29" s="259">
        <f>ROUND(U27/F27,3)</f>
        <v>0.29199999999999998</v>
      </c>
      <c r="V29" s="266">
        <f>ROUND(V27/G27,3)</f>
        <v>0.376</v>
      </c>
      <c r="W29" s="263"/>
      <c r="X29" s="256">
        <f>ROUND(X27/F27,3)</f>
        <v>7.0999999999999994E-2</v>
      </c>
      <c r="Y29" s="267">
        <f>ROUND(Y27/G27,3)</f>
        <v>0</v>
      </c>
      <c r="Z29" s="329"/>
      <c r="AA29" s="256">
        <f>ROUND(AA27/F27,3)</f>
        <v>0.17499999999999999</v>
      </c>
      <c r="AB29" s="267">
        <f>ROUND(AB27/G27,3)</f>
        <v>0.33900000000000002</v>
      </c>
      <c r="AC29" s="227"/>
    </row>
    <row r="30" spans="2:29" ht="12.9" customHeight="1" x14ac:dyDescent="0.2">
      <c r="B30" s="69"/>
      <c r="C30" s="96" t="s">
        <v>199</v>
      </c>
      <c r="D30" s="80">
        <v>8</v>
      </c>
      <c r="E30" s="205">
        <f>F30+G30</f>
        <v>4</v>
      </c>
      <c r="F30" s="205">
        <f>I30+L30</f>
        <v>4</v>
      </c>
      <c r="G30" s="206">
        <f>J30+M30</f>
        <v>0</v>
      </c>
      <c r="H30" s="207">
        <f t="shared" ref="H30" si="18">SUM(I30:J30)</f>
        <v>2</v>
      </c>
      <c r="I30" s="208">
        <v>2</v>
      </c>
      <c r="J30" s="209">
        <v>0</v>
      </c>
      <c r="K30" s="210">
        <f>L30+M30</f>
        <v>2</v>
      </c>
      <c r="L30" s="208">
        <f>O30+AA30+X30</f>
        <v>2</v>
      </c>
      <c r="M30" s="211">
        <f>P30+AB30+Y30</f>
        <v>0</v>
      </c>
      <c r="N30" s="268">
        <f>O30+P30</f>
        <v>0</v>
      </c>
      <c r="O30" s="208">
        <f>R30+U30</f>
        <v>0</v>
      </c>
      <c r="P30" s="269">
        <f>S30+V30</f>
        <v>0</v>
      </c>
      <c r="Q30" s="208">
        <f t="shared" ref="Q30" si="19">R30+S30</f>
        <v>0</v>
      </c>
      <c r="R30" s="208">
        <v>0</v>
      </c>
      <c r="S30" s="208">
        <v>0</v>
      </c>
      <c r="T30" s="208">
        <f>SUM(U30:V30)</f>
        <v>0</v>
      </c>
      <c r="U30" s="208">
        <v>0</v>
      </c>
      <c r="V30" s="213">
        <v>0</v>
      </c>
      <c r="W30" s="268">
        <f t="shared" ref="W30" si="20">SUM(X30:Y30)</f>
        <v>0</v>
      </c>
      <c r="X30" s="205">
        <v>0</v>
      </c>
      <c r="Y30" s="270">
        <v>0</v>
      </c>
      <c r="Z30" s="332">
        <f t="shared" ref="Z30" si="21">SUM(AA30:AB30)</f>
        <v>2</v>
      </c>
      <c r="AA30" s="205">
        <v>2</v>
      </c>
      <c r="AB30" s="270">
        <v>0</v>
      </c>
      <c r="AC30" s="215"/>
    </row>
    <row r="31" spans="2:29" ht="12.9" customHeight="1" x14ac:dyDescent="0.2">
      <c r="B31" s="69"/>
      <c r="C31" s="271"/>
      <c r="D31" s="50"/>
      <c r="E31" s="217"/>
      <c r="F31" s="217">
        <f>ROUND(F30/E30,3)</f>
        <v>1</v>
      </c>
      <c r="G31" s="218">
        <f>ROUND(G30/E30,3)</f>
        <v>0</v>
      </c>
      <c r="H31" s="219">
        <f t="shared" ref="H31:H52" si="22">ROUND(H30/E30,3)</f>
        <v>0.5</v>
      </c>
      <c r="I31" s="220">
        <f>ROUND(I30/E30,3)</f>
        <v>0.5</v>
      </c>
      <c r="J31" s="221">
        <f>ROUND(J30/E30,3)</f>
        <v>0</v>
      </c>
      <c r="K31" s="252">
        <f>ROUND(K30/E30,3)</f>
        <v>0.5</v>
      </c>
      <c r="L31" s="220">
        <f>ROUND(L30/E30,3)</f>
        <v>0.5</v>
      </c>
      <c r="M31" s="222">
        <f>ROUND(M30/E30,3)</f>
        <v>0</v>
      </c>
      <c r="N31" s="223">
        <f>ROUND(N30/E30,3)</f>
        <v>0</v>
      </c>
      <c r="O31" s="220">
        <f>ROUND(O30/E30,3)</f>
        <v>0</v>
      </c>
      <c r="P31" s="253">
        <f>ROUND(P30/E30,3)</f>
        <v>0</v>
      </c>
      <c r="Q31" s="220">
        <f t="shared" ref="Q31" si="23">ROUND(Q30/E30,3)</f>
        <v>0</v>
      </c>
      <c r="R31" s="220">
        <f>ROUND(R30/E30,3)</f>
        <v>0</v>
      </c>
      <c r="S31" s="220">
        <f>ROUND(S30/E30,3)</f>
        <v>0</v>
      </c>
      <c r="T31" s="220">
        <f>ROUND(T30/E30,3)</f>
        <v>0</v>
      </c>
      <c r="U31" s="220">
        <f>ROUND(U30/E30,3)</f>
        <v>0</v>
      </c>
      <c r="V31" s="224">
        <f>ROUND(V30/E30,3)</f>
        <v>0</v>
      </c>
      <c r="W31" s="223">
        <f t="shared" ref="W31" si="24">ROUND(W30/E30,3)</f>
        <v>0</v>
      </c>
      <c r="X31" s="217">
        <f>ROUND(X30/E30,3)</f>
        <v>0</v>
      </c>
      <c r="Y31" s="254">
        <f>ROUND(Y30/E30,3)</f>
        <v>0</v>
      </c>
      <c r="Z31" s="226">
        <f t="shared" ref="Z31" si="25">ROUND(Z30/E30,3)</f>
        <v>0.5</v>
      </c>
      <c r="AA31" s="217">
        <f>ROUND(AA30/E30,3)</f>
        <v>0.5</v>
      </c>
      <c r="AB31" s="254">
        <f>ROUND(AB30/E30,3)</f>
        <v>0</v>
      </c>
      <c r="AC31" s="227"/>
    </row>
    <row r="32" spans="2:29" ht="12.9" customHeight="1" x14ac:dyDescent="0.2">
      <c r="B32" s="69"/>
      <c r="C32" s="94"/>
      <c r="D32" s="78"/>
      <c r="E32" s="328"/>
      <c r="F32" s="256">
        <f>ROUND(F30/F30,3)</f>
        <v>1</v>
      </c>
      <c r="G32" s="257">
        <v>0</v>
      </c>
      <c r="H32" s="258"/>
      <c r="I32" s="259">
        <f>ROUND(I30/F30,3)</f>
        <v>0.5</v>
      </c>
      <c r="J32" s="260">
        <v>0</v>
      </c>
      <c r="K32" s="261"/>
      <c r="L32" s="259">
        <f>ROUND(L30/F30,3)</f>
        <v>0.5</v>
      </c>
      <c r="M32" s="262">
        <v>0</v>
      </c>
      <c r="N32" s="263"/>
      <c r="O32" s="259">
        <f>ROUND(O30/F30,3)</f>
        <v>0</v>
      </c>
      <c r="P32" s="264">
        <v>0</v>
      </c>
      <c r="Q32" s="265"/>
      <c r="R32" s="259">
        <f>ROUND(R30/F30,3)</f>
        <v>0</v>
      </c>
      <c r="S32" s="259">
        <v>0</v>
      </c>
      <c r="T32" s="265"/>
      <c r="U32" s="259">
        <f>ROUND(U30/F30,3)</f>
        <v>0</v>
      </c>
      <c r="V32" s="266">
        <v>0</v>
      </c>
      <c r="W32" s="263"/>
      <c r="X32" s="256">
        <f>ROUND(X30/F30,3)</f>
        <v>0</v>
      </c>
      <c r="Y32" s="267">
        <v>0</v>
      </c>
      <c r="Z32" s="329"/>
      <c r="AA32" s="256">
        <f>ROUND(AA30/F30,3)</f>
        <v>0.5</v>
      </c>
      <c r="AB32" s="267">
        <v>0</v>
      </c>
      <c r="AC32" s="227"/>
    </row>
    <row r="33" spans="2:29" ht="12.9" customHeight="1" x14ac:dyDescent="0.2">
      <c r="B33" s="69"/>
      <c r="C33" s="271" t="s">
        <v>200</v>
      </c>
      <c r="D33" s="80">
        <v>176</v>
      </c>
      <c r="E33" s="205">
        <f>F33+G33</f>
        <v>1347</v>
      </c>
      <c r="F33" s="205">
        <f>I33+L33</f>
        <v>580</v>
      </c>
      <c r="G33" s="206">
        <f>J33+M33</f>
        <v>767</v>
      </c>
      <c r="H33" s="207">
        <f>SUM(I33:J33)</f>
        <v>226</v>
      </c>
      <c r="I33" s="208">
        <v>126</v>
      </c>
      <c r="J33" s="209">
        <v>100</v>
      </c>
      <c r="K33" s="210">
        <f>L33+M33</f>
        <v>1121</v>
      </c>
      <c r="L33" s="208">
        <f>O33+AA33+X33</f>
        <v>454</v>
      </c>
      <c r="M33" s="211">
        <f>P33+AB33+Y33</f>
        <v>667</v>
      </c>
      <c r="N33" s="268">
        <f>O33+P33</f>
        <v>1028</v>
      </c>
      <c r="O33" s="208">
        <f>R33+U33</f>
        <v>407</v>
      </c>
      <c r="P33" s="269">
        <f>S33+V33</f>
        <v>621</v>
      </c>
      <c r="Q33" s="208">
        <f t="shared" ref="Q33" si="26">R33+S33</f>
        <v>245</v>
      </c>
      <c r="R33" s="208">
        <v>130</v>
      </c>
      <c r="S33" s="208">
        <v>115</v>
      </c>
      <c r="T33" s="208">
        <f>SUM(U33:V33)</f>
        <v>783</v>
      </c>
      <c r="U33" s="208">
        <v>277</v>
      </c>
      <c r="V33" s="213">
        <v>506</v>
      </c>
      <c r="W33" s="268">
        <f t="shared" ref="W33" si="27">SUM(X33:Y33)</f>
        <v>9</v>
      </c>
      <c r="X33" s="205">
        <v>2</v>
      </c>
      <c r="Y33" s="270">
        <v>7</v>
      </c>
      <c r="Z33" s="332">
        <f t="shared" ref="Z33" si="28">SUM(AA33:AB33)</f>
        <v>84</v>
      </c>
      <c r="AA33" s="205">
        <v>45</v>
      </c>
      <c r="AB33" s="270">
        <v>39</v>
      </c>
      <c r="AC33" s="215"/>
    </row>
    <row r="34" spans="2:29" ht="12.9" customHeight="1" x14ac:dyDescent="0.2">
      <c r="B34" s="69"/>
      <c r="C34" s="271"/>
      <c r="D34" s="50"/>
      <c r="E34" s="217"/>
      <c r="F34" s="217">
        <f>ROUND(F33/E33,3)</f>
        <v>0.43099999999999999</v>
      </c>
      <c r="G34" s="218">
        <f>ROUND(G33/E33,3)</f>
        <v>0.56899999999999995</v>
      </c>
      <c r="H34" s="219">
        <f t="shared" ref="H34" si="29">ROUND(H33/E33,3)</f>
        <v>0.16800000000000001</v>
      </c>
      <c r="I34" s="220">
        <f>ROUND(I33/E33,3)</f>
        <v>9.4E-2</v>
      </c>
      <c r="J34" s="221">
        <f>ROUND(J33/E33,3)</f>
        <v>7.3999999999999996E-2</v>
      </c>
      <c r="K34" s="252">
        <f>ROUND(K33/E33,3)</f>
        <v>0.83199999999999996</v>
      </c>
      <c r="L34" s="220">
        <f>ROUND(L33/E33,3)</f>
        <v>0.33700000000000002</v>
      </c>
      <c r="M34" s="222">
        <f>ROUND(M33/E33,3)</f>
        <v>0.495</v>
      </c>
      <c r="N34" s="223">
        <f>ROUND(N33/E33,3)</f>
        <v>0.76300000000000001</v>
      </c>
      <c r="O34" s="220">
        <f>ROUND(O33/E33,3)</f>
        <v>0.30199999999999999</v>
      </c>
      <c r="P34" s="253">
        <f>ROUND(P33/E33,3)</f>
        <v>0.46100000000000002</v>
      </c>
      <c r="Q34" s="220">
        <f t="shared" ref="Q34" si="30">ROUND(Q33/E33,3)</f>
        <v>0.182</v>
      </c>
      <c r="R34" s="220">
        <f>ROUND(R33/E33,3)</f>
        <v>9.7000000000000003E-2</v>
      </c>
      <c r="S34" s="220">
        <f>ROUND(S33/E33,3)</f>
        <v>8.5000000000000006E-2</v>
      </c>
      <c r="T34" s="220">
        <f>ROUND(T33/E33,3)</f>
        <v>0.58099999999999996</v>
      </c>
      <c r="U34" s="220">
        <f>ROUND(U33/E33,3)</f>
        <v>0.20599999999999999</v>
      </c>
      <c r="V34" s="224">
        <f>ROUND(V33/E33,3)</f>
        <v>0.376</v>
      </c>
      <c r="W34" s="223">
        <f t="shared" ref="W34" si="31">ROUND(W33/E33,3)</f>
        <v>7.0000000000000001E-3</v>
      </c>
      <c r="X34" s="217">
        <f>ROUND(X33/E33,3)</f>
        <v>1E-3</v>
      </c>
      <c r="Y34" s="254">
        <f>ROUND(Y33/E33,3)</f>
        <v>5.0000000000000001E-3</v>
      </c>
      <c r="Z34" s="226">
        <f t="shared" ref="Z34" si="32">ROUND(Z33/E33,3)</f>
        <v>6.2E-2</v>
      </c>
      <c r="AA34" s="217">
        <f>ROUND(AA33/E33,3)</f>
        <v>3.3000000000000002E-2</v>
      </c>
      <c r="AB34" s="254">
        <f>ROUND(AB33/E33,3)</f>
        <v>2.9000000000000001E-2</v>
      </c>
      <c r="AC34" s="227"/>
    </row>
    <row r="35" spans="2:29" ht="12.9" customHeight="1" thickBot="1" x14ac:dyDescent="0.25">
      <c r="B35" s="86"/>
      <c r="C35" s="271"/>
      <c r="D35" s="87"/>
      <c r="E35" s="328"/>
      <c r="F35" s="256">
        <f>ROUND(F33/F33,3)</f>
        <v>1</v>
      </c>
      <c r="G35" s="257">
        <f>ROUND(G33/G33,3)</f>
        <v>1</v>
      </c>
      <c r="H35" s="291"/>
      <c r="I35" s="259">
        <f>ROUND(I33/F33,3)</f>
        <v>0.217</v>
      </c>
      <c r="J35" s="260">
        <f>ROUND(J33/G33,3)</f>
        <v>0.13</v>
      </c>
      <c r="K35" s="261"/>
      <c r="L35" s="277">
        <f>ROUND(L33/F33,3)</f>
        <v>0.78300000000000003</v>
      </c>
      <c r="M35" s="262">
        <f>ROUND(M33/G33,3)</f>
        <v>0.87</v>
      </c>
      <c r="N35" s="263"/>
      <c r="O35" s="259">
        <f>ROUND(O33/F33,3)</f>
        <v>0.70199999999999996</v>
      </c>
      <c r="P35" s="264">
        <f>ROUND(P33/G33,3)</f>
        <v>0.81</v>
      </c>
      <c r="Q35" s="297"/>
      <c r="R35" s="259">
        <f>ROUND(R33/F33,3)</f>
        <v>0.224</v>
      </c>
      <c r="S35" s="259">
        <f>ROUND(S33/G33,3)</f>
        <v>0.15</v>
      </c>
      <c r="T35" s="265"/>
      <c r="U35" s="259">
        <f>ROUND(U33/F33,3)</f>
        <v>0.47799999999999998</v>
      </c>
      <c r="V35" s="266">
        <f>ROUND(V33/G33,3)</f>
        <v>0.66</v>
      </c>
      <c r="W35" s="263"/>
      <c r="X35" s="256">
        <f>ROUND(X33/F33,3)</f>
        <v>3.0000000000000001E-3</v>
      </c>
      <c r="Y35" s="267">
        <f>ROUND(Y33/G33,3)</f>
        <v>8.9999999999999993E-3</v>
      </c>
      <c r="Z35" s="329"/>
      <c r="AA35" s="256">
        <f>ROUND(AA33/F33,3)</f>
        <v>7.8E-2</v>
      </c>
      <c r="AB35" s="267">
        <f>ROUND(AB33/G33,3)</f>
        <v>5.0999999999999997E-2</v>
      </c>
      <c r="AC35" s="227"/>
    </row>
    <row r="36" spans="2:29" ht="12.9" customHeight="1" thickTop="1" x14ac:dyDescent="0.2">
      <c r="B36" s="63" t="s">
        <v>201</v>
      </c>
      <c r="C36" s="93" t="s">
        <v>202</v>
      </c>
      <c r="D36" s="80">
        <v>106</v>
      </c>
      <c r="E36" s="241">
        <f>F36+G36</f>
        <v>139</v>
      </c>
      <c r="F36" s="241">
        <f>I36+L36</f>
        <v>62</v>
      </c>
      <c r="G36" s="242">
        <f>J36+M36</f>
        <v>77</v>
      </c>
      <c r="H36" s="300">
        <f t="shared" ref="H36:H51" si="33">SUM(I36:J36)</f>
        <v>51</v>
      </c>
      <c r="I36" s="244">
        <v>25</v>
      </c>
      <c r="J36" s="245">
        <v>26</v>
      </c>
      <c r="K36" s="246">
        <f>L36+M36</f>
        <v>88</v>
      </c>
      <c r="L36" s="278">
        <f>O36+AA36+X36</f>
        <v>37</v>
      </c>
      <c r="M36" s="247">
        <f>P36+AB36+Y36</f>
        <v>51</v>
      </c>
      <c r="N36" s="248">
        <f>O36+P36</f>
        <v>70</v>
      </c>
      <c r="O36" s="244">
        <f>R36+U36</f>
        <v>25</v>
      </c>
      <c r="P36" s="249">
        <f>S36+V36</f>
        <v>45</v>
      </c>
      <c r="Q36" s="244">
        <f>R36+S36</f>
        <v>19</v>
      </c>
      <c r="R36" s="244">
        <v>5</v>
      </c>
      <c r="S36" s="244">
        <v>14</v>
      </c>
      <c r="T36" s="244">
        <f>U36+V36</f>
        <v>51</v>
      </c>
      <c r="U36" s="244">
        <v>20</v>
      </c>
      <c r="V36" s="250">
        <v>31</v>
      </c>
      <c r="W36" s="248">
        <f>SUM(X36:Y36)</f>
        <v>2</v>
      </c>
      <c r="X36" s="241">
        <v>0</v>
      </c>
      <c r="Y36" s="251">
        <v>2</v>
      </c>
      <c r="Z36" s="337">
        <f>SUM(AA36:AB36)</f>
        <v>16</v>
      </c>
      <c r="AA36" s="241">
        <v>12</v>
      </c>
      <c r="AB36" s="251">
        <v>4</v>
      </c>
      <c r="AC36" s="215"/>
    </row>
    <row r="37" spans="2:29" ht="12.9" customHeight="1" x14ac:dyDescent="0.2">
      <c r="B37" s="69"/>
      <c r="C37" s="94"/>
      <c r="D37" s="50"/>
      <c r="E37" s="217"/>
      <c r="F37" s="217">
        <f>ROUND(F36/E36,3)</f>
        <v>0.44600000000000001</v>
      </c>
      <c r="G37" s="218">
        <f>ROUND(G36/E36,3)</f>
        <v>0.55400000000000005</v>
      </c>
      <c r="H37" s="219">
        <f t="shared" si="22"/>
        <v>0.36699999999999999</v>
      </c>
      <c r="I37" s="220">
        <f>ROUND(I36/E36,3)</f>
        <v>0.18</v>
      </c>
      <c r="J37" s="221">
        <f>ROUND(J36/E36,3)</f>
        <v>0.187</v>
      </c>
      <c r="K37" s="252">
        <f>ROUND(K36/E36,3)</f>
        <v>0.63300000000000001</v>
      </c>
      <c r="L37" s="220">
        <f>ROUND(L36/E36,3)</f>
        <v>0.26600000000000001</v>
      </c>
      <c r="M37" s="222">
        <f>ROUND(M36/E36,3)</f>
        <v>0.36699999999999999</v>
      </c>
      <c r="N37" s="223">
        <f>ROUND(N36/E36,3)</f>
        <v>0.504</v>
      </c>
      <c r="O37" s="220">
        <f>ROUND(O36/E36,3)</f>
        <v>0.18</v>
      </c>
      <c r="P37" s="253">
        <f>ROUND(P36/E36,3)</f>
        <v>0.32400000000000001</v>
      </c>
      <c r="Q37" s="220">
        <f>ROUND(Q36/E36,3)</f>
        <v>0.13700000000000001</v>
      </c>
      <c r="R37" s="220">
        <f>ROUND(R36/E36,3)</f>
        <v>3.5999999999999997E-2</v>
      </c>
      <c r="S37" s="220">
        <f>ROUND(S36/E36,3)</f>
        <v>0.10100000000000001</v>
      </c>
      <c r="T37" s="220">
        <f>ROUND(T36/E36,3)</f>
        <v>0.36699999999999999</v>
      </c>
      <c r="U37" s="220">
        <f>ROUND(U36/E36,3)</f>
        <v>0.14399999999999999</v>
      </c>
      <c r="V37" s="224">
        <f>ROUND(V36/E36,3)</f>
        <v>0.223</v>
      </c>
      <c r="W37" s="223">
        <f>ROUND(W36/E36,3)</f>
        <v>1.4E-2</v>
      </c>
      <c r="X37" s="217">
        <f>ROUND(X36/E36,3)</f>
        <v>0</v>
      </c>
      <c r="Y37" s="254">
        <f>ROUND(Y36/E36,3)</f>
        <v>1.4E-2</v>
      </c>
      <c r="Z37" s="226">
        <f>ROUND(Z36/E36,3)</f>
        <v>0.115</v>
      </c>
      <c r="AA37" s="217">
        <f>ROUND(AA36/E36,3)</f>
        <v>8.5999999999999993E-2</v>
      </c>
      <c r="AB37" s="254">
        <f>ROUND(AB36/E36,3)</f>
        <v>2.9000000000000001E-2</v>
      </c>
      <c r="AC37" s="227"/>
    </row>
    <row r="38" spans="2:29" ht="12.9" customHeight="1" x14ac:dyDescent="0.2">
      <c r="B38" s="69"/>
      <c r="C38" s="95"/>
      <c r="D38" s="78"/>
      <c r="E38" s="328"/>
      <c r="F38" s="256">
        <f>ROUND(F36/F36,3)</f>
        <v>1</v>
      </c>
      <c r="G38" s="257">
        <f>ROUND(G36/G36,3)</f>
        <v>1</v>
      </c>
      <c r="H38" s="258"/>
      <c r="I38" s="259">
        <f>ROUND(I36/F36,3)</f>
        <v>0.40300000000000002</v>
      </c>
      <c r="J38" s="260">
        <f>ROUND(J36/G36,3)</f>
        <v>0.33800000000000002</v>
      </c>
      <c r="K38" s="261"/>
      <c r="L38" s="259">
        <f>ROUND(L36/F36,3)</f>
        <v>0.59699999999999998</v>
      </c>
      <c r="M38" s="266">
        <f>ROUND(M36/G36,3)</f>
        <v>0.66200000000000003</v>
      </c>
      <c r="N38" s="263"/>
      <c r="O38" s="259">
        <f>ROUND(O36/F36,3)</f>
        <v>0.40300000000000002</v>
      </c>
      <c r="P38" s="264">
        <f>ROUND(P36/G36,3)</f>
        <v>0.58399999999999996</v>
      </c>
      <c r="Q38" s="265"/>
      <c r="R38" s="259">
        <f>ROUND(R36/F36,3)</f>
        <v>8.1000000000000003E-2</v>
      </c>
      <c r="S38" s="259">
        <f>ROUND(S36/G36,3)</f>
        <v>0.182</v>
      </c>
      <c r="T38" s="265"/>
      <c r="U38" s="259">
        <f>ROUND(U36/F36,3)</f>
        <v>0.32300000000000001</v>
      </c>
      <c r="V38" s="266">
        <f>ROUND(V36/G36,3)</f>
        <v>0.40300000000000002</v>
      </c>
      <c r="W38" s="263"/>
      <c r="X38" s="256">
        <f>ROUND(X36/F36,3)</f>
        <v>0</v>
      </c>
      <c r="Y38" s="267">
        <f>ROUND(Y36/G36,3)</f>
        <v>2.5999999999999999E-2</v>
      </c>
      <c r="Z38" s="329"/>
      <c r="AA38" s="256">
        <f>ROUND(AA36/F36,3)</f>
        <v>0.19400000000000001</v>
      </c>
      <c r="AB38" s="267">
        <f>ROUND(AB36/G36,3)</f>
        <v>5.1999999999999998E-2</v>
      </c>
      <c r="AC38" s="227"/>
    </row>
    <row r="39" spans="2:29" ht="12.9" customHeight="1" x14ac:dyDescent="0.2">
      <c r="B39" s="69"/>
      <c r="C39" s="95" t="s">
        <v>203</v>
      </c>
      <c r="D39" s="80">
        <v>171</v>
      </c>
      <c r="E39" s="205">
        <f>F39+G39</f>
        <v>403</v>
      </c>
      <c r="F39" s="205">
        <f>I39+L39</f>
        <v>249</v>
      </c>
      <c r="G39" s="206">
        <f>J39+M39</f>
        <v>154</v>
      </c>
      <c r="H39" s="207">
        <f t="shared" si="33"/>
        <v>157</v>
      </c>
      <c r="I39" s="208">
        <v>119</v>
      </c>
      <c r="J39" s="209">
        <v>38</v>
      </c>
      <c r="K39" s="210">
        <f>L39+M39</f>
        <v>246</v>
      </c>
      <c r="L39" s="208">
        <f>O39+AA39+X39</f>
        <v>130</v>
      </c>
      <c r="M39" s="279">
        <f>P39+AB39+Y39</f>
        <v>116</v>
      </c>
      <c r="N39" s="268">
        <f>O39+P39</f>
        <v>191</v>
      </c>
      <c r="O39" s="208">
        <f>R39+U39</f>
        <v>91</v>
      </c>
      <c r="P39" s="269">
        <f>S39+V39</f>
        <v>100</v>
      </c>
      <c r="Q39" s="208">
        <f t="shared" ref="Q39" si="34">R39+S39</f>
        <v>22</v>
      </c>
      <c r="R39" s="208">
        <v>15</v>
      </c>
      <c r="S39" s="208">
        <v>7</v>
      </c>
      <c r="T39" s="208">
        <f t="shared" ref="T39" si="35">U39+V39</f>
        <v>169</v>
      </c>
      <c r="U39" s="208">
        <v>76</v>
      </c>
      <c r="V39" s="213">
        <v>93</v>
      </c>
      <c r="W39" s="268">
        <f>SUM(X39:Y39)</f>
        <v>2</v>
      </c>
      <c r="X39" s="205">
        <v>0</v>
      </c>
      <c r="Y39" s="270">
        <v>2</v>
      </c>
      <c r="Z39" s="332">
        <f>SUM(AA39:AB39)</f>
        <v>53</v>
      </c>
      <c r="AA39" s="205">
        <v>39</v>
      </c>
      <c r="AB39" s="270">
        <v>14</v>
      </c>
      <c r="AC39" s="215"/>
    </row>
    <row r="40" spans="2:29" ht="12.9" customHeight="1" x14ac:dyDescent="0.2">
      <c r="B40" s="69"/>
      <c r="C40" s="95"/>
      <c r="D40" s="50"/>
      <c r="E40" s="217"/>
      <c r="F40" s="217">
        <f>ROUND(F39/E39,3)</f>
        <v>0.61799999999999999</v>
      </c>
      <c r="G40" s="218">
        <f>ROUND(G39/E39,3)</f>
        <v>0.38200000000000001</v>
      </c>
      <c r="H40" s="219">
        <f t="shared" si="22"/>
        <v>0.39</v>
      </c>
      <c r="I40" s="220">
        <f>ROUND(I39/E39,3)</f>
        <v>0.29499999999999998</v>
      </c>
      <c r="J40" s="221">
        <f>ROUND(J39/E39,3)</f>
        <v>9.4E-2</v>
      </c>
      <c r="K40" s="252">
        <f>ROUND(K39/E39,3)</f>
        <v>0.61</v>
      </c>
      <c r="L40" s="220">
        <f>ROUND(L39/E39,3)</f>
        <v>0.32300000000000001</v>
      </c>
      <c r="M40" s="222">
        <f>ROUND(M39/E39,3)</f>
        <v>0.28799999999999998</v>
      </c>
      <c r="N40" s="223">
        <f>ROUND(N39/E39,3)</f>
        <v>0.47399999999999998</v>
      </c>
      <c r="O40" s="220">
        <f>ROUND(O39/E39,3)</f>
        <v>0.22600000000000001</v>
      </c>
      <c r="P40" s="253">
        <f>ROUND(P39/E39,3)</f>
        <v>0.248</v>
      </c>
      <c r="Q40" s="220">
        <f t="shared" ref="Q40" si="36">ROUND(Q39/E39,3)</f>
        <v>5.5E-2</v>
      </c>
      <c r="R40" s="220">
        <f>ROUND(R39/E39,3)</f>
        <v>3.6999999999999998E-2</v>
      </c>
      <c r="S40" s="220">
        <f>ROUND(S39/E39,3)</f>
        <v>1.7000000000000001E-2</v>
      </c>
      <c r="T40" s="220">
        <f>ROUND(T39/E39,3)</f>
        <v>0.41899999999999998</v>
      </c>
      <c r="U40" s="220">
        <f>ROUND(U39/E39,3)</f>
        <v>0.189</v>
      </c>
      <c r="V40" s="224">
        <f>ROUND(V39/E39,3)</f>
        <v>0.23100000000000001</v>
      </c>
      <c r="W40" s="223">
        <f>ROUND(W39/E39,3)</f>
        <v>5.0000000000000001E-3</v>
      </c>
      <c r="X40" s="217">
        <f>ROUND(X39/E39,3)</f>
        <v>0</v>
      </c>
      <c r="Y40" s="254">
        <f>ROUND(Y39/E39,3)</f>
        <v>5.0000000000000001E-3</v>
      </c>
      <c r="Z40" s="226">
        <f>ROUND(Z39/E39,3)</f>
        <v>0.13200000000000001</v>
      </c>
      <c r="AA40" s="217">
        <f>ROUND(AA39/E39,3)</f>
        <v>9.7000000000000003E-2</v>
      </c>
      <c r="AB40" s="254">
        <f>ROUND(AB39/E39,3)</f>
        <v>3.5000000000000003E-2</v>
      </c>
      <c r="AC40" s="227"/>
    </row>
    <row r="41" spans="2:29" ht="12.9" customHeight="1" x14ac:dyDescent="0.2">
      <c r="B41" s="69"/>
      <c r="C41" s="95"/>
      <c r="D41" s="78"/>
      <c r="E41" s="328"/>
      <c r="F41" s="256">
        <f>ROUND(F39/F39,3)</f>
        <v>1</v>
      </c>
      <c r="G41" s="257">
        <f>ROUND(G39/G39,3)</f>
        <v>1</v>
      </c>
      <c r="H41" s="258"/>
      <c r="I41" s="259">
        <f>ROUND(I39/F39,3)</f>
        <v>0.47799999999999998</v>
      </c>
      <c r="J41" s="260">
        <f>ROUND(J39/G39,3)</f>
        <v>0.247</v>
      </c>
      <c r="K41" s="261"/>
      <c r="L41" s="259">
        <f>ROUND(L39/F39,3)</f>
        <v>0.52200000000000002</v>
      </c>
      <c r="M41" s="262">
        <f>ROUND(M39/G39,3)</f>
        <v>0.753</v>
      </c>
      <c r="N41" s="263"/>
      <c r="O41" s="259">
        <f>ROUND(O39/F39,3)</f>
        <v>0.36499999999999999</v>
      </c>
      <c r="P41" s="264">
        <f>ROUND(P39/G39,3)</f>
        <v>0.64900000000000002</v>
      </c>
      <c r="Q41" s="265"/>
      <c r="R41" s="259">
        <f>ROUND(R39/F39,3)</f>
        <v>0.06</v>
      </c>
      <c r="S41" s="259">
        <f>ROUND(S39/G39,3)</f>
        <v>4.4999999999999998E-2</v>
      </c>
      <c r="T41" s="265"/>
      <c r="U41" s="259">
        <f>ROUND(U39/F39,3)</f>
        <v>0.30499999999999999</v>
      </c>
      <c r="V41" s="266">
        <f>ROUND(V39/G39,3)</f>
        <v>0.60399999999999998</v>
      </c>
      <c r="W41" s="263"/>
      <c r="X41" s="256">
        <f>ROUND(X39/F39,3)</f>
        <v>0</v>
      </c>
      <c r="Y41" s="267">
        <f>ROUND(Y39/G39,3)</f>
        <v>1.2999999999999999E-2</v>
      </c>
      <c r="Z41" s="329"/>
      <c r="AA41" s="256">
        <f>ROUND(AA39/F39,3)</f>
        <v>0.157</v>
      </c>
      <c r="AB41" s="267">
        <f>ROUND(AB39/G39,3)</f>
        <v>9.0999999999999998E-2</v>
      </c>
      <c r="AC41" s="227"/>
    </row>
    <row r="42" spans="2:29" ht="12.9" customHeight="1" x14ac:dyDescent="0.2">
      <c r="B42" s="69"/>
      <c r="C42" s="94" t="s">
        <v>204</v>
      </c>
      <c r="D42" s="80">
        <v>49</v>
      </c>
      <c r="E42" s="280">
        <f>F42+G42</f>
        <v>306</v>
      </c>
      <c r="F42" s="280">
        <f>I42+L42</f>
        <v>164</v>
      </c>
      <c r="G42" s="281">
        <f>J42+M42</f>
        <v>142</v>
      </c>
      <c r="H42" s="207">
        <f t="shared" si="33"/>
        <v>74</v>
      </c>
      <c r="I42" s="278">
        <v>55</v>
      </c>
      <c r="J42" s="282">
        <v>19</v>
      </c>
      <c r="K42" s="283">
        <f>L42+M42</f>
        <v>232</v>
      </c>
      <c r="L42" s="208">
        <f>O42+AA42+X42</f>
        <v>109</v>
      </c>
      <c r="M42" s="279">
        <f>P42+AB42+Y42</f>
        <v>123</v>
      </c>
      <c r="N42" s="284">
        <f>O42+P42</f>
        <v>199</v>
      </c>
      <c r="O42" s="278">
        <f>R42+U42</f>
        <v>91</v>
      </c>
      <c r="P42" s="285">
        <f>S42+V42</f>
        <v>108</v>
      </c>
      <c r="Q42" s="208">
        <f t="shared" ref="Q42" si="37">R42+S42</f>
        <v>49</v>
      </c>
      <c r="R42" s="278">
        <v>28</v>
      </c>
      <c r="S42" s="278">
        <v>21</v>
      </c>
      <c r="T42" s="208">
        <f t="shared" ref="T42:T51" si="38">U42+V42</f>
        <v>150</v>
      </c>
      <c r="U42" s="278">
        <v>63</v>
      </c>
      <c r="V42" s="286">
        <v>87</v>
      </c>
      <c r="W42" s="268">
        <f t="shared" ref="W42" si="39">SUM(X42:Y42)</f>
        <v>5</v>
      </c>
      <c r="X42" s="280">
        <v>5</v>
      </c>
      <c r="Y42" s="287">
        <v>0</v>
      </c>
      <c r="Z42" s="332">
        <f t="shared" ref="Z42" si="40">SUM(AA42:AB42)</f>
        <v>28</v>
      </c>
      <c r="AA42" s="280">
        <v>13</v>
      </c>
      <c r="AB42" s="287">
        <v>15</v>
      </c>
      <c r="AC42" s="215"/>
    </row>
    <row r="43" spans="2:29" ht="12.9" customHeight="1" x14ac:dyDescent="0.2">
      <c r="B43" s="69"/>
      <c r="C43" s="95"/>
      <c r="D43" s="50"/>
      <c r="E43" s="217"/>
      <c r="F43" s="217">
        <f>ROUND(F42/E42,3)</f>
        <v>0.53600000000000003</v>
      </c>
      <c r="G43" s="218">
        <f>ROUND(G42/E42,3)</f>
        <v>0.46400000000000002</v>
      </c>
      <c r="H43" s="219">
        <f t="shared" si="22"/>
        <v>0.24199999999999999</v>
      </c>
      <c r="I43" s="220">
        <f>ROUND(I42/E42,3)</f>
        <v>0.18</v>
      </c>
      <c r="J43" s="221">
        <f>ROUND(J42/E42,3)</f>
        <v>6.2E-2</v>
      </c>
      <c r="K43" s="252">
        <f>ROUND(K42/E42,3)</f>
        <v>0.75800000000000001</v>
      </c>
      <c r="L43" s="220">
        <f>ROUND(L42/E42,3)</f>
        <v>0.35599999999999998</v>
      </c>
      <c r="M43" s="222">
        <f>ROUND(M42/E42,3)</f>
        <v>0.40200000000000002</v>
      </c>
      <c r="N43" s="223">
        <f>ROUND(N42/E42,3)</f>
        <v>0.65</v>
      </c>
      <c r="O43" s="220">
        <f>ROUND(O42/E42,3)</f>
        <v>0.29699999999999999</v>
      </c>
      <c r="P43" s="253">
        <f>ROUND(P42/E42,3)</f>
        <v>0.35299999999999998</v>
      </c>
      <c r="Q43" s="220">
        <f t="shared" ref="Q43" si="41">ROUND(Q42/E42,3)</f>
        <v>0.16</v>
      </c>
      <c r="R43" s="220">
        <f>ROUND(R42/E42,3)</f>
        <v>9.1999999999999998E-2</v>
      </c>
      <c r="S43" s="220">
        <f>ROUND(S42/E42,3)</f>
        <v>6.9000000000000006E-2</v>
      </c>
      <c r="T43" s="220">
        <f t="shared" ref="T43" si="42">ROUND(T42/E42,3)</f>
        <v>0.49</v>
      </c>
      <c r="U43" s="220">
        <f>ROUND(U42/E42,3)</f>
        <v>0.20599999999999999</v>
      </c>
      <c r="V43" s="224">
        <f>ROUND(V42/E42,3)</f>
        <v>0.28399999999999997</v>
      </c>
      <c r="W43" s="223">
        <f t="shared" ref="W43" si="43">ROUND(W42/E42,3)</f>
        <v>1.6E-2</v>
      </c>
      <c r="X43" s="217">
        <f>ROUND(X42/E42,3)</f>
        <v>1.6E-2</v>
      </c>
      <c r="Y43" s="254">
        <f>ROUND(Y42/E42,3)</f>
        <v>0</v>
      </c>
      <c r="Z43" s="226">
        <f t="shared" ref="Z43" si="44">ROUND(Z42/E42,3)</f>
        <v>9.1999999999999998E-2</v>
      </c>
      <c r="AA43" s="217">
        <f>ROUND(AA42/E42,3)</f>
        <v>4.2000000000000003E-2</v>
      </c>
      <c r="AB43" s="254">
        <f>ROUND(AB42/E42,3)</f>
        <v>4.9000000000000002E-2</v>
      </c>
      <c r="AC43" s="227"/>
    </row>
    <row r="44" spans="2:29" ht="12.9" customHeight="1" x14ac:dyDescent="0.2">
      <c r="B44" s="69"/>
      <c r="C44" s="95"/>
      <c r="D44" s="78"/>
      <c r="E44" s="328"/>
      <c r="F44" s="256">
        <f>ROUND(F42/F42,3)</f>
        <v>1</v>
      </c>
      <c r="G44" s="257">
        <f>ROUND(G42/G42,3)</f>
        <v>1</v>
      </c>
      <c r="H44" s="258"/>
      <c r="I44" s="259">
        <f>ROUND(I42/F42,3)</f>
        <v>0.33500000000000002</v>
      </c>
      <c r="J44" s="260">
        <f>ROUND(J42/G42,3)</f>
        <v>0.13400000000000001</v>
      </c>
      <c r="K44" s="261"/>
      <c r="L44" s="259">
        <f>ROUND(L42/F42,3)</f>
        <v>0.66500000000000004</v>
      </c>
      <c r="M44" s="262">
        <f>ROUND(M42/G42,3)</f>
        <v>0.86599999999999999</v>
      </c>
      <c r="N44" s="263"/>
      <c r="O44" s="259">
        <f>ROUND(O42/F42,3)</f>
        <v>0.55500000000000005</v>
      </c>
      <c r="P44" s="264">
        <f>ROUND(P42/G42,3)</f>
        <v>0.76100000000000001</v>
      </c>
      <c r="Q44" s="265"/>
      <c r="R44" s="259">
        <f>ROUND(R42/F42,3)</f>
        <v>0.17100000000000001</v>
      </c>
      <c r="S44" s="259">
        <f>ROUND(S42/G42,3)</f>
        <v>0.14799999999999999</v>
      </c>
      <c r="T44" s="265"/>
      <c r="U44" s="259">
        <f>ROUND(U42/F42,3)</f>
        <v>0.38400000000000001</v>
      </c>
      <c r="V44" s="266">
        <f>ROUND(V42/G42,3)</f>
        <v>0.61299999999999999</v>
      </c>
      <c r="W44" s="263"/>
      <c r="X44" s="256">
        <f>ROUND(X42/F42,3)</f>
        <v>0.03</v>
      </c>
      <c r="Y44" s="267">
        <f>ROUND(Y42/G42,3)</f>
        <v>0</v>
      </c>
      <c r="Z44" s="329"/>
      <c r="AA44" s="256">
        <f>ROUND(AA42/F42,3)</f>
        <v>7.9000000000000001E-2</v>
      </c>
      <c r="AB44" s="267">
        <f>ROUND(AB42/G42,3)</f>
        <v>0.106</v>
      </c>
      <c r="AC44" s="227"/>
    </row>
    <row r="45" spans="2:29" ht="12.9" customHeight="1" x14ac:dyDescent="0.2">
      <c r="B45" s="69"/>
      <c r="C45" s="95" t="s">
        <v>205</v>
      </c>
      <c r="D45" s="80">
        <v>38</v>
      </c>
      <c r="E45" s="205">
        <f>F45+G45</f>
        <v>307</v>
      </c>
      <c r="F45" s="205">
        <f>I45+L45</f>
        <v>179</v>
      </c>
      <c r="G45" s="206">
        <f>J45+M45</f>
        <v>128</v>
      </c>
      <c r="H45" s="207">
        <f t="shared" si="33"/>
        <v>76</v>
      </c>
      <c r="I45" s="208">
        <v>54</v>
      </c>
      <c r="J45" s="209">
        <v>22</v>
      </c>
      <c r="K45" s="210">
        <f>L45+M45</f>
        <v>231</v>
      </c>
      <c r="L45" s="208">
        <f>O45+AA45+X45</f>
        <v>125</v>
      </c>
      <c r="M45" s="279">
        <f>P45+AB45+Y45</f>
        <v>106</v>
      </c>
      <c r="N45" s="268">
        <f>O45+P45</f>
        <v>198</v>
      </c>
      <c r="O45" s="208">
        <f>R45+U45</f>
        <v>106</v>
      </c>
      <c r="P45" s="269">
        <f>S45+V45</f>
        <v>92</v>
      </c>
      <c r="Q45" s="208">
        <f t="shared" ref="Q45" si="45">R45+S45</f>
        <v>39</v>
      </c>
      <c r="R45" s="208">
        <v>28</v>
      </c>
      <c r="S45" s="208">
        <v>11</v>
      </c>
      <c r="T45" s="208">
        <f t="shared" si="38"/>
        <v>159</v>
      </c>
      <c r="U45" s="208">
        <v>78</v>
      </c>
      <c r="V45" s="213">
        <v>81</v>
      </c>
      <c r="W45" s="268">
        <f t="shared" ref="W45" si="46">SUM(X45:Y45)</f>
        <v>3</v>
      </c>
      <c r="X45" s="205">
        <v>2</v>
      </c>
      <c r="Y45" s="270">
        <v>1</v>
      </c>
      <c r="Z45" s="332">
        <f t="shared" ref="Z45" si="47">SUM(AA45:AB45)</f>
        <v>30</v>
      </c>
      <c r="AA45" s="205">
        <v>17</v>
      </c>
      <c r="AB45" s="270">
        <v>13</v>
      </c>
      <c r="AC45" s="215"/>
    </row>
    <row r="46" spans="2:29" ht="12.9" customHeight="1" x14ac:dyDescent="0.2">
      <c r="B46" s="69"/>
      <c r="C46" s="95"/>
      <c r="D46" s="50"/>
      <c r="E46" s="217"/>
      <c r="F46" s="217">
        <f>ROUND(F45/E45,3)</f>
        <v>0.58299999999999996</v>
      </c>
      <c r="G46" s="218">
        <f>ROUND(G45/E45,3)</f>
        <v>0.41699999999999998</v>
      </c>
      <c r="H46" s="219">
        <f t="shared" si="22"/>
        <v>0.248</v>
      </c>
      <c r="I46" s="220">
        <f>ROUND(I45/E45,3)</f>
        <v>0.17599999999999999</v>
      </c>
      <c r="J46" s="221">
        <f>ROUND(J45/E45,3)</f>
        <v>7.1999999999999995E-2</v>
      </c>
      <c r="K46" s="252">
        <f>ROUND(K45/E45,3)</f>
        <v>0.752</v>
      </c>
      <c r="L46" s="220">
        <f>ROUND(L45/E45,3)</f>
        <v>0.40699999999999997</v>
      </c>
      <c r="M46" s="222">
        <f>ROUND(M45/E45,3)</f>
        <v>0.34499999999999997</v>
      </c>
      <c r="N46" s="223">
        <f>ROUND(N45/E45,3)</f>
        <v>0.64500000000000002</v>
      </c>
      <c r="O46" s="220">
        <f>ROUND(O45/E45,3)</f>
        <v>0.34499999999999997</v>
      </c>
      <c r="P46" s="253">
        <f>ROUND(P45/E45,3)</f>
        <v>0.3</v>
      </c>
      <c r="Q46" s="220">
        <f t="shared" ref="Q46" si="48">ROUND(Q45/E45,3)</f>
        <v>0.127</v>
      </c>
      <c r="R46" s="220">
        <f>ROUND(R45/E45,3)</f>
        <v>9.0999999999999998E-2</v>
      </c>
      <c r="S46" s="220">
        <f>ROUND(S45/E45,3)</f>
        <v>3.5999999999999997E-2</v>
      </c>
      <c r="T46" s="220">
        <f t="shared" ref="T46" si="49">ROUND(T45/E45,3)</f>
        <v>0.51800000000000002</v>
      </c>
      <c r="U46" s="220">
        <f>ROUND(U45/E45,3)</f>
        <v>0.254</v>
      </c>
      <c r="V46" s="224">
        <f>ROUND(V45/E45,3)</f>
        <v>0.26400000000000001</v>
      </c>
      <c r="W46" s="223">
        <f t="shared" ref="W46" si="50">ROUND(W45/E45,3)</f>
        <v>0.01</v>
      </c>
      <c r="X46" s="217">
        <f>ROUND(X45/E45,3)</f>
        <v>7.0000000000000001E-3</v>
      </c>
      <c r="Y46" s="254">
        <f>ROUND(Y45/E45,3)</f>
        <v>3.0000000000000001E-3</v>
      </c>
      <c r="Z46" s="226">
        <f t="shared" ref="Z46" si="51">ROUND(Z45/E45,3)</f>
        <v>9.8000000000000004E-2</v>
      </c>
      <c r="AA46" s="217">
        <f>ROUND(AA45/E45,3)</f>
        <v>5.5E-2</v>
      </c>
      <c r="AB46" s="254">
        <f>ROUND(AB45/E45,3)</f>
        <v>4.2000000000000003E-2</v>
      </c>
      <c r="AC46" s="227"/>
    </row>
    <row r="47" spans="2:29" ht="12.9" customHeight="1" x14ac:dyDescent="0.2">
      <c r="B47" s="69"/>
      <c r="C47" s="95"/>
      <c r="D47" s="78"/>
      <c r="E47" s="328"/>
      <c r="F47" s="256">
        <f>ROUND(F45/F45,3)</f>
        <v>1</v>
      </c>
      <c r="G47" s="257">
        <f>ROUND(G45/G45,3)</f>
        <v>1</v>
      </c>
      <c r="H47" s="258"/>
      <c r="I47" s="259">
        <f>ROUND(I45/F45,3)</f>
        <v>0.30199999999999999</v>
      </c>
      <c r="J47" s="260">
        <f>ROUND(J45/G45,3)</f>
        <v>0.17199999999999999</v>
      </c>
      <c r="K47" s="261"/>
      <c r="L47" s="259">
        <f>ROUND(L45/F45,3)</f>
        <v>0.69799999999999995</v>
      </c>
      <c r="M47" s="262">
        <f>ROUND(M45/G45,3)</f>
        <v>0.82799999999999996</v>
      </c>
      <c r="N47" s="263"/>
      <c r="O47" s="259">
        <f>ROUND(O45/F45,3)</f>
        <v>0.59199999999999997</v>
      </c>
      <c r="P47" s="264">
        <f>ROUND(P45/G45,3)</f>
        <v>0.71899999999999997</v>
      </c>
      <c r="Q47" s="265"/>
      <c r="R47" s="259">
        <f>ROUND(R45/F45,3)</f>
        <v>0.156</v>
      </c>
      <c r="S47" s="259">
        <f>ROUND(S45/G45,3)</f>
        <v>8.5999999999999993E-2</v>
      </c>
      <c r="T47" s="265"/>
      <c r="U47" s="259">
        <f>ROUND(U45/F45,3)</f>
        <v>0.436</v>
      </c>
      <c r="V47" s="266">
        <f>ROUND(V45/G45,3)</f>
        <v>0.63300000000000001</v>
      </c>
      <c r="W47" s="263"/>
      <c r="X47" s="256">
        <f>ROUND(X45/F45,3)</f>
        <v>1.0999999999999999E-2</v>
      </c>
      <c r="Y47" s="267">
        <f>ROUND(Y45/G45,3)</f>
        <v>8.0000000000000002E-3</v>
      </c>
      <c r="Z47" s="329"/>
      <c r="AA47" s="256">
        <f>ROUND(AA45/F45,3)</f>
        <v>9.5000000000000001E-2</v>
      </c>
      <c r="AB47" s="267">
        <f>ROUND(AB45/G45,3)</f>
        <v>0.10199999999999999</v>
      </c>
      <c r="AC47" s="227"/>
    </row>
    <row r="48" spans="2:29" ht="12.9" customHeight="1" x14ac:dyDescent="0.2">
      <c r="B48" s="69"/>
      <c r="C48" s="95" t="s">
        <v>206</v>
      </c>
      <c r="D48" s="80">
        <v>33</v>
      </c>
      <c r="E48" s="205">
        <f>F48+G48</f>
        <v>386</v>
      </c>
      <c r="F48" s="205">
        <f>I48+L48</f>
        <v>151</v>
      </c>
      <c r="G48" s="206">
        <f>J48+M48</f>
        <v>235</v>
      </c>
      <c r="H48" s="207">
        <f t="shared" si="33"/>
        <v>83</v>
      </c>
      <c r="I48" s="208">
        <v>61</v>
      </c>
      <c r="J48" s="209">
        <v>22</v>
      </c>
      <c r="K48" s="210">
        <f>L48+M48</f>
        <v>303</v>
      </c>
      <c r="L48" s="208">
        <f>O48+AA48+X48</f>
        <v>90</v>
      </c>
      <c r="M48" s="279">
        <f>P48+AB48+Y48</f>
        <v>213</v>
      </c>
      <c r="N48" s="268">
        <f>O48+P48</f>
        <v>215</v>
      </c>
      <c r="O48" s="208">
        <f>R48+U48</f>
        <v>60</v>
      </c>
      <c r="P48" s="269">
        <f>S48+V48</f>
        <v>155</v>
      </c>
      <c r="Q48" s="208">
        <f t="shared" ref="Q48" si="52">R48+S48</f>
        <v>54</v>
      </c>
      <c r="R48" s="208">
        <v>18</v>
      </c>
      <c r="S48" s="208">
        <v>36</v>
      </c>
      <c r="T48" s="208">
        <f t="shared" si="38"/>
        <v>161</v>
      </c>
      <c r="U48" s="208">
        <v>42</v>
      </c>
      <c r="V48" s="213">
        <v>119</v>
      </c>
      <c r="W48" s="268">
        <f t="shared" ref="W48" si="53">SUM(X48:Y48)</f>
        <v>5</v>
      </c>
      <c r="X48" s="205">
        <v>5</v>
      </c>
      <c r="Y48" s="270">
        <v>0</v>
      </c>
      <c r="Z48" s="332">
        <f t="shared" ref="Z48" si="54">SUM(AA48:AB48)</f>
        <v>83</v>
      </c>
      <c r="AA48" s="205">
        <v>25</v>
      </c>
      <c r="AB48" s="270">
        <v>58</v>
      </c>
      <c r="AC48" s="215"/>
    </row>
    <row r="49" spans="2:29" ht="12.9" customHeight="1" x14ac:dyDescent="0.2">
      <c r="B49" s="69"/>
      <c r="C49" s="96"/>
      <c r="D49" s="50"/>
      <c r="E49" s="217"/>
      <c r="F49" s="217">
        <f>ROUND(F48/E48,3)</f>
        <v>0.39100000000000001</v>
      </c>
      <c r="G49" s="218">
        <f>ROUND(G48/E48,3)</f>
        <v>0.60899999999999999</v>
      </c>
      <c r="H49" s="219">
        <f t="shared" si="22"/>
        <v>0.215</v>
      </c>
      <c r="I49" s="220">
        <f>ROUND(I48/E48,3)</f>
        <v>0.158</v>
      </c>
      <c r="J49" s="221">
        <f>ROUND(J48/E48,3)</f>
        <v>5.7000000000000002E-2</v>
      </c>
      <c r="K49" s="252">
        <f>ROUND(K48/E48,3)</f>
        <v>0.78500000000000003</v>
      </c>
      <c r="L49" s="220">
        <f>ROUND(L48/E48,3)</f>
        <v>0.23300000000000001</v>
      </c>
      <c r="M49" s="222">
        <f>ROUND(M48/E48,3)</f>
        <v>0.55200000000000005</v>
      </c>
      <c r="N49" s="223">
        <f>ROUND(N48/E48,3)</f>
        <v>0.55700000000000005</v>
      </c>
      <c r="O49" s="220">
        <f>ROUND(O48/E48,3)</f>
        <v>0.155</v>
      </c>
      <c r="P49" s="253">
        <f>ROUND(P48/E48,3)</f>
        <v>0.40200000000000002</v>
      </c>
      <c r="Q49" s="220">
        <f t="shared" ref="Q49" si="55">ROUND(Q48/E48,3)</f>
        <v>0.14000000000000001</v>
      </c>
      <c r="R49" s="220">
        <f>ROUND(R48/E48,3)</f>
        <v>4.7E-2</v>
      </c>
      <c r="S49" s="220">
        <f>ROUND(S48/E48,3)</f>
        <v>9.2999999999999999E-2</v>
      </c>
      <c r="T49" s="220">
        <f>ROUND(T48/E48,3)</f>
        <v>0.41699999999999998</v>
      </c>
      <c r="U49" s="220">
        <f>ROUND(U48/E48,3)</f>
        <v>0.109</v>
      </c>
      <c r="V49" s="224">
        <f>ROUND(V48/E48,3)</f>
        <v>0.308</v>
      </c>
      <c r="W49" s="223">
        <f t="shared" ref="W49" si="56">ROUND(W48/E48,3)</f>
        <v>1.2999999999999999E-2</v>
      </c>
      <c r="X49" s="217">
        <f>ROUND(X48/E48,3)</f>
        <v>1.2999999999999999E-2</v>
      </c>
      <c r="Y49" s="254">
        <f>ROUND(Y48/E48,3)</f>
        <v>0</v>
      </c>
      <c r="Z49" s="226">
        <f t="shared" ref="Z49" si="57">ROUND(Z48/E48,3)</f>
        <v>0.215</v>
      </c>
      <c r="AA49" s="217">
        <f>ROUND(AA48/E48,3)</f>
        <v>6.5000000000000002E-2</v>
      </c>
      <c r="AB49" s="254">
        <f>ROUND(AB48/E48,3)</f>
        <v>0.15</v>
      </c>
      <c r="AC49" s="227"/>
    </row>
    <row r="50" spans="2:29" ht="12.9" customHeight="1" x14ac:dyDescent="0.2">
      <c r="B50" s="69"/>
      <c r="C50" s="96"/>
      <c r="D50" s="78"/>
      <c r="E50" s="328"/>
      <c r="F50" s="256">
        <f>ROUND(F48/F48,3)</f>
        <v>1</v>
      </c>
      <c r="G50" s="257">
        <f>ROUND(G48/G48,3)</f>
        <v>1</v>
      </c>
      <c r="H50" s="258"/>
      <c r="I50" s="259">
        <f>ROUND(I48/F48,3)</f>
        <v>0.40400000000000003</v>
      </c>
      <c r="J50" s="260">
        <f>ROUND(J48/G48,3)</f>
        <v>9.4E-2</v>
      </c>
      <c r="K50" s="261"/>
      <c r="L50" s="259">
        <f>ROUND(L48/F48,3)</f>
        <v>0.59599999999999997</v>
      </c>
      <c r="M50" s="262">
        <f>ROUND(M48/G48,3)</f>
        <v>0.90600000000000003</v>
      </c>
      <c r="N50" s="263"/>
      <c r="O50" s="259">
        <f>ROUND(O48/F48,3)</f>
        <v>0.39700000000000002</v>
      </c>
      <c r="P50" s="264">
        <f>ROUND(P48/G48,3)</f>
        <v>0.66</v>
      </c>
      <c r="Q50" s="265"/>
      <c r="R50" s="259">
        <f>ROUND(R48/F48,3)</f>
        <v>0.11899999999999999</v>
      </c>
      <c r="S50" s="259">
        <f>ROUND(S48/G48,3)</f>
        <v>0.153</v>
      </c>
      <c r="T50" s="265"/>
      <c r="U50" s="259">
        <f>ROUND(U48/F48,3)</f>
        <v>0.27800000000000002</v>
      </c>
      <c r="V50" s="266">
        <f>ROUND(V48/G48,3)</f>
        <v>0.50600000000000001</v>
      </c>
      <c r="W50" s="263"/>
      <c r="X50" s="256">
        <f>ROUND(X48/F48,3)</f>
        <v>3.3000000000000002E-2</v>
      </c>
      <c r="Y50" s="267">
        <f>ROUND(Y48/G48,3)</f>
        <v>0</v>
      </c>
      <c r="Z50" s="329"/>
      <c r="AA50" s="256">
        <f>ROUND(AA48/F48,3)</f>
        <v>0.16600000000000001</v>
      </c>
      <c r="AB50" s="267">
        <f>ROUND(AB48/G48,3)</f>
        <v>0.247</v>
      </c>
      <c r="AC50" s="227"/>
    </row>
    <row r="51" spans="2:29" ht="12.9" customHeight="1" x14ac:dyDescent="0.2">
      <c r="B51" s="69"/>
      <c r="C51" s="95" t="s">
        <v>207</v>
      </c>
      <c r="D51" s="80">
        <v>30</v>
      </c>
      <c r="E51" s="280">
        <f>F51+G51</f>
        <v>670</v>
      </c>
      <c r="F51" s="205">
        <f>I51+L51</f>
        <v>329</v>
      </c>
      <c r="G51" s="206">
        <f>J51+M51</f>
        <v>341</v>
      </c>
      <c r="H51" s="207">
        <f t="shared" si="33"/>
        <v>53</v>
      </c>
      <c r="I51" s="278">
        <v>21</v>
      </c>
      <c r="J51" s="282">
        <v>32</v>
      </c>
      <c r="K51" s="283">
        <f>L51+M51</f>
        <v>617</v>
      </c>
      <c r="L51" s="208">
        <f>O51+AA51+X51</f>
        <v>308</v>
      </c>
      <c r="M51" s="279">
        <f>P51+AB51+Y51</f>
        <v>309</v>
      </c>
      <c r="N51" s="284">
        <f>O51+P51</f>
        <v>564</v>
      </c>
      <c r="O51" s="278">
        <f>R51+U51</f>
        <v>272</v>
      </c>
      <c r="P51" s="285">
        <f>S51+V51</f>
        <v>292</v>
      </c>
      <c r="Q51" s="208">
        <f t="shared" ref="Q51" si="58">R51+S51</f>
        <v>192</v>
      </c>
      <c r="R51" s="278">
        <v>117</v>
      </c>
      <c r="S51" s="278">
        <v>75</v>
      </c>
      <c r="T51" s="208">
        <f t="shared" si="38"/>
        <v>372</v>
      </c>
      <c r="U51" s="278">
        <v>155</v>
      </c>
      <c r="V51" s="286">
        <v>217</v>
      </c>
      <c r="W51" s="268">
        <f t="shared" ref="W51" si="59">SUM(X51:Y51)</f>
        <v>10</v>
      </c>
      <c r="X51" s="280">
        <v>6</v>
      </c>
      <c r="Y51" s="287">
        <v>4</v>
      </c>
      <c r="Z51" s="332">
        <f t="shared" ref="Z51" si="60">SUM(AA51:AB51)</f>
        <v>43</v>
      </c>
      <c r="AA51" s="280">
        <v>30</v>
      </c>
      <c r="AB51" s="287">
        <v>13</v>
      </c>
      <c r="AC51" s="215"/>
    </row>
    <row r="52" spans="2:29" ht="12.9" customHeight="1" x14ac:dyDescent="0.2">
      <c r="B52" s="69"/>
      <c r="C52" s="96"/>
      <c r="D52" s="50"/>
      <c r="E52" s="217"/>
      <c r="F52" s="217">
        <f>ROUND(F51/E51,3)</f>
        <v>0.49099999999999999</v>
      </c>
      <c r="G52" s="218">
        <f>ROUND(G51/E51,3)</f>
        <v>0.50900000000000001</v>
      </c>
      <c r="H52" s="219">
        <f t="shared" si="22"/>
        <v>7.9000000000000001E-2</v>
      </c>
      <c r="I52" s="220">
        <f>ROUND(I51/E51,3)</f>
        <v>3.1E-2</v>
      </c>
      <c r="J52" s="221">
        <f>ROUND(J51/E51,3)</f>
        <v>4.8000000000000001E-2</v>
      </c>
      <c r="K52" s="252">
        <f>ROUND(K51/E51,3)</f>
        <v>0.92100000000000004</v>
      </c>
      <c r="L52" s="220">
        <f>ROUND(L51/E51,3)</f>
        <v>0.46</v>
      </c>
      <c r="M52" s="222">
        <f>ROUND(M51/E51,3)</f>
        <v>0.46100000000000002</v>
      </c>
      <c r="N52" s="223">
        <f>ROUND(N51/E51,3)</f>
        <v>0.84199999999999997</v>
      </c>
      <c r="O52" s="220">
        <f>ROUND(O51/E51,3)</f>
        <v>0.40600000000000003</v>
      </c>
      <c r="P52" s="253">
        <f>ROUND(P51/E51,3)</f>
        <v>0.436</v>
      </c>
      <c r="Q52" s="220">
        <f>ROUND(Q51/E51,3)</f>
        <v>0.28699999999999998</v>
      </c>
      <c r="R52" s="220">
        <f>ROUND(R51/E51,3)</f>
        <v>0.17499999999999999</v>
      </c>
      <c r="S52" s="220">
        <f>ROUND(S51/E51,3)</f>
        <v>0.112</v>
      </c>
      <c r="T52" s="220">
        <f t="shared" ref="T52" si="61">ROUND(T51/E51,3)</f>
        <v>0.55500000000000005</v>
      </c>
      <c r="U52" s="220">
        <f>ROUND(U51/E51,3)</f>
        <v>0.23100000000000001</v>
      </c>
      <c r="V52" s="224">
        <f>ROUND(V51/E51,3)</f>
        <v>0.32400000000000001</v>
      </c>
      <c r="W52" s="223">
        <f t="shared" ref="W52" si="62">ROUND(W51/E51,3)</f>
        <v>1.4999999999999999E-2</v>
      </c>
      <c r="X52" s="217">
        <f>ROUND(X51/E51,3)</f>
        <v>8.9999999999999993E-3</v>
      </c>
      <c r="Y52" s="254">
        <f>ROUND(Y51/E51,3)</f>
        <v>6.0000000000000001E-3</v>
      </c>
      <c r="Z52" s="226">
        <f t="shared" ref="Z52" si="63">ROUND(Z51/E51,3)</f>
        <v>6.4000000000000001E-2</v>
      </c>
      <c r="AA52" s="217">
        <f>ROUND(AA51/E51,3)</f>
        <v>4.4999999999999998E-2</v>
      </c>
      <c r="AB52" s="254">
        <f>ROUND(AB51/E51,3)</f>
        <v>1.9E-2</v>
      </c>
      <c r="AC52" s="227"/>
    </row>
    <row r="53" spans="2:29" ht="12.9" customHeight="1" thickBot="1" x14ac:dyDescent="0.25">
      <c r="B53" s="69"/>
      <c r="C53" s="97"/>
      <c r="D53" s="87"/>
      <c r="E53" s="330"/>
      <c r="F53" s="289">
        <f>ROUND(F51/F51,3)</f>
        <v>1</v>
      </c>
      <c r="G53" s="290">
        <f>ROUND(G51/G51,3)</f>
        <v>1</v>
      </c>
      <c r="H53" s="291"/>
      <c r="I53" s="277">
        <f>ROUND(I51/F51,3)</f>
        <v>6.4000000000000001E-2</v>
      </c>
      <c r="J53" s="292">
        <f>ROUND(J51/G51,3)</f>
        <v>9.4E-2</v>
      </c>
      <c r="K53" s="293"/>
      <c r="L53" s="277">
        <f>ROUND(L51/F51,3)</f>
        <v>0.93600000000000005</v>
      </c>
      <c r="M53" s="294">
        <f>ROUND(M51/G51,3)</f>
        <v>0.90600000000000003</v>
      </c>
      <c r="N53" s="295"/>
      <c r="O53" s="277">
        <f>ROUND(O51/F51,3)</f>
        <v>0.82699999999999996</v>
      </c>
      <c r="P53" s="296">
        <f>ROUND(P51/G51,3)</f>
        <v>0.85599999999999998</v>
      </c>
      <c r="Q53" s="297"/>
      <c r="R53" s="277">
        <f>ROUND(R51/F51,3)</f>
        <v>0.35599999999999998</v>
      </c>
      <c r="S53" s="277">
        <f>ROUND(S51/G51,3)</f>
        <v>0.22</v>
      </c>
      <c r="T53" s="297"/>
      <c r="U53" s="277">
        <f>ROUND(U51/F51,3)</f>
        <v>0.47099999999999997</v>
      </c>
      <c r="V53" s="298">
        <f>ROUND(V51/G51,3)</f>
        <v>0.63600000000000001</v>
      </c>
      <c r="W53" s="295"/>
      <c r="X53" s="289">
        <f>ROUND(X51/F51,3)</f>
        <v>1.7999999999999999E-2</v>
      </c>
      <c r="Y53" s="299">
        <f>ROUND(Y51/G51,3)</f>
        <v>1.2E-2</v>
      </c>
      <c r="Z53" s="295"/>
      <c r="AA53" s="289">
        <f>ROUND(AA51/F51,3)</f>
        <v>9.0999999999999998E-2</v>
      </c>
      <c r="AB53" s="299">
        <f>ROUND(AB51/G51,3)</f>
        <v>3.7999999999999999E-2</v>
      </c>
      <c r="AC53" s="227"/>
    </row>
    <row r="54" spans="2:29" ht="12.9" customHeight="1" thickTop="1" x14ac:dyDescent="0.2">
      <c r="B54" s="69"/>
      <c r="C54" s="98" t="s">
        <v>208</v>
      </c>
      <c r="D54" s="82">
        <f>D39+D42+D45+D48</f>
        <v>291</v>
      </c>
      <c r="E54" s="205">
        <f>E39+E42+E45+E48</f>
        <v>1402</v>
      </c>
      <c r="F54" s="205">
        <f t="shared" ref="F54:AB54" si="64">F39+F42+F45+F48</f>
        <v>743</v>
      </c>
      <c r="G54" s="206">
        <f t="shared" si="64"/>
        <v>659</v>
      </c>
      <c r="H54" s="207">
        <f t="shared" si="64"/>
        <v>390</v>
      </c>
      <c r="I54" s="208">
        <f>I39+I42+I45+I48</f>
        <v>289</v>
      </c>
      <c r="J54" s="209">
        <f t="shared" si="64"/>
        <v>101</v>
      </c>
      <c r="K54" s="210">
        <f t="shared" si="64"/>
        <v>1012</v>
      </c>
      <c r="L54" s="208">
        <f t="shared" si="64"/>
        <v>454</v>
      </c>
      <c r="M54" s="211">
        <f t="shared" si="64"/>
        <v>558</v>
      </c>
      <c r="N54" s="268">
        <f t="shared" si="64"/>
        <v>803</v>
      </c>
      <c r="O54" s="208">
        <f t="shared" si="64"/>
        <v>348</v>
      </c>
      <c r="P54" s="269">
        <f t="shared" si="64"/>
        <v>455</v>
      </c>
      <c r="Q54" s="208">
        <f t="shared" si="64"/>
        <v>164</v>
      </c>
      <c r="R54" s="208">
        <f t="shared" si="64"/>
        <v>89</v>
      </c>
      <c r="S54" s="208">
        <f>S39+S42+S45+S48</f>
        <v>75</v>
      </c>
      <c r="T54" s="208">
        <f t="shared" si="64"/>
        <v>639</v>
      </c>
      <c r="U54" s="208">
        <f t="shared" si="64"/>
        <v>259</v>
      </c>
      <c r="V54" s="213">
        <f t="shared" si="64"/>
        <v>380</v>
      </c>
      <c r="W54" s="268">
        <f t="shared" si="64"/>
        <v>15</v>
      </c>
      <c r="X54" s="205">
        <f t="shared" si="64"/>
        <v>12</v>
      </c>
      <c r="Y54" s="270">
        <f t="shared" si="64"/>
        <v>3</v>
      </c>
      <c r="Z54" s="332">
        <f t="shared" si="64"/>
        <v>194</v>
      </c>
      <c r="AA54" s="205">
        <f t="shared" si="64"/>
        <v>94</v>
      </c>
      <c r="AB54" s="270">
        <f t="shared" si="64"/>
        <v>100</v>
      </c>
      <c r="AC54" s="227"/>
    </row>
    <row r="55" spans="2:29" ht="12.9" customHeight="1" x14ac:dyDescent="0.2">
      <c r="B55" s="69"/>
      <c r="C55" s="99" t="s">
        <v>209</v>
      </c>
      <c r="D55" s="50"/>
      <c r="E55" s="217"/>
      <c r="F55" s="217">
        <f>ROUND(F54/E54,3)</f>
        <v>0.53</v>
      </c>
      <c r="G55" s="218">
        <f>ROUND(G54/E54,3)</f>
        <v>0.47</v>
      </c>
      <c r="H55" s="219">
        <f>ROUND(H54/E54,3)</f>
        <v>0.27800000000000002</v>
      </c>
      <c r="I55" s="220">
        <f>ROUND(I54/E54,3)</f>
        <v>0.20599999999999999</v>
      </c>
      <c r="J55" s="221">
        <f>ROUND(J54/E54,3)</f>
        <v>7.1999999999999995E-2</v>
      </c>
      <c r="K55" s="252">
        <f>ROUND(K54/E54,3)</f>
        <v>0.72199999999999998</v>
      </c>
      <c r="L55" s="220">
        <f>ROUND(L54/E54,3)</f>
        <v>0.32400000000000001</v>
      </c>
      <c r="M55" s="222">
        <f>ROUND(M54/E54,3)</f>
        <v>0.39800000000000002</v>
      </c>
      <c r="N55" s="223">
        <f>ROUND(N54/E54,3)</f>
        <v>0.57299999999999995</v>
      </c>
      <c r="O55" s="220">
        <f>ROUND(O54/E54,3)</f>
        <v>0.248</v>
      </c>
      <c r="P55" s="253">
        <f>ROUND(P54/E54,3)</f>
        <v>0.32500000000000001</v>
      </c>
      <c r="Q55" s="220">
        <f>ROUND(Q54/E54,3)</f>
        <v>0.11700000000000001</v>
      </c>
      <c r="R55" s="220">
        <f>ROUND(R54/E54,3)</f>
        <v>6.3E-2</v>
      </c>
      <c r="S55" s="220">
        <f>ROUND(S54/E54,3)</f>
        <v>5.2999999999999999E-2</v>
      </c>
      <c r="T55" s="220">
        <f>ROUND(T54/E54,3)</f>
        <v>0.45600000000000002</v>
      </c>
      <c r="U55" s="220">
        <f>ROUND(U54/E54,3)</f>
        <v>0.185</v>
      </c>
      <c r="V55" s="224">
        <f>ROUND(V54/E54,3)</f>
        <v>0.27100000000000002</v>
      </c>
      <c r="W55" s="223">
        <f>ROUND(W54/E54,3)</f>
        <v>1.0999999999999999E-2</v>
      </c>
      <c r="X55" s="217">
        <f>ROUND(X54/E54,3)</f>
        <v>8.9999999999999993E-3</v>
      </c>
      <c r="Y55" s="254">
        <f>ROUND(Y54/E54,3)</f>
        <v>2E-3</v>
      </c>
      <c r="Z55" s="226">
        <f>ROUND(Z54/E54,3)</f>
        <v>0.13800000000000001</v>
      </c>
      <c r="AA55" s="217">
        <f>ROUND(AA54/E54,3)</f>
        <v>6.7000000000000004E-2</v>
      </c>
      <c r="AB55" s="254">
        <f>ROUND(AB54/E54,3)</f>
        <v>7.0999999999999994E-2</v>
      </c>
      <c r="AC55" s="227"/>
    </row>
    <row r="56" spans="2:29" ht="12.9" customHeight="1" x14ac:dyDescent="0.2">
      <c r="B56" s="69"/>
      <c r="C56" s="100"/>
      <c r="D56" s="78"/>
      <c r="E56" s="328"/>
      <c r="F56" s="256">
        <f>ROUND(F54/F54,3)</f>
        <v>1</v>
      </c>
      <c r="G56" s="257">
        <f>ROUND(G54/G54,3)</f>
        <v>1</v>
      </c>
      <c r="H56" s="258"/>
      <c r="I56" s="259">
        <f>ROUND(I54/F54,3)</f>
        <v>0.38900000000000001</v>
      </c>
      <c r="J56" s="260">
        <f>ROUND(J54/G54,3)</f>
        <v>0.153</v>
      </c>
      <c r="K56" s="261"/>
      <c r="L56" s="259">
        <f>ROUND(L54/F54,3)</f>
        <v>0.61099999999999999</v>
      </c>
      <c r="M56" s="262">
        <f>ROUND(M54/G54,3)</f>
        <v>0.84699999999999998</v>
      </c>
      <c r="N56" s="263"/>
      <c r="O56" s="259">
        <f>ROUND(O54/F54,3)</f>
        <v>0.46800000000000003</v>
      </c>
      <c r="P56" s="264">
        <f>ROUND(P54/G54,3)</f>
        <v>0.69</v>
      </c>
      <c r="Q56" s="265"/>
      <c r="R56" s="259">
        <f>ROUND(R54/F54,3)</f>
        <v>0.12</v>
      </c>
      <c r="S56" s="259">
        <f>ROUND(S54/G54,3)</f>
        <v>0.114</v>
      </c>
      <c r="T56" s="265"/>
      <c r="U56" s="259">
        <f>ROUND(U54/F54,3)</f>
        <v>0.34899999999999998</v>
      </c>
      <c r="V56" s="266">
        <f>ROUND(V54/G54,3)</f>
        <v>0.57699999999999996</v>
      </c>
      <c r="W56" s="263"/>
      <c r="X56" s="256">
        <f>ROUND(X54/F54,3)</f>
        <v>1.6E-2</v>
      </c>
      <c r="Y56" s="267">
        <f>ROUND(Y54/G54,3)</f>
        <v>5.0000000000000001E-3</v>
      </c>
      <c r="Z56" s="329"/>
      <c r="AA56" s="256">
        <f>ROUND(AA54/F54,3)</f>
        <v>0.127</v>
      </c>
      <c r="AB56" s="267">
        <f>ROUND(AB54/G54,3)</f>
        <v>0.152</v>
      </c>
      <c r="AC56" s="227"/>
    </row>
    <row r="57" spans="2:29" ht="12.9" customHeight="1" x14ac:dyDescent="0.2">
      <c r="B57" s="69"/>
      <c r="C57" s="101" t="s">
        <v>208</v>
      </c>
      <c r="D57" s="82">
        <f>D42+D45+D48+D51</f>
        <v>150</v>
      </c>
      <c r="E57" s="205">
        <f t="shared" ref="E57:AB57" si="65">E42+E45+E48+E51</f>
        <v>1669</v>
      </c>
      <c r="F57" s="205">
        <f t="shared" si="65"/>
        <v>823</v>
      </c>
      <c r="G57" s="206">
        <f t="shared" si="65"/>
        <v>846</v>
      </c>
      <c r="H57" s="300">
        <f t="shared" si="65"/>
        <v>286</v>
      </c>
      <c r="I57" s="278">
        <f>I42+I45+I48+I51</f>
        <v>191</v>
      </c>
      <c r="J57" s="282">
        <f t="shared" si="65"/>
        <v>95</v>
      </c>
      <c r="K57" s="283">
        <f t="shared" si="65"/>
        <v>1383</v>
      </c>
      <c r="L57" s="278">
        <f t="shared" si="65"/>
        <v>632</v>
      </c>
      <c r="M57" s="279">
        <f t="shared" si="65"/>
        <v>751</v>
      </c>
      <c r="N57" s="284">
        <f t="shared" si="65"/>
        <v>1176</v>
      </c>
      <c r="O57" s="278">
        <f t="shared" si="65"/>
        <v>529</v>
      </c>
      <c r="P57" s="285">
        <f t="shared" si="65"/>
        <v>647</v>
      </c>
      <c r="Q57" s="278">
        <f t="shared" si="65"/>
        <v>334</v>
      </c>
      <c r="R57" s="278">
        <f t="shared" si="65"/>
        <v>191</v>
      </c>
      <c r="S57" s="278">
        <f t="shared" si="65"/>
        <v>143</v>
      </c>
      <c r="T57" s="278">
        <f t="shared" si="65"/>
        <v>842</v>
      </c>
      <c r="U57" s="278">
        <f t="shared" si="65"/>
        <v>338</v>
      </c>
      <c r="V57" s="286">
        <f t="shared" si="65"/>
        <v>504</v>
      </c>
      <c r="W57" s="284">
        <f t="shared" si="65"/>
        <v>23</v>
      </c>
      <c r="X57" s="280">
        <f t="shared" si="65"/>
        <v>18</v>
      </c>
      <c r="Y57" s="287">
        <f t="shared" si="65"/>
        <v>5</v>
      </c>
      <c r="Z57" s="333">
        <f t="shared" si="65"/>
        <v>184</v>
      </c>
      <c r="AA57" s="280">
        <f t="shared" si="65"/>
        <v>85</v>
      </c>
      <c r="AB57" s="287">
        <f t="shared" si="65"/>
        <v>99</v>
      </c>
      <c r="AC57" s="227"/>
    </row>
    <row r="58" spans="2:29" ht="12.9" customHeight="1" x14ac:dyDescent="0.2">
      <c r="B58" s="69"/>
      <c r="C58" s="99" t="s">
        <v>210</v>
      </c>
      <c r="D58" s="50"/>
      <c r="E58" s="217"/>
      <c r="F58" s="217">
        <f>ROUND(F57/E57,3)</f>
        <v>0.49299999999999999</v>
      </c>
      <c r="G58" s="218">
        <f>ROUND(G57/E57,3)</f>
        <v>0.50700000000000001</v>
      </c>
      <c r="H58" s="219">
        <f>ROUND(H57/E57,3)</f>
        <v>0.17100000000000001</v>
      </c>
      <c r="I58" s="220">
        <f>ROUND(I57/E57,3)</f>
        <v>0.114</v>
      </c>
      <c r="J58" s="221">
        <f>ROUND(J57/E57,3)</f>
        <v>5.7000000000000002E-2</v>
      </c>
      <c r="K58" s="252">
        <f>ROUND(K57/E57,3)</f>
        <v>0.82899999999999996</v>
      </c>
      <c r="L58" s="220">
        <f>ROUND(L57/E57,3)</f>
        <v>0.379</v>
      </c>
      <c r="M58" s="222">
        <f>ROUND(M57/E57,3)</f>
        <v>0.45</v>
      </c>
      <c r="N58" s="223">
        <f>ROUND(N57/E57,3)</f>
        <v>0.70499999999999996</v>
      </c>
      <c r="O58" s="220">
        <f>ROUND(O57/E57,3)</f>
        <v>0.317</v>
      </c>
      <c r="P58" s="253">
        <f>ROUND(P57/E57,3)</f>
        <v>0.38800000000000001</v>
      </c>
      <c r="Q58" s="220">
        <f>ROUND(Q57/E57,3)</f>
        <v>0.2</v>
      </c>
      <c r="R58" s="220">
        <f>ROUND(R57/E57,3)</f>
        <v>0.114</v>
      </c>
      <c r="S58" s="220">
        <f>ROUND(S57/E57,3)</f>
        <v>8.5999999999999993E-2</v>
      </c>
      <c r="T58" s="220">
        <f>ROUND(T57/E57,3)</f>
        <v>0.504</v>
      </c>
      <c r="U58" s="220">
        <f>ROUND(U57/E57,3)</f>
        <v>0.20300000000000001</v>
      </c>
      <c r="V58" s="224">
        <f>ROUND(V57/E57,3)</f>
        <v>0.30199999999999999</v>
      </c>
      <c r="W58" s="223">
        <f>ROUND(W57/E57,3)</f>
        <v>1.4E-2</v>
      </c>
      <c r="X58" s="217">
        <f>ROUND(X57/E57,3)</f>
        <v>1.0999999999999999E-2</v>
      </c>
      <c r="Y58" s="254">
        <f>ROUND(Y57/E57,3)</f>
        <v>3.0000000000000001E-3</v>
      </c>
      <c r="Z58" s="226">
        <f>ROUND(Z57/E57,3)</f>
        <v>0.11</v>
      </c>
      <c r="AA58" s="217">
        <f>ROUND(AA57/E57,3)</f>
        <v>5.0999999999999997E-2</v>
      </c>
      <c r="AB58" s="254">
        <f>ROUND(AB57/E57,3)</f>
        <v>5.8999999999999997E-2</v>
      </c>
      <c r="AC58" s="227"/>
    </row>
    <row r="59" spans="2:29" ht="12.9" customHeight="1" thickBot="1" x14ac:dyDescent="0.25">
      <c r="B59" s="102"/>
      <c r="C59" s="100"/>
      <c r="D59" s="103"/>
      <c r="E59" s="334"/>
      <c r="F59" s="302">
        <f>ROUND(F57/F57,3)</f>
        <v>1</v>
      </c>
      <c r="G59" s="303">
        <f>ROUND(G57/G57,3)</f>
        <v>1</v>
      </c>
      <c r="H59" s="304"/>
      <c r="I59" s="305">
        <f>ROUND(I57/F57,3)</f>
        <v>0.23200000000000001</v>
      </c>
      <c r="J59" s="306">
        <f>ROUND(J57/G57,3)</f>
        <v>0.112</v>
      </c>
      <c r="K59" s="307"/>
      <c r="L59" s="305">
        <f>ROUND(L57/F57,3)</f>
        <v>0.76800000000000002</v>
      </c>
      <c r="M59" s="308">
        <f>ROUND(M57/G57,3)</f>
        <v>0.88800000000000001</v>
      </c>
      <c r="N59" s="309"/>
      <c r="O59" s="305">
        <f>ROUND(O57/F57,3)</f>
        <v>0.64300000000000002</v>
      </c>
      <c r="P59" s="310">
        <f>ROUND(P57/G57,3)</f>
        <v>0.76500000000000001</v>
      </c>
      <c r="Q59" s="311"/>
      <c r="R59" s="305">
        <f>ROUND(R57/F57,3)</f>
        <v>0.23200000000000001</v>
      </c>
      <c r="S59" s="305">
        <f>ROUND(S57/G57,3)</f>
        <v>0.16900000000000001</v>
      </c>
      <c r="T59" s="311"/>
      <c r="U59" s="305">
        <f>ROUND(U57/F57,3)</f>
        <v>0.41099999999999998</v>
      </c>
      <c r="V59" s="312">
        <f>ROUND(V57/G57,3)</f>
        <v>0.59599999999999997</v>
      </c>
      <c r="W59" s="309"/>
      <c r="X59" s="302">
        <f>ROUND(X57/F57,3)</f>
        <v>2.1999999999999999E-2</v>
      </c>
      <c r="Y59" s="313">
        <f>ROUND(Y57/G57,3)</f>
        <v>6.0000000000000001E-3</v>
      </c>
      <c r="Z59" s="335"/>
      <c r="AA59" s="302">
        <f>ROUND(AA57/F57,3)</f>
        <v>0.10299999999999999</v>
      </c>
      <c r="AB59" s="313">
        <f>ROUND(AB57/G57,3)</f>
        <v>0.11700000000000001</v>
      </c>
      <c r="AC59" s="227"/>
    </row>
    <row r="60" spans="2:29" ht="15" customHeight="1" x14ac:dyDescent="0.2">
      <c r="E60" s="314"/>
      <c r="F60" s="314"/>
      <c r="G60" s="314"/>
      <c r="H60" s="315"/>
      <c r="I60" s="315"/>
      <c r="J60" s="315"/>
      <c r="K60" s="315"/>
      <c r="L60" s="315"/>
      <c r="M60" s="315"/>
      <c r="N60" s="315"/>
      <c r="O60" s="315"/>
      <c r="P60" s="315"/>
      <c r="Q60" s="315"/>
      <c r="R60" s="315"/>
      <c r="S60" s="315"/>
      <c r="T60" s="315"/>
      <c r="U60" s="315"/>
      <c r="V60" s="315"/>
      <c r="W60" s="315"/>
      <c r="X60" s="314"/>
      <c r="Y60" s="314"/>
      <c r="Z60" s="315"/>
      <c r="AA60" s="314"/>
      <c r="AB60" s="314"/>
      <c r="AC60" s="314"/>
    </row>
    <row r="61" spans="2:29" x14ac:dyDescent="0.2">
      <c r="B61" s="9" t="s">
        <v>246</v>
      </c>
      <c r="D61" s="109">
        <f>D36+D39+D42+D45+D48+D51</f>
        <v>427</v>
      </c>
      <c r="E61" s="109">
        <f>E36+E39+E42+E45+E48+E51</f>
        <v>2211</v>
      </c>
      <c r="F61" s="109">
        <f t="shared" ref="F61:AB61" si="66">F36+F39+F42+F45+F48+F51</f>
        <v>1134</v>
      </c>
      <c r="G61" s="109">
        <f t="shared" si="66"/>
        <v>1077</v>
      </c>
      <c r="H61" s="109">
        <f>H36+H39+H42+H45+H48+H51</f>
        <v>494</v>
      </c>
      <c r="I61" s="109">
        <f>I36+I39+I42+I45+I48+I51</f>
        <v>335</v>
      </c>
      <c r="J61" s="109">
        <f t="shared" si="66"/>
        <v>159</v>
      </c>
      <c r="K61" s="109">
        <f t="shared" si="66"/>
        <v>1717</v>
      </c>
      <c r="L61" s="109">
        <f t="shared" si="66"/>
        <v>799</v>
      </c>
      <c r="M61" s="109">
        <f t="shared" si="66"/>
        <v>918</v>
      </c>
      <c r="N61" s="109">
        <f t="shared" si="66"/>
        <v>1437</v>
      </c>
      <c r="O61" s="109">
        <f t="shared" si="66"/>
        <v>645</v>
      </c>
      <c r="P61" s="109">
        <f t="shared" si="66"/>
        <v>792</v>
      </c>
      <c r="Q61" s="109">
        <f t="shared" si="66"/>
        <v>375</v>
      </c>
      <c r="R61" s="109">
        <f t="shared" si="66"/>
        <v>211</v>
      </c>
      <c r="S61" s="109">
        <f>S36+S39+S42+S45+S48+S51</f>
        <v>164</v>
      </c>
      <c r="T61" s="109">
        <f t="shared" si="66"/>
        <v>1062</v>
      </c>
      <c r="U61" s="109">
        <f t="shared" si="66"/>
        <v>434</v>
      </c>
      <c r="V61" s="109">
        <f t="shared" si="66"/>
        <v>628</v>
      </c>
      <c r="W61" s="109">
        <f>W36+W39+W42+W45+W48+W51</f>
        <v>27</v>
      </c>
      <c r="X61" s="109">
        <f t="shared" si="66"/>
        <v>18</v>
      </c>
      <c r="Y61" s="109">
        <f t="shared" si="66"/>
        <v>9</v>
      </c>
      <c r="Z61" s="109">
        <f t="shared" si="66"/>
        <v>253</v>
      </c>
      <c r="AA61" s="109">
        <f t="shared" si="66"/>
        <v>136</v>
      </c>
      <c r="AB61" s="9">
        <f t="shared" si="66"/>
        <v>117</v>
      </c>
    </row>
    <row r="62" spans="2:29" s="62" customFormat="1" x14ac:dyDescent="0.2">
      <c r="B62" s="62" t="s">
        <v>247</v>
      </c>
      <c r="E62" s="110"/>
      <c r="F62" s="110">
        <f>F61/E61</f>
        <v>0.51289009497964722</v>
      </c>
      <c r="G62" s="110">
        <f>G61/E61</f>
        <v>0.48710990502035278</v>
      </c>
      <c r="H62" s="110">
        <f>H61/E61</f>
        <v>0.2234283129805518</v>
      </c>
      <c r="I62" s="111">
        <f>I61/E61</f>
        <v>0.15151515151515152</v>
      </c>
      <c r="J62" s="111">
        <f>J61/E61</f>
        <v>7.1913161465400277E-2</v>
      </c>
      <c r="K62" s="111">
        <f>K61/E61</f>
        <v>0.77657168701944823</v>
      </c>
      <c r="L62" s="110">
        <f>L61/E61</f>
        <v>0.36137494346449572</v>
      </c>
      <c r="M62" s="110">
        <f>M61/E61</f>
        <v>0.41519674355495251</v>
      </c>
      <c r="N62" s="110">
        <f>N61/E61</f>
        <v>0.649932157394844</v>
      </c>
      <c r="O62" s="110">
        <f>O61/E61</f>
        <v>0.29172320217096337</v>
      </c>
      <c r="P62" s="110">
        <f>P61/E61</f>
        <v>0.35820895522388058</v>
      </c>
      <c r="Q62" s="111">
        <f>Q61/E61</f>
        <v>0.16960651289009498</v>
      </c>
      <c r="R62" s="111">
        <f>R61/E61</f>
        <v>9.5431931252826771E-2</v>
      </c>
      <c r="S62" s="110">
        <f>S61/E61</f>
        <v>7.41745816372682E-2</v>
      </c>
      <c r="T62" s="110">
        <f>T61/E61</f>
        <v>0.48032564450474896</v>
      </c>
      <c r="U62" s="110">
        <f>U61/E61</f>
        <v>0.19629127091813658</v>
      </c>
      <c r="V62" s="110">
        <f>V61/E61</f>
        <v>0.28403437358661238</v>
      </c>
      <c r="W62" s="110">
        <f>W61/E61</f>
        <v>1.2211668928086838E-2</v>
      </c>
      <c r="X62" s="110">
        <f>X61/E61</f>
        <v>8.1411126187245584E-3</v>
      </c>
      <c r="Y62" s="111">
        <f>Y61/E61</f>
        <v>4.0705563093622792E-3</v>
      </c>
      <c r="Z62" s="111">
        <f>Z61/E61</f>
        <v>0.11442786069651742</v>
      </c>
      <c r="AA62" s="110">
        <f>AA61/E61</f>
        <v>6.1510628674807777E-2</v>
      </c>
      <c r="AB62" s="62">
        <f>AB61/E61</f>
        <v>5.2917232021709636E-2</v>
      </c>
    </row>
    <row r="63" spans="2:29" s="62" customFormat="1" x14ac:dyDescent="0.2">
      <c r="B63" s="62" t="s">
        <v>248</v>
      </c>
      <c r="D63" s="316"/>
      <c r="F63" s="62">
        <f>ROUND(F61/F61,3)</f>
        <v>1</v>
      </c>
      <c r="G63" s="62">
        <f>ROUND(G61/G61,3)</f>
        <v>1</v>
      </c>
      <c r="I63" s="316">
        <f>ROUND(I61/F61,3)</f>
        <v>0.29499999999999998</v>
      </c>
      <c r="J63" s="316">
        <f>ROUND(J61/G61,3)</f>
        <v>0.14799999999999999</v>
      </c>
      <c r="K63" s="316"/>
      <c r="L63" s="316">
        <f>ROUND(L61/F61,3)</f>
        <v>0.70499999999999996</v>
      </c>
      <c r="M63" s="110">
        <f>ROUND(M61/G61,3)</f>
        <v>0.85199999999999998</v>
      </c>
      <c r="N63" s="110"/>
      <c r="O63" s="110">
        <f>ROUND(O61/F61,3)</f>
        <v>0.56899999999999995</v>
      </c>
      <c r="P63" s="110">
        <f>ROUND(P61/G61,3)</f>
        <v>0.73499999999999999</v>
      </c>
      <c r="Q63" s="110"/>
      <c r="R63" s="110">
        <f>ROUND(R61/F61,3)</f>
        <v>0.186</v>
      </c>
      <c r="S63" s="110">
        <f>ROUND(S61/G61,3)</f>
        <v>0.152</v>
      </c>
      <c r="T63" s="316"/>
      <c r="U63" s="110">
        <f>ROUND(U61/F61,3)</f>
        <v>0.38300000000000001</v>
      </c>
      <c r="V63" s="110">
        <f>ROUND(V61/G61,3)</f>
        <v>0.58299999999999996</v>
      </c>
      <c r="W63" s="110"/>
      <c r="X63" s="110">
        <f>ROUND(X61/F61,3)</f>
        <v>1.6E-2</v>
      </c>
      <c r="Y63" s="110">
        <f>ROUND(Y61/G61,3)</f>
        <v>8.0000000000000002E-3</v>
      </c>
      <c r="Z63" s="110"/>
      <c r="AA63" s="110">
        <f>ROUND(AA61/F61,3)</f>
        <v>0.12</v>
      </c>
      <c r="AB63" s="62">
        <f>ROUND(AB61/G61,3)</f>
        <v>0.109</v>
      </c>
    </row>
    <row r="64" spans="2:29" s="62" customFormat="1" x14ac:dyDescent="0.2">
      <c r="D64" s="316"/>
      <c r="I64" s="316"/>
      <c r="J64" s="316"/>
      <c r="K64" s="316"/>
      <c r="L64" s="316"/>
      <c r="M64" s="110"/>
      <c r="N64" s="110"/>
      <c r="O64" s="110"/>
      <c r="P64" s="110"/>
      <c r="Q64" s="110"/>
      <c r="R64" s="110"/>
      <c r="S64" s="110"/>
      <c r="T64" s="316"/>
      <c r="U64" s="110"/>
      <c r="V64" s="110"/>
      <c r="W64" s="110"/>
      <c r="X64" s="110"/>
      <c r="Y64" s="110"/>
      <c r="Z64" s="110"/>
      <c r="AA64" s="110"/>
    </row>
    <row r="65" spans="2:28" s="62" customFormat="1" x14ac:dyDescent="0.2">
      <c r="B65" s="62" t="s">
        <v>249</v>
      </c>
      <c r="D65" s="336">
        <f>D54+D51+D36</f>
        <v>427</v>
      </c>
      <c r="E65" s="336">
        <f t="shared" ref="E65:AB65" si="67">E54+E51+E36</f>
        <v>2211</v>
      </c>
      <c r="F65" s="336">
        <f t="shared" si="67"/>
        <v>1134</v>
      </c>
      <c r="G65" s="336">
        <f t="shared" si="67"/>
        <v>1077</v>
      </c>
      <c r="H65" s="336">
        <f t="shared" si="67"/>
        <v>494</v>
      </c>
      <c r="I65" s="336">
        <f t="shared" si="67"/>
        <v>335</v>
      </c>
      <c r="J65" s="336">
        <f t="shared" si="67"/>
        <v>159</v>
      </c>
      <c r="K65" s="336">
        <f t="shared" si="67"/>
        <v>1717</v>
      </c>
      <c r="L65" s="336">
        <f t="shared" si="67"/>
        <v>799</v>
      </c>
      <c r="M65" s="336">
        <f t="shared" si="67"/>
        <v>918</v>
      </c>
      <c r="N65" s="336">
        <f t="shared" si="67"/>
        <v>1437</v>
      </c>
      <c r="O65" s="336">
        <f t="shared" si="67"/>
        <v>645</v>
      </c>
      <c r="P65" s="336">
        <f t="shared" si="67"/>
        <v>792</v>
      </c>
      <c r="Q65" s="336">
        <f t="shared" si="67"/>
        <v>375</v>
      </c>
      <c r="R65" s="336">
        <f t="shared" si="67"/>
        <v>211</v>
      </c>
      <c r="S65" s="336">
        <f t="shared" si="67"/>
        <v>164</v>
      </c>
      <c r="T65" s="336">
        <f t="shared" si="67"/>
        <v>1062</v>
      </c>
      <c r="U65" s="336">
        <f t="shared" si="67"/>
        <v>434</v>
      </c>
      <c r="V65" s="336">
        <f t="shared" si="67"/>
        <v>628</v>
      </c>
      <c r="W65" s="336">
        <f t="shared" si="67"/>
        <v>27</v>
      </c>
      <c r="X65" s="336">
        <f t="shared" si="67"/>
        <v>18</v>
      </c>
      <c r="Y65" s="336">
        <f t="shared" si="67"/>
        <v>9</v>
      </c>
      <c r="Z65" s="336">
        <f t="shared" si="67"/>
        <v>253</v>
      </c>
      <c r="AA65" s="336">
        <f t="shared" si="67"/>
        <v>136</v>
      </c>
      <c r="AB65" s="336">
        <f t="shared" si="67"/>
        <v>117</v>
      </c>
    </row>
    <row r="66" spans="2:28" s="62" customFormat="1" x14ac:dyDescent="0.2">
      <c r="D66" s="336">
        <f>D57+D39+D36</f>
        <v>427</v>
      </c>
      <c r="E66" s="336">
        <f t="shared" ref="E66:AB66" si="68">E57+E39+E36</f>
        <v>2211</v>
      </c>
      <c r="F66" s="336">
        <f t="shared" si="68"/>
        <v>1134</v>
      </c>
      <c r="G66" s="336">
        <f t="shared" si="68"/>
        <v>1077</v>
      </c>
      <c r="H66" s="336">
        <f t="shared" si="68"/>
        <v>494</v>
      </c>
      <c r="I66" s="336">
        <f t="shared" si="68"/>
        <v>335</v>
      </c>
      <c r="J66" s="336">
        <f t="shared" si="68"/>
        <v>159</v>
      </c>
      <c r="K66" s="336">
        <f t="shared" si="68"/>
        <v>1717</v>
      </c>
      <c r="L66" s="336">
        <f t="shared" si="68"/>
        <v>799</v>
      </c>
      <c r="M66" s="336">
        <f t="shared" si="68"/>
        <v>918</v>
      </c>
      <c r="N66" s="336">
        <f t="shared" si="68"/>
        <v>1437</v>
      </c>
      <c r="O66" s="336">
        <f t="shared" si="68"/>
        <v>645</v>
      </c>
      <c r="P66" s="336">
        <f t="shared" si="68"/>
        <v>792</v>
      </c>
      <c r="Q66" s="336">
        <f t="shared" si="68"/>
        <v>375</v>
      </c>
      <c r="R66" s="336">
        <f t="shared" si="68"/>
        <v>211</v>
      </c>
      <c r="S66" s="336">
        <f t="shared" si="68"/>
        <v>164</v>
      </c>
      <c r="T66" s="336">
        <f t="shared" si="68"/>
        <v>1062</v>
      </c>
      <c r="U66" s="336">
        <f t="shared" si="68"/>
        <v>434</v>
      </c>
      <c r="V66" s="336">
        <f t="shared" si="68"/>
        <v>628</v>
      </c>
      <c r="W66" s="336">
        <f t="shared" si="68"/>
        <v>27</v>
      </c>
      <c r="X66" s="336">
        <f t="shared" si="68"/>
        <v>18</v>
      </c>
      <c r="Y66" s="336">
        <f t="shared" si="68"/>
        <v>9</v>
      </c>
      <c r="Z66" s="336">
        <f t="shared" si="68"/>
        <v>253</v>
      </c>
      <c r="AA66" s="336">
        <f t="shared" si="68"/>
        <v>136</v>
      </c>
      <c r="AB66" s="336">
        <f t="shared" si="68"/>
        <v>117</v>
      </c>
    </row>
    <row r="67" spans="2:28" x14ac:dyDescent="0.2">
      <c r="D67" s="10"/>
      <c r="E67" s="9"/>
      <c r="H67" s="9"/>
      <c r="I67" s="10"/>
      <c r="J67" s="10"/>
      <c r="K67" s="10"/>
      <c r="L67" s="10"/>
      <c r="M67" s="110"/>
      <c r="N67" s="110"/>
      <c r="O67" s="110"/>
      <c r="P67" s="110"/>
      <c r="Q67" s="110"/>
      <c r="R67" s="110"/>
      <c r="S67" s="110"/>
      <c r="T67" s="10"/>
      <c r="U67" s="110"/>
      <c r="V67" s="110"/>
      <c r="W67" s="110"/>
      <c r="X67" s="110"/>
      <c r="Y67" s="110"/>
      <c r="Z67" s="110"/>
      <c r="AA67" s="110"/>
    </row>
    <row r="68" spans="2:28" s="320" customFormat="1" x14ac:dyDescent="0.2">
      <c r="B68" s="113" t="s">
        <v>250</v>
      </c>
      <c r="C68" s="113"/>
      <c r="D68" s="114">
        <f>D15-D61</f>
        <v>0</v>
      </c>
      <c r="E68" s="114">
        <f t="shared" ref="E68:AB70" si="69">E15-E61</f>
        <v>0</v>
      </c>
      <c r="F68" s="114">
        <f>F15-F61</f>
        <v>0</v>
      </c>
      <c r="G68" s="114">
        <f>G15-G61</f>
        <v>0</v>
      </c>
      <c r="H68" s="114">
        <f t="shared" si="69"/>
        <v>0</v>
      </c>
      <c r="I68" s="114">
        <f t="shared" si="69"/>
        <v>0</v>
      </c>
      <c r="J68" s="114">
        <f t="shared" si="69"/>
        <v>0</v>
      </c>
      <c r="K68" s="114">
        <f>K15-K61</f>
        <v>0</v>
      </c>
      <c r="L68" s="114">
        <f t="shared" si="69"/>
        <v>0</v>
      </c>
      <c r="M68" s="114">
        <f t="shared" si="69"/>
        <v>0</v>
      </c>
      <c r="N68" s="114">
        <f t="shared" si="69"/>
        <v>0</v>
      </c>
      <c r="O68" s="114">
        <f t="shared" si="69"/>
        <v>0</v>
      </c>
      <c r="P68" s="114">
        <f t="shared" si="69"/>
        <v>0</v>
      </c>
      <c r="Q68" s="114">
        <f>Q15-Q61</f>
        <v>0</v>
      </c>
      <c r="R68" s="114">
        <f t="shared" si="69"/>
        <v>0</v>
      </c>
      <c r="S68" s="114">
        <f>S15-S61</f>
        <v>0</v>
      </c>
      <c r="T68" s="114">
        <f t="shared" si="69"/>
        <v>0</v>
      </c>
      <c r="U68" s="114">
        <f t="shared" si="69"/>
        <v>0</v>
      </c>
      <c r="V68" s="114">
        <f t="shared" si="69"/>
        <v>0</v>
      </c>
      <c r="W68" s="114">
        <f>W15-W61</f>
        <v>0</v>
      </c>
      <c r="X68" s="114">
        <f t="shared" si="69"/>
        <v>0</v>
      </c>
      <c r="Y68" s="114">
        <f t="shared" si="69"/>
        <v>0</v>
      </c>
      <c r="Z68" s="114">
        <f t="shared" si="69"/>
        <v>0</v>
      </c>
      <c r="AA68" s="114">
        <f t="shared" si="69"/>
        <v>0</v>
      </c>
      <c r="AB68" s="113">
        <f t="shared" si="69"/>
        <v>0</v>
      </c>
    </row>
    <row r="69" spans="2:28" s="320" customFormat="1" x14ac:dyDescent="0.2">
      <c r="B69" s="113"/>
      <c r="C69" s="113"/>
      <c r="D69" s="114"/>
      <c r="E69" s="114"/>
      <c r="F69" s="114">
        <f>F16-F62</f>
        <v>1.0990502035279626E-4</v>
      </c>
      <c r="G69" s="114">
        <f>G16-G62</f>
        <v>-1.0990502035279626E-4</v>
      </c>
      <c r="H69" s="114">
        <f>H16-H62</f>
        <v>-4.2831298055179268E-4</v>
      </c>
      <c r="I69" s="114">
        <f>I16-I62</f>
        <v>4.8484848484847687E-4</v>
      </c>
      <c r="J69" s="114">
        <f t="shared" si="69"/>
        <v>8.6838534599717465E-5</v>
      </c>
      <c r="K69" s="114">
        <f t="shared" si="69"/>
        <v>4.2831298055179268E-4</v>
      </c>
      <c r="L69" s="114">
        <f t="shared" si="69"/>
        <v>-3.7494346449573612E-4</v>
      </c>
      <c r="M69" s="114">
        <f t="shared" si="69"/>
        <v>-1.967435549525276E-4</v>
      </c>
      <c r="N69" s="114">
        <f t="shared" si="69"/>
        <v>6.784260515602103E-5</v>
      </c>
      <c r="O69" s="114">
        <f t="shared" si="69"/>
        <v>2.7679782903661243E-4</v>
      </c>
      <c r="P69" s="114">
        <f t="shared" si="69"/>
        <v>-2.089552238805914E-4</v>
      </c>
      <c r="Q69" s="114">
        <f t="shared" si="69"/>
        <v>3.9348710990502744E-4</v>
      </c>
      <c r="R69" s="114">
        <f t="shared" si="69"/>
        <v>-4.3193125282676992E-4</v>
      </c>
      <c r="S69" s="114">
        <f t="shared" si="69"/>
        <v>-1.7458163726820353E-4</v>
      </c>
      <c r="T69" s="114">
        <f>T16-T62</f>
        <v>-3.2564450474897866E-4</v>
      </c>
      <c r="U69" s="114">
        <f t="shared" si="69"/>
        <v>-2.9127091813657691E-4</v>
      </c>
      <c r="V69" s="114">
        <f t="shared" si="69"/>
        <v>-3.4373586612401752E-5</v>
      </c>
      <c r="W69" s="114">
        <f t="shared" si="69"/>
        <v>-2.1166892808683821E-4</v>
      </c>
      <c r="X69" s="114">
        <f t="shared" si="69"/>
        <v>-1.4111261872455823E-4</v>
      </c>
      <c r="Y69" s="114">
        <f t="shared" si="69"/>
        <v>-7.0556309362279114E-5</v>
      </c>
      <c r="Z69" s="114">
        <f t="shared" si="69"/>
        <v>-4.2786069651741532E-4</v>
      </c>
      <c r="AA69" s="114">
        <f t="shared" si="69"/>
        <v>4.8937132519222271E-4</v>
      </c>
      <c r="AB69" s="113">
        <f>AB16-AB62</f>
        <v>8.2767978290362865E-5</v>
      </c>
    </row>
    <row r="70" spans="2:28" s="320" customFormat="1" x14ac:dyDescent="0.2">
      <c r="B70" s="113"/>
      <c r="C70" s="113"/>
      <c r="D70" s="114"/>
      <c r="E70" s="114"/>
      <c r="F70" s="114">
        <f>F17-F63</f>
        <v>0</v>
      </c>
      <c r="G70" s="114">
        <f t="shared" si="69"/>
        <v>0</v>
      </c>
      <c r="H70" s="114"/>
      <c r="I70" s="114">
        <f>I17-I63</f>
        <v>0</v>
      </c>
      <c r="J70" s="114">
        <f t="shared" si="69"/>
        <v>0</v>
      </c>
      <c r="K70" s="114"/>
      <c r="L70" s="114">
        <f t="shared" si="69"/>
        <v>0</v>
      </c>
      <c r="M70" s="114">
        <f t="shared" si="69"/>
        <v>0</v>
      </c>
      <c r="N70" s="114"/>
      <c r="O70" s="114">
        <f t="shared" si="69"/>
        <v>0</v>
      </c>
      <c r="P70" s="114">
        <f t="shared" si="69"/>
        <v>0</v>
      </c>
      <c r="Q70" s="114"/>
      <c r="R70" s="114">
        <f t="shared" si="69"/>
        <v>0</v>
      </c>
      <c r="S70" s="114">
        <f t="shared" si="69"/>
        <v>0</v>
      </c>
      <c r="T70" s="114"/>
      <c r="U70" s="115">
        <f t="shared" si="69"/>
        <v>0</v>
      </c>
      <c r="V70" s="115">
        <f t="shared" si="69"/>
        <v>0</v>
      </c>
      <c r="W70" s="115"/>
      <c r="X70" s="115">
        <f t="shared" si="69"/>
        <v>0</v>
      </c>
      <c r="Y70" s="115">
        <f t="shared" si="69"/>
        <v>0</v>
      </c>
      <c r="Z70" s="115"/>
      <c r="AA70" s="115">
        <f>AA17-AA63</f>
        <v>0</v>
      </c>
      <c r="AB70" s="113">
        <f t="shared" si="69"/>
        <v>0</v>
      </c>
    </row>
    <row r="71" spans="2:28" x14ac:dyDescent="0.2">
      <c r="B71" s="113"/>
      <c r="C71" s="113"/>
      <c r="D71" s="113"/>
      <c r="E71" s="114"/>
      <c r="F71" s="113"/>
      <c r="G71" s="113"/>
      <c r="H71" s="321"/>
      <c r="I71" s="321"/>
      <c r="J71" s="321"/>
      <c r="K71" s="321"/>
      <c r="L71" s="321"/>
      <c r="M71" s="321"/>
      <c r="N71" s="322"/>
      <c r="O71" s="321"/>
      <c r="P71" s="321"/>
      <c r="Q71" s="321"/>
      <c r="R71" s="322"/>
      <c r="S71" s="322"/>
      <c r="T71" s="322"/>
      <c r="U71" s="321"/>
      <c r="V71" s="321"/>
      <c r="W71" s="322"/>
      <c r="X71" s="113"/>
      <c r="Y71" s="113"/>
      <c r="Z71" s="322"/>
      <c r="AA71" s="113"/>
      <c r="AB71" s="113"/>
    </row>
    <row r="72" spans="2:28" x14ac:dyDescent="0.2">
      <c r="B72" s="113"/>
      <c r="C72" s="113"/>
      <c r="D72" s="113">
        <f>D65-D61</f>
        <v>0</v>
      </c>
      <c r="E72" s="113">
        <f t="shared" ref="E72:AB72" si="70">E65-E61</f>
        <v>0</v>
      </c>
      <c r="F72" s="113">
        <f t="shared" si="70"/>
        <v>0</v>
      </c>
      <c r="G72" s="113">
        <f t="shared" si="70"/>
        <v>0</v>
      </c>
      <c r="H72" s="113">
        <f t="shared" si="70"/>
        <v>0</v>
      </c>
      <c r="I72" s="113">
        <f t="shared" si="70"/>
        <v>0</v>
      </c>
      <c r="J72" s="113">
        <f t="shared" si="70"/>
        <v>0</v>
      </c>
      <c r="K72" s="113">
        <f t="shared" si="70"/>
        <v>0</v>
      </c>
      <c r="L72" s="113">
        <f t="shared" si="70"/>
        <v>0</v>
      </c>
      <c r="M72" s="113">
        <f t="shared" si="70"/>
        <v>0</v>
      </c>
      <c r="N72" s="113">
        <f t="shared" si="70"/>
        <v>0</v>
      </c>
      <c r="O72" s="113">
        <f t="shared" si="70"/>
        <v>0</v>
      </c>
      <c r="P72" s="113">
        <f t="shared" si="70"/>
        <v>0</v>
      </c>
      <c r="Q72" s="113">
        <f t="shared" si="70"/>
        <v>0</v>
      </c>
      <c r="R72" s="113">
        <f t="shared" si="70"/>
        <v>0</v>
      </c>
      <c r="S72" s="113">
        <f t="shared" si="70"/>
        <v>0</v>
      </c>
      <c r="T72" s="113">
        <f t="shared" si="70"/>
        <v>0</v>
      </c>
      <c r="U72" s="113">
        <f t="shared" si="70"/>
        <v>0</v>
      </c>
      <c r="V72" s="113">
        <f t="shared" si="70"/>
        <v>0</v>
      </c>
      <c r="W72" s="113">
        <f t="shared" si="70"/>
        <v>0</v>
      </c>
      <c r="X72" s="113">
        <f t="shared" si="70"/>
        <v>0</v>
      </c>
      <c r="Y72" s="113">
        <f t="shared" si="70"/>
        <v>0</v>
      </c>
      <c r="Z72" s="113">
        <f t="shared" si="70"/>
        <v>0</v>
      </c>
      <c r="AA72" s="113">
        <f t="shared" si="70"/>
        <v>0</v>
      </c>
      <c r="AB72" s="113">
        <f t="shared" si="70"/>
        <v>0</v>
      </c>
    </row>
    <row r="73" spans="2:28" x14ac:dyDescent="0.2">
      <c r="B73" s="113"/>
      <c r="C73" s="113"/>
      <c r="D73" s="113">
        <f>D66-D61</f>
        <v>0</v>
      </c>
      <c r="E73" s="113">
        <f t="shared" ref="E73:AB73" si="71">E66-E61</f>
        <v>0</v>
      </c>
      <c r="F73" s="113">
        <f t="shared" si="71"/>
        <v>0</v>
      </c>
      <c r="G73" s="113">
        <f t="shared" si="71"/>
        <v>0</v>
      </c>
      <c r="H73" s="113">
        <f t="shared" si="71"/>
        <v>0</v>
      </c>
      <c r="I73" s="113">
        <f t="shared" si="71"/>
        <v>0</v>
      </c>
      <c r="J73" s="113">
        <f t="shared" si="71"/>
        <v>0</v>
      </c>
      <c r="K73" s="113">
        <f t="shared" si="71"/>
        <v>0</v>
      </c>
      <c r="L73" s="113">
        <f t="shared" si="71"/>
        <v>0</v>
      </c>
      <c r="M73" s="113">
        <f t="shared" si="71"/>
        <v>0</v>
      </c>
      <c r="N73" s="113">
        <f t="shared" si="71"/>
        <v>0</v>
      </c>
      <c r="O73" s="113">
        <f t="shared" si="71"/>
        <v>0</v>
      </c>
      <c r="P73" s="113">
        <f t="shared" si="71"/>
        <v>0</v>
      </c>
      <c r="Q73" s="113">
        <f t="shared" si="71"/>
        <v>0</v>
      </c>
      <c r="R73" s="113">
        <f t="shared" si="71"/>
        <v>0</v>
      </c>
      <c r="S73" s="113">
        <f t="shared" si="71"/>
        <v>0</v>
      </c>
      <c r="T73" s="113">
        <f t="shared" si="71"/>
        <v>0</v>
      </c>
      <c r="U73" s="113">
        <f t="shared" si="71"/>
        <v>0</v>
      </c>
      <c r="V73" s="113">
        <f t="shared" si="71"/>
        <v>0</v>
      </c>
      <c r="W73" s="113">
        <f t="shared" si="71"/>
        <v>0</v>
      </c>
      <c r="X73" s="113">
        <f t="shared" si="71"/>
        <v>0</v>
      </c>
      <c r="Y73" s="113">
        <f t="shared" si="71"/>
        <v>0</v>
      </c>
      <c r="Z73" s="113">
        <f t="shared" si="71"/>
        <v>0</v>
      </c>
      <c r="AA73" s="113">
        <f t="shared" si="71"/>
        <v>0</v>
      </c>
      <c r="AB73" s="113">
        <f t="shared" si="71"/>
        <v>0</v>
      </c>
    </row>
    <row r="340" spans="32:60" ht="20.399999999999999" x14ac:dyDescent="0.2">
      <c r="AF340" s="9" ph="1"/>
      <c r="AI340" s="9" ph="1"/>
      <c r="AO340" s="9" ph="1"/>
      <c r="AR340" s="9" ph="1"/>
      <c r="AV340" s="9" ph="1"/>
      <c r="AY340" s="9" ph="1"/>
      <c r="BA340" s="9" ph="1"/>
      <c r="BD340" s="9" ph="1"/>
      <c r="BE340" s="9" ph="1"/>
      <c r="BH340" s="9" ph="1"/>
    </row>
    <row r="351" spans="32:60" ht="20.399999999999999" x14ac:dyDescent="0.2">
      <c r="AF351" s="9" ph="1"/>
      <c r="AI351" s="9" ph="1"/>
      <c r="AO351" s="9" ph="1"/>
      <c r="AR351" s="9" ph="1"/>
      <c r="AV351" s="9" ph="1"/>
      <c r="AY351" s="9" ph="1"/>
      <c r="BA351" s="9" ph="1"/>
      <c r="BD351" s="9" ph="1"/>
      <c r="BE351" s="9" ph="1"/>
      <c r="BH351" s="9" ph="1"/>
    </row>
    <row r="365" spans="32:60" ht="20.399999999999999" x14ac:dyDescent="0.2">
      <c r="AF365" s="9" ph="1"/>
      <c r="AI365" s="9" ph="1"/>
      <c r="AO365" s="9" ph="1"/>
      <c r="AR365" s="9" ph="1"/>
      <c r="AV365" s="9" ph="1"/>
      <c r="AY365" s="9" ph="1"/>
      <c r="BA365" s="9" ph="1"/>
      <c r="BD365" s="9" ph="1"/>
      <c r="BE365" s="9" ph="1"/>
      <c r="BH365" s="9" ph="1"/>
    </row>
    <row r="404" spans="32:60" ht="20.399999999999999" x14ac:dyDescent="0.2">
      <c r="AF404" s="9" ph="1"/>
      <c r="AI404" s="9" ph="1"/>
      <c r="AO404" s="9" ph="1"/>
      <c r="AR404" s="9" ph="1"/>
      <c r="AV404" s="9" ph="1"/>
      <c r="AY404" s="9" ph="1"/>
      <c r="BA404" s="9" ph="1"/>
      <c r="BD404" s="9" ph="1"/>
      <c r="BE404" s="9" ph="1"/>
      <c r="BH404" s="9" ph="1"/>
    </row>
    <row r="415" spans="32:60" ht="20.399999999999999" x14ac:dyDescent="0.2">
      <c r="AF415" s="9" ph="1"/>
      <c r="AI415" s="9" ph="1"/>
      <c r="AO415" s="9" ph="1"/>
      <c r="AR415" s="9" ph="1"/>
      <c r="AV415" s="9" ph="1"/>
      <c r="AY415" s="9" ph="1"/>
      <c r="BA415" s="9" ph="1"/>
      <c r="BD415" s="9" ph="1"/>
      <c r="BE415" s="9" ph="1"/>
      <c r="BH415" s="9" ph="1"/>
    </row>
    <row r="429" spans="32:60" ht="20.399999999999999" x14ac:dyDescent="0.2">
      <c r="AF429" s="9" ph="1"/>
      <c r="AI429" s="9" ph="1"/>
      <c r="AO429" s="9" ph="1"/>
      <c r="AR429" s="9" ph="1"/>
      <c r="AV429" s="9" ph="1"/>
      <c r="AY429" s="9" ph="1"/>
      <c r="BA429" s="9" ph="1"/>
      <c r="BD429" s="9" ph="1"/>
      <c r="BE429" s="9" ph="1"/>
      <c r="BH429" s="9" ph="1"/>
    </row>
    <row r="430" spans="32:60" ht="20.399999999999999" x14ac:dyDescent="0.2">
      <c r="AF430" s="9" ph="1"/>
      <c r="AI430" s="9" ph="1"/>
      <c r="AO430" s="9" ph="1"/>
      <c r="AR430" s="9" ph="1"/>
      <c r="AV430" s="9" ph="1"/>
      <c r="AY430" s="9" ph="1"/>
      <c r="BA430" s="9" ph="1"/>
      <c r="BD430" s="9" ph="1"/>
      <c r="BE430" s="9" ph="1"/>
      <c r="BH430" s="9" ph="1"/>
    </row>
    <row r="443" spans="32:60" ht="20.399999999999999" x14ac:dyDescent="0.2">
      <c r="AF443" s="9" ph="1"/>
      <c r="AI443" s="9" ph="1"/>
      <c r="AO443" s="9" ph="1"/>
      <c r="AR443" s="9" ph="1"/>
      <c r="AV443" s="9" ph="1"/>
      <c r="AY443" s="9" ph="1"/>
      <c r="BA443" s="9" ph="1"/>
      <c r="BD443" s="9" ph="1"/>
      <c r="BE443" s="9" ph="1"/>
      <c r="BH443" s="9" ph="1"/>
    </row>
    <row r="445" spans="32:60" ht="20.399999999999999" x14ac:dyDescent="0.2">
      <c r="AF445" s="9" ph="1"/>
      <c r="AI445" s="9" ph="1"/>
      <c r="AO445" s="9" ph="1"/>
      <c r="AR445" s="9" ph="1"/>
      <c r="AV445" s="9" ph="1"/>
      <c r="AY445" s="9" ph="1"/>
      <c r="BA445" s="9" ph="1"/>
      <c r="BD445" s="9" ph="1"/>
      <c r="BE445" s="9" ph="1"/>
      <c r="BH445" s="9" ph="1"/>
    </row>
    <row r="446" spans="32:60" ht="20.399999999999999" x14ac:dyDescent="0.2">
      <c r="AF446" s="9" ph="1"/>
      <c r="AI446" s="9" ph="1"/>
      <c r="AO446" s="9" ph="1"/>
      <c r="AR446" s="9" ph="1"/>
      <c r="AV446" s="9" ph="1"/>
      <c r="AY446" s="9" ph="1"/>
      <c r="BA446" s="9" ph="1"/>
      <c r="BD446" s="9" ph="1"/>
      <c r="BE446" s="9" ph="1"/>
      <c r="BH446" s="9" ph="1"/>
    </row>
    <row r="485" spans="32:60" ht="20.399999999999999" x14ac:dyDescent="0.2">
      <c r="AF485" s="9" ph="1"/>
      <c r="AI485" s="9" ph="1"/>
      <c r="AO485" s="9" ph="1"/>
      <c r="AR485" s="9" ph="1"/>
      <c r="AV485" s="9" ph="1"/>
      <c r="AY485" s="9" ph="1"/>
      <c r="BA485" s="9" ph="1"/>
      <c r="BD485" s="9" ph="1"/>
      <c r="BE485" s="9" ph="1"/>
      <c r="BH485" s="9" ph="1"/>
    </row>
    <row r="496" spans="32:60" ht="20.399999999999999" x14ac:dyDescent="0.2">
      <c r="AF496" s="9" ph="1"/>
      <c r="AI496" s="9" ph="1"/>
      <c r="AO496" s="9" ph="1"/>
      <c r="AR496" s="9" ph="1"/>
      <c r="AV496" s="9" ph="1"/>
      <c r="AY496" s="9" ph="1"/>
      <c r="BA496" s="9" ph="1"/>
      <c r="BD496" s="9" ph="1"/>
      <c r="BE496" s="9" ph="1"/>
      <c r="BH496" s="9" ph="1"/>
    </row>
    <row r="510" spans="32:60" ht="20.399999999999999" x14ac:dyDescent="0.2">
      <c r="AF510" s="9" ph="1"/>
      <c r="AI510" s="9" ph="1"/>
      <c r="AO510" s="9" ph="1"/>
      <c r="AR510" s="9" ph="1"/>
      <c r="AV510" s="9" ph="1"/>
      <c r="AY510" s="9" ph="1"/>
      <c r="BA510" s="9" ph="1"/>
      <c r="BD510" s="9" ph="1"/>
      <c r="BE510" s="9" ph="1"/>
      <c r="BH510" s="9" ph="1"/>
    </row>
    <row r="511" spans="32:60" ht="20.399999999999999" x14ac:dyDescent="0.2">
      <c r="AF511" s="9" ph="1"/>
      <c r="AI511" s="9" ph="1"/>
      <c r="AO511" s="9" ph="1"/>
      <c r="AR511" s="9" ph="1"/>
      <c r="AV511" s="9" ph="1"/>
      <c r="AY511" s="9" ph="1"/>
      <c r="BA511" s="9" ph="1"/>
      <c r="BD511" s="9" ph="1"/>
      <c r="BE511" s="9" ph="1"/>
      <c r="BH511" s="9" ph="1"/>
    </row>
    <row r="524" spans="32:60" ht="20.399999999999999" x14ac:dyDescent="0.2">
      <c r="AF524" s="9" ph="1"/>
      <c r="AI524" s="9" ph="1"/>
      <c r="AO524" s="9" ph="1"/>
      <c r="AR524" s="9" ph="1"/>
      <c r="AV524" s="9" ph="1"/>
      <c r="AY524" s="9" ph="1"/>
      <c r="BA524" s="9" ph="1"/>
      <c r="BD524" s="9" ph="1"/>
      <c r="BE524" s="9" ph="1"/>
      <c r="BH524" s="9" ph="1"/>
    </row>
    <row r="526" spans="32:60" ht="20.399999999999999" x14ac:dyDescent="0.2">
      <c r="AF526" s="9" ph="1"/>
      <c r="AI526" s="9" ph="1"/>
      <c r="AO526" s="9" ph="1"/>
      <c r="AR526" s="9" ph="1"/>
      <c r="AV526" s="9" ph="1"/>
      <c r="AY526" s="9" ph="1"/>
      <c r="BA526" s="9" ph="1"/>
      <c r="BD526" s="9" ph="1"/>
      <c r="BE526" s="9" ph="1"/>
      <c r="BH526" s="9" ph="1"/>
    </row>
    <row r="527" spans="32:60" ht="20.399999999999999" x14ac:dyDescent="0.2">
      <c r="AF527" s="9" ph="1"/>
      <c r="AI527" s="9" ph="1"/>
      <c r="AO527" s="9" ph="1"/>
      <c r="AR527" s="9" ph="1"/>
      <c r="AV527" s="9" ph="1"/>
      <c r="AY527" s="9" ph="1"/>
      <c r="BA527" s="9" ph="1"/>
      <c r="BD527" s="9" ph="1"/>
      <c r="BE527" s="9" ph="1"/>
      <c r="BH527" s="9" ph="1"/>
    </row>
    <row r="530" spans="32:60" ht="20.399999999999999" x14ac:dyDescent="0.2">
      <c r="AF530" s="9" ph="1"/>
      <c r="AI530" s="9" ph="1"/>
      <c r="AO530" s="9" ph="1"/>
      <c r="AR530" s="9" ph="1"/>
      <c r="AV530" s="9" ph="1"/>
      <c r="AY530" s="9" ph="1"/>
      <c r="BA530" s="9" ph="1"/>
      <c r="BD530" s="9" ph="1"/>
      <c r="BE530" s="9" ph="1"/>
      <c r="BH530" s="9" ph="1"/>
    </row>
    <row r="531" spans="32:60" ht="20.399999999999999" x14ac:dyDescent="0.2">
      <c r="AF531" s="9" ph="1"/>
      <c r="AI531" s="9" ph="1"/>
      <c r="AO531" s="9" ph="1"/>
      <c r="AR531" s="9" ph="1"/>
      <c r="AV531" s="9" ph="1"/>
      <c r="AY531" s="9" ph="1"/>
      <c r="BA531" s="9" ph="1"/>
      <c r="BD531" s="9" ph="1"/>
      <c r="BE531" s="9" ph="1"/>
      <c r="BH531" s="9" ph="1"/>
    </row>
    <row r="532" spans="32:60" ht="20.399999999999999" x14ac:dyDescent="0.2">
      <c r="AF532" s="9" ph="1"/>
      <c r="AI532" s="9" ph="1"/>
      <c r="AO532" s="9" ph="1"/>
      <c r="AR532" s="9" ph="1"/>
      <c r="AV532" s="9" ph="1"/>
      <c r="AY532" s="9" ph="1"/>
      <c r="BA532" s="9" ph="1"/>
      <c r="BD532" s="9" ph="1"/>
      <c r="BE532" s="9" ph="1"/>
      <c r="BH532" s="9" ph="1"/>
    </row>
    <row r="534" spans="32:60" ht="20.399999999999999" x14ac:dyDescent="0.2">
      <c r="AF534" s="9" ph="1"/>
      <c r="AI534" s="9" ph="1"/>
      <c r="AO534" s="9" ph="1"/>
      <c r="AR534" s="9" ph="1"/>
      <c r="AV534" s="9" ph="1"/>
      <c r="AY534" s="9" ph="1"/>
      <c r="BA534" s="9" ph="1"/>
      <c r="BD534" s="9" ph="1"/>
      <c r="BE534" s="9" ph="1"/>
      <c r="BH534" s="9" ph="1"/>
    </row>
    <row r="535" spans="32:60" ht="20.399999999999999" x14ac:dyDescent="0.2">
      <c r="AF535" s="9" ph="1"/>
      <c r="AI535" s="9" ph="1"/>
      <c r="AO535" s="9" ph="1"/>
      <c r="AR535" s="9" ph="1"/>
      <c r="AV535" s="9" ph="1"/>
      <c r="AY535" s="9" ph="1"/>
      <c r="BA535" s="9" ph="1"/>
      <c r="BD535" s="9" ph="1"/>
      <c r="BE535" s="9" ph="1"/>
      <c r="BH535" s="9" ph="1"/>
    </row>
    <row r="537" spans="32:60" ht="20.399999999999999" x14ac:dyDescent="0.2">
      <c r="AF537" s="9" ph="1"/>
      <c r="AI537" s="9" ph="1"/>
      <c r="AO537" s="9" ph="1"/>
      <c r="AR537" s="9" ph="1"/>
      <c r="AV537" s="9" ph="1"/>
      <c r="AY537" s="9" ph="1"/>
      <c r="BA537" s="9" ph="1"/>
      <c r="BD537" s="9" ph="1"/>
      <c r="BE537" s="9" ph="1"/>
      <c r="BH537" s="9" ph="1"/>
    </row>
    <row r="538" spans="32:60" ht="20.399999999999999" x14ac:dyDescent="0.2">
      <c r="AF538" s="9" ph="1"/>
      <c r="AI538" s="9" ph="1"/>
      <c r="AO538" s="9" ph="1"/>
      <c r="AR538" s="9" ph="1"/>
      <c r="AV538" s="9" ph="1"/>
      <c r="AY538" s="9" ph="1"/>
      <c r="BA538" s="9" ph="1"/>
      <c r="BD538" s="9" ph="1"/>
      <c r="BE538" s="9" ph="1"/>
      <c r="BH538" s="9" ph="1"/>
    </row>
    <row r="539" spans="32:60" ht="20.399999999999999" x14ac:dyDescent="0.2">
      <c r="AF539" s="9" ph="1"/>
      <c r="AI539" s="9" ph="1"/>
      <c r="AO539" s="9" ph="1"/>
      <c r="AR539" s="9" ph="1"/>
      <c r="AV539" s="9" ph="1"/>
      <c r="AY539" s="9" ph="1"/>
      <c r="BA539" s="9" ph="1"/>
      <c r="BD539" s="9" ph="1"/>
      <c r="BE539" s="9" ph="1"/>
      <c r="BH539" s="9" ph="1"/>
    </row>
    <row r="540" spans="32:60" ht="20.399999999999999" x14ac:dyDescent="0.2">
      <c r="AF540" s="9" ph="1"/>
      <c r="AI540" s="9" ph="1"/>
      <c r="AO540" s="9" ph="1"/>
      <c r="AR540" s="9" ph="1"/>
      <c r="AV540" s="9" ph="1"/>
      <c r="AY540" s="9" ph="1"/>
      <c r="BA540" s="9" ph="1"/>
      <c r="BD540" s="9" ph="1"/>
      <c r="BE540" s="9" ph="1"/>
      <c r="BH540" s="9" ph="1"/>
    </row>
  </sheetData>
  <mergeCells count="41">
    <mergeCell ref="C30:C32"/>
    <mergeCell ref="C33:C35"/>
    <mergeCell ref="B36:B59"/>
    <mergeCell ref="C36:C38"/>
    <mergeCell ref="C39:C41"/>
    <mergeCell ref="C42:C44"/>
    <mergeCell ref="C45:C47"/>
    <mergeCell ref="C48:C50"/>
    <mergeCell ref="C51:C53"/>
    <mergeCell ref="X12:X14"/>
    <mergeCell ref="Y12:Y14"/>
    <mergeCell ref="AA12:AA14"/>
    <mergeCell ref="AB12:AB14"/>
    <mergeCell ref="B15:C17"/>
    <mergeCell ref="B18:B35"/>
    <mergeCell ref="C18:C20"/>
    <mergeCell ref="C21:C23"/>
    <mergeCell ref="C24:C26"/>
    <mergeCell ref="C27:C29"/>
    <mergeCell ref="O12:O14"/>
    <mergeCell ref="P12:P14"/>
    <mergeCell ref="R12:R14"/>
    <mergeCell ref="S12:S14"/>
    <mergeCell ref="U12:U14"/>
    <mergeCell ref="V12:V14"/>
    <mergeCell ref="Q11:Q14"/>
    <mergeCell ref="T11:T14"/>
    <mergeCell ref="W11:W14"/>
    <mergeCell ref="Z11:Z14"/>
    <mergeCell ref="F12:F14"/>
    <mergeCell ref="G12:G14"/>
    <mergeCell ref="I12:I14"/>
    <mergeCell ref="J12:J14"/>
    <mergeCell ref="L12:L14"/>
    <mergeCell ref="M12:M14"/>
    <mergeCell ref="B7:C14"/>
    <mergeCell ref="D7:D14"/>
    <mergeCell ref="E11:E14"/>
    <mergeCell ref="H11:H14"/>
    <mergeCell ref="K11:K14"/>
    <mergeCell ref="N11:N14"/>
  </mergeCells>
  <phoneticPr fontId="3"/>
  <pageMargins left="0.74" right="0.28000000000000003" top="0.77" bottom="0.59" header="0.45" footer="0.19685039370078741"/>
  <pageSetup paperSize="9" scale="63" firstPageNumber="1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55E0D-6D19-4407-BAB4-B1247EFDBEFA}">
  <sheetPr>
    <tabColor rgb="FF00B0F0"/>
  </sheetPr>
  <dimension ref="A2:AA80"/>
  <sheetViews>
    <sheetView view="pageBreakPreview" topLeftCell="A2" zoomScaleNormal="87" zoomScaleSheetLayoutView="100" workbookViewId="0">
      <selection activeCell="C26" sqref="C26:C27"/>
    </sheetView>
  </sheetViews>
  <sheetFormatPr defaultColWidth="9" defaultRowHeight="13.2" x14ac:dyDescent="0.2"/>
  <cols>
    <col min="2" max="2" width="5.33203125" customWidth="1"/>
    <col min="3" max="3" width="16.6640625" customWidth="1"/>
    <col min="4" max="4" width="14.109375" customWidth="1"/>
    <col min="5" max="6" width="18.6640625" customWidth="1"/>
    <col min="7" max="7" width="18" style="338" customWidth="1"/>
    <col min="8" max="9" width="18" customWidth="1"/>
  </cols>
  <sheetData>
    <row r="2" spans="1:27" ht="14.4" x14ac:dyDescent="0.2">
      <c r="B2" s="8" t="s">
        <v>269</v>
      </c>
    </row>
    <row r="4" spans="1:27" s="9" customFormat="1" x14ac:dyDescent="0.2">
      <c r="A4" s="339"/>
      <c r="F4" s="11" t="s">
        <v>270</v>
      </c>
      <c r="G4" s="11"/>
    </row>
    <row r="5" spans="1:27" s="9" customFormat="1" x14ac:dyDescent="0.2">
      <c r="A5" s="339"/>
      <c r="F5" s="11" t="s">
        <v>271</v>
      </c>
      <c r="G5" s="11"/>
    </row>
    <row r="6" spans="1:27" s="9" customFormat="1" x14ac:dyDescent="0.2">
      <c r="A6" s="339"/>
      <c r="F6" s="11" t="s">
        <v>272</v>
      </c>
      <c r="G6" s="11"/>
    </row>
    <row r="7" spans="1:27" s="9" customFormat="1" x14ac:dyDescent="0.2">
      <c r="A7" s="339"/>
      <c r="F7" s="11" t="s">
        <v>273</v>
      </c>
      <c r="G7" s="11"/>
    </row>
    <row r="8" spans="1:27" s="9" customFormat="1" x14ac:dyDescent="0.2">
      <c r="A8" s="339"/>
      <c r="F8" s="11" t="s">
        <v>274</v>
      </c>
      <c r="G8" s="11"/>
    </row>
    <row r="9" spans="1:27" s="9" customFormat="1" ht="6.75" customHeight="1" x14ac:dyDescent="0.2">
      <c r="A9" s="339"/>
      <c r="G9" s="340"/>
    </row>
    <row r="10" spans="1:27" s="9" customFormat="1" ht="15" thickBot="1" x14ac:dyDescent="0.25">
      <c r="A10" s="339"/>
      <c r="B10" s="8"/>
      <c r="G10" s="340"/>
      <c r="H10" s="10"/>
      <c r="I10" s="10" t="s">
        <v>275</v>
      </c>
    </row>
    <row r="11" spans="1:27" s="9" customFormat="1" ht="15" customHeight="1" x14ac:dyDescent="0.2">
      <c r="A11" s="339"/>
      <c r="B11" s="341"/>
      <c r="C11" s="342"/>
      <c r="D11" s="79" t="s">
        <v>276</v>
      </c>
      <c r="E11" s="79" t="s">
        <v>277</v>
      </c>
      <c r="F11" s="79" t="s">
        <v>278</v>
      </c>
      <c r="G11" s="343" t="s">
        <v>279</v>
      </c>
      <c r="H11" s="344" t="s">
        <v>280</v>
      </c>
      <c r="I11" s="345"/>
    </row>
    <row r="12" spans="1:27" s="9" customFormat="1" ht="15" customHeight="1" x14ac:dyDescent="0.2">
      <c r="A12" s="339"/>
      <c r="B12" s="341"/>
      <c r="C12" s="342"/>
      <c r="D12" s="84"/>
      <c r="E12" s="346"/>
      <c r="F12" s="346"/>
      <c r="G12" s="347"/>
      <c r="H12" s="348"/>
      <c r="I12" s="349" t="s">
        <v>281</v>
      </c>
    </row>
    <row r="13" spans="1:27" s="9" customFormat="1" ht="10.5" customHeight="1" x14ac:dyDescent="0.2">
      <c r="A13" s="339"/>
      <c r="B13" s="341"/>
      <c r="C13" s="342"/>
      <c r="D13" s="84"/>
      <c r="E13" s="346"/>
      <c r="F13" s="346"/>
      <c r="G13" s="347"/>
      <c r="H13" s="348"/>
      <c r="I13" s="350"/>
    </row>
    <row r="14" spans="1:27" s="9" customFormat="1" ht="44.25" customHeight="1" x14ac:dyDescent="0.2">
      <c r="A14" s="339"/>
      <c r="B14" s="341"/>
      <c r="C14" s="342"/>
      <c r="D14" s="351"/>
      <c r="E14" s="352"/>
      <c r="F14" s="352"/>
      <c r="G14" s="353"/>
      <c r="H14" s="354"/>
      <c r="I14" s="355"/>
      <c r="AA14" s="9" t="s">
        <v>282</v>
      </c>
    </row>
    <row r="15" spans="1:27" s="9" customFormat="1" ht="20.25" customHeight="1" x14ac:dyDescent="0.2">
      <c r="A15" s="339"/>
      <c r="B15" s="356" t="s">
        <v>283</v>
      </c>
      <c r="C15" s="357"/>
      <c r="D15" s="358">
        <v>427</v>
      </c>
      <c r="E15" s="359">
        <f>E18+E21+E24+E27+E30+E33</f>
        <v>315</v>
      </c>
      <c r="F15" s="359">
        <f>F18+F21+F24+F27+F30+F33</f>
        <v>188</v>
      </c>
      <c r="G15" s="360">
        <f>G18+G21+G24+G27+G30+G33</f>
        <v>5332</v>
      </c>
      <c r="H15" s="361">
        <f>H18+H21+H24+H27+H30+H33</f>
        <v>1222</v>
      </c>
      <c r="I15" s="362">
        <f>I18+I21+I24+I27+I30+I33</f>
        <v>491</v>
      </c>
    </row>
    <row r="16" spans="1:27" s="9" customFormat="1" ht="20.25" customHeight="1" x14ac:dyDescent="0.2">
      <c r="A16" s="339"/>
      <c r="B16" s="363"/>
      <c r="C16" s="364"/>
      <c r="D16" s="365"/>
      <c r="E16" s="366">
        <f>E15/D15</f>
        <v>0.73770491803278693</v>
      </c>
      <c r="F16" s="366">
        <f>F15/D15</f>
        <v>0.44028103044496486</v>
      </c>
      <c r="G16" s="367"/>
      <c r="H16" s="368">
        <f>H15/G15</f>
        <v>0.22918229557389347</v>
      </c>
      <c r="I16" s="369">
        <f>I15/G15</f>
        <v>9.2085521380345092E-2</v>
      </c>
    </row>
    <row r="17" spans="1:9" s="9" customFormat="1" ht="20.25" customHeight="1" thickBot="1" x14ac:dyDescent="0.25">
      <c r="A17" s="339"/>
      <c r="B17" s="370"/>
      <c r="C17" s="371"/>
      <c r="D17" s="372"/>
      <c r="E17" s="373"/>
      <c r="F17" s="366">
        <f>F15/E15</f>
        <v>0.59682539682539681</v>
      </c>
      <c r="G17" s="374"/>
      <c r="H17" s="375"/>
      <c r="I17" s="376">
        <f>I15/H15</f>
        <v>0.40180032733224225</v>
      </c>
    </row>
    <row r="18" spans="1:9" s="9" customFormat="1" ht="20.25" customHeight="1" thickTop="1" x14ac:dyDescent="0.2">
      <c r="A18" s="339"/>
      <c r="B18" s="63" t="s">
        <v>284</v>
      </c>
      <c r="C18" s="377" t="s">
        <v>285</v>
      </c>
      <c r="D18" s="378">
        <v>49</v>
      </c>
      <c r="E18" s="379">
        <v>39</v>
      </c>
      <c r="F18" s="379">
        <v>16</v>
      </c>
      <c r="G18" s="380">
        <v>221</v>
      </c>
      <c r="H18" s="381">
        <v>55</v>
      </c>
      <c r="I18" s="382">
        <v>20</v>
      </c>
    </row>
    <row r="19" spans="1:9" s="9" customFormat="1" ht="20.25" customHeight="1" x14ac:dyDescent="0.2">
      <c r="A19" s="339"/>
      <c r="B19" s="69"/>
      <c r="C19" s="84"/>
      <c r="D19" s="365"/>
      <c r="E19" s="366">
        <f>E18/D18</f>
        <v>0.79591836734693877</v>
      </c>
      <c r="F19" s="366">
        <f>F18/D18</f>
        <v>0.32653061224489793</v>
      </c>
      <c r="G19" s="367"/>
      <c r="H19" s="368">
        <f>H18/G18</f>
        <v>0.24886877828054299</v>
      </c>
      <c r="I19" s="369">
        <f>I18/G18</f>
        <v>9.0497737556561084E-2</v>
      </c>
    </row>
    <row r="20" spans="1:9" s="9" customFormat="1" ht="20.25" customHeight="1" x14ac:dyDescent="0.2">
      <c r="A20" s="339"/>
      <c r="B20" s="69"/>
      <c r="C20" s="351"/>
      <c r="D20" s="383"/>
      <c r="E20" s="384"/>
      <c r="F20" s="385">
        <f>F18/E18</f>
        <v>0.41025641025641024</v>
      </c>
      <c r="G20" s="386"/>
      <c r="H20" s="387"/>
      <c r="I20" s="388">
        <f>I18/H18</f>
        <v>0.36363636363636365</v>
      </c>
    </row>
    <row r="21" spans="1:9" s="9" customFormat="1" ht="20.25" customHeight="1" x14ac:dyDescent="0.2">
      <c r="A21" s="339"/>
      <c r="B21" s="69"/>
      <c r="C21" s="79" t="s">
        <v>286</v>
      </c>
      <c r="D21" s="389">
        <v>87</v>
      </c>
      <c r="E21" s="390">
        <v>65</v>
      </c>
      <c r="F21" s="390">
        <v>44</v>
      </c>
      <c r="G21" s="374">
        <v>1624</v>
      </c>
      <c r="H21" s="391">
        <v>229</v>
      </c>
      <c r="I21" s="392">
        <v>133</v>
      </c>
    </row>
    <row r="22" spans="1:9" s="9" customFormat="1" ht="20.25" customHeight="1" x14ac:dyDescent="0.2">
      <c r="A22" s="339"/>
      <c r="B22" s="69"/>
      <c r="C22" s="84"/>
      <c r="D22" s="365"/>
      <c r="E22" s="366">
        <f>E21/D21</f>
        <v>0.74712643678160917</v>
      </c>
      <c r="F22" s="366">
        <f>F21/D21</f>
        <v>0.50574712643678166</v>
      </c>
      <c r="G22" s="367"/>
      <c r="H22" s="368">
        <f>H21/G21</f>
        <v>0.14100985221674878</v>
      </c>
      <c r="I22" s="369">
        <f>I21/G21</f>
        <v>8.1896551724137928E-2</v>
      </c>
    </row>
    <row r="23" spans="1:9" s="9" customFormat="1" ht="20.25" customHeight="1" x14ac:dyDescent="0.2">
      <c r="A23" s="339"/>
      <c r="B23" s="69"/>
      <c r="C23" s="351"/>
      <c r="D23" s="393"/>
      <c r="E23" s="394"/>
      <c r="F23" s="385">
        <f>F21/E21</f>
        <v>0.67692307692307696</v>
      </c>
      <c r="G23" s="386"/>
      <c r="H23" s="387"/>
      <c r="I23" s="388">
        <f>I21/H21</f>
        <v>0.58078602620087338</v>
      </c>
    </row>
    <row r="24" spans="1:9" s="9" customFormat="1" ht="20.25" customHeight="1" x14ac:dyDescent="0.2">
      <c r="A24" s="339"/>
      <c r="B24" s="69"/>
      <c r="C24" s="395" t="s">
        <v>287</v>
      </c>
      <c r="D24" s="396">
        <v>25</v>
      </c>
      <c r="E24" s="390">
        <v>24</v>
      </c>
      <c r="F24" s="390">
        <v>16</v>
      </c>
      <c r="G24" s="374">
        <v>369</v>
      </c>
      <c r="H24" s="391">
        <v>32</v>
      </c>
      <c r="I24" s="392">
        <v>14</v>
      </c>
    </row>
    <row r="25" spans="1:9" s="9" customFormat="1" ht="20.25" customHeight="1" x14ac:dyDescent="0.2">
      <c r="A25" s="339"/>
      <c r="B25" s="69"/>
      <c r="C25" s="324"/>
      <c r="D25" s="365"/>
      <c r="E25" s="366">
        <f>E24/D24</f>
        <v>0.96</v>
      </c>
      <c r="F25" s="366">
        <f>F24/D24</f>
        <v>0.64</v>
      </c>
      <c r="G25" s="367"/>
      <c r="H25" s="368">
        <f>H24/G24</f>
        <v>8.6720867208672087E-2</v>
      </c>
      <c r="I25" s="369">
        <f>I24/G24</f>
        <v>3.7940379403794036E-2</v>
      </c>
    </row>
    <row r="26" spans="1:9" s="9" customFormat="1" ht="20.25" customHeight="1" x14ac:dyDescent="0.2">
      <c r="A26" s="339"/>
      <c r="B26" s="69"/>
      <c r="C26" s="397"/>
      <c r="D26" s="393"/>
      <c r="E26" s="394"/>
      <c r="F26" s="385">
        <f>F24/E24</f>
        <v>0.66666666666666663</v>
      </c>
      <c r="G26" s="386"/>
      <c r="H26" s="387"/>
      <c r="I26" s="388">
        <f>I24/H24</f>
        <v>0.4375</v>
      </c>
    </row>
    <row r="27" spans="1:9" s="9" customFormat="1" ht="20.25" customHeight="1" x14ac:dyDescent="0.2">
      <c r="A27" s="339"/>
      <c r="B27" s="69"/>
      <c r="C27" s="79" t="s">
        <v>288</v>
      </c>
      <c r="D27" s="396">
        <v>82</v>
      </c>
      <c r="E27" s="390">
        <v>51</v>
      </c>
      <c r="F27" s="390">
        <v>31</v>
      </c>
      <c r="G27" s="374">
        <v>391</v>
      </c>
      <c r="H27" s="391">
        <v>107</v>
      </c>
      <c r="I27" s="392">
        <v>47</v>
      </c>
    </row>
    <row r="28" spans="1:9" s="9" customFormat="1" ht="20.25" customHeight="1" x14ac:dyDescent="0.2">
      <c r="A28" s="339"/>
      <c r="B28" s="69"/>
      <c r="C28" s="84"/>
      <c r="D28" s="365"/>
      <c r="E28" s="366">
        <f>E27/D27</f>
        <v>0.62195121951219512</v>
      </c>
      <c r="F28" s="366">
        <f>F27/D27</f>
        <v>0.37804878048780488</v>
      </c>
      <c r="G28" s="367"/>
      <c r="H28" s="368">
        <f>H27/G27</f>
        <v>0.27365728900255754</v>
      </c>
      <c r="I28" s="369">
        <f>I27/G27</f>
        <v>0.12020460358056266</v>
      </c>
    </row>
    <row r="29" spans="1:9" s="9" customFormat="1" ht="20.25" customHeight="1" x14ac:dyDescent="0.2">
      <c r="A29" s="339"/>
      <c r="B29" s="69"/>
      <c r="C29" s="351"/>
      <c r="D29" s="393"/>
      <c r="E29" s="394"/>
      <c r="F29" s="385">
        <f>F27/E27</f>
        <v>0.60784313725490191</v>
      </c>
      <c r="G29" s="386"/>
      <c r="H29" s="387"/>
      <c r="I29" s="388">
        <f>I27/H27</f>
        <v>0.43925233644859812</v>
      </c>
    </row>
    <row r="30" spans="1:9" s="9" customFormat="1" ht="20.25" customHeight="1" x14ac:dyDescent="0.2">
      <c r="A30" s="339"/>
      <c r="B30" s="69"/>
      <c r="C30" s="79" t="s">
        <v>289</v>
      </c>
      <c r="D30" s="396">
        <v>8</v>
      </c>
      <c r="E30" s="390">
        <v>7</v>
      </c>
      <c r="F30" s="390">
        <v>2</v>
      </c>
      <c r="G30" s="360">
        <v>137</v>
      </c>
      <c r="H30" s="398">
        <v>15</v>
      </c>
      <c r="I30" s="362">
        <v>1</v>
      </c>
    </row>
    <row r="31" spans="1:9" s="9" customFormat="1" ht="20.25" customHeight="1" x14ac:dyDescent="0.2">
      <c r="A31" s="339"/>
      <c r="B31" s="69"/>
      <c r="C31" s="84"/>
      <c r="D31" s="365"/>
      <c r="E31" s="366">
        <f>E30/D30</f>
        <v>0.875</v>
      </c>
      <c r="F31" s="366">
        <f>F30/D30</f>
        <v>0.25</v>
      </c>
      <c r="G31" s="367"/>
      <c r="H31" s="368">
        <f>H30/G30</f>
        <v>0.10948905109489052</v>
      </c>
      <c r="I31" s="369">
        <f>I30/G30</f>
        <v>7.2992700729927005E-3</v>
      </c>
    </row>
    <row r="32" spans="1:9" s="9" customFormat="1" ht="20.25" customHeight="1" x14ac:dyDescent="0.2">
      <c r="A32" s="339"/>
      <c r="B32" s="69"/>
      <c r="C32" s="351"/>
      <c r="D32" s="393"/>
      <c r="E32" s="394"/>
      <c r="F32" s="385">
        <f>F30/E30</f>
        <v>0.2857142857142857</v>
      </c>
      <c r="G32" s="386"/>
      <c r="H32" s="387"/>
      <c r="I32" s="388">
        <f>I30/H30</f>
        <v>6.6666666666666666E-2</v>
      </c>
    </row>
    <row r="33" spans="1:9" s="9" customFormat="1" ht="20.25" customHeight="1" x14ac:dyDescent="0.2">
      <c r="A33" s="339"/>
      <c r="B33" s="69"/>
      <c r="C33" s="79" t="s">
        <v>290</v>
      </c>
      <c r="D33" s="396">
        <v>176</v>
      </c>
      <c r="E33" s="390">
        <v>129</v>
      </c>
      <c r="F33" s="390">
        <v>79</v>
      </c>
      <c r="G33" s="374">
        <v>2590</v>
      </c>
      <c r="H33" s="391">
        <v>784</v>
      </c>
      <c r="I33" s="392">
        <v>276</v>
      </c>
    </row>
    <row r="34" spans="1:9" s="9" customFormat="1" ht="20.25" customHeight="1" x14ac:dyDescent="0.2">
      <c r="A34" s="339"/>
      <c r="B34" s="69"/>
      <c r="C34" s="84"/>
      <c r="D34" s="365"/>
      <c r="E34" s="366">
        <f>E33/D33</f>
        <v>0.73295454545454541</v>
      </c>
      <c r="F34" s="366">
        <f>F33/D33</f>
        <v>0.44886363636363635</v>
      </c>
      <c r="G34" s="367"/>
      <c r="H34" s="368">
        <f>H33/G33</f>
        <v>0.30270270270270272</v>
      </c>
      <c r="I34" s="369">
        <f>I33/G33</f>
        <v>0.10656370656370656</v>
      </c>
    </row>
    <row r="35" spans="1:9" s="9" customFormat="1" ht="20.25" customHeight="1" thickBot="1" x14ac:dyDescent="0.25">
      <c r="A35" s="339"/>
      <c r="B35" s="86"/>
      <c r="C35" s="399"/>
      <c r="D35" s="400"/>
      <c r="E35" s="401"/>
      <c r="F35" s="402">
        <f>F33/E33</f>
        <v>0.61240310077519378</v>
      </c>
      <c r="G35" s="403"/>
      <c r="H35" s="404"/>
      <c r="I35" s="405">
        <f>I33/H33</f>
        <v>0.35204081632653061</v>
      </c>
    </row>
    <row r="36" spans="1:9" s="9" customFormat="1" ht="20.25" customHeight="1" thickTop="1" x14ac:dyDescent="0.2">
      <c r="A36" s="339"/>
      <c r="B36" s="63" t="s">
        <v>291</v>
      </c>
      <c r="C36" s="377" t="s">
        <v>292</v>
      </c>
      <c r="D36" s="396">
        <v>106</v>
      </c>
      <c r="E36" s="390">
        <v>54</v>
      </c>
      <c r="F36" s="390">
        <v>20</v>
      </c>
      <c r="G36" s="374">
        <v>127</v>
      </c>
      <c r="H36" s="391">
        <v>35</v>
      </c>
      <c r="I36" s="392">
        <v>6</v>
      </c>
    </row>
    <row r="37" spans="1:9" s="9" customFormat="1" ht="20.25" customHeight="1" x14ac:dyDescent="0.2">
      <c r="A37" s="339"/>
      <c r="B37" s="69"/>
      <c r="C37" s="84"/>
      <c r="D37" s="365"/>
      <c r="E37" s="366">
        <f>E36/D36</f>
        <v>0.50943396226415094</v>
      </c>
      <c r="F37" s="366">
        <f>F36/D36</f>
        <v>0.18867924528301888</v>
      </c>
      <c r="G37" s="367"/>
      <c r="H37" s="368">
        <f>H36/G36</f>
        <v>0.27559055118110237</v>
      </c>
      <c r="I37" s="369">
        <f>I36/G36</f>
        <v>4.7244094488188976E-2</v>
      </c>
    </row>
    <row r="38" spans="1:9" s="9" customFormat="1" ht="20.25" customHeight="1" x14ac:dyDescent="0.2">
      <c r="A38" s="339"/>
      <c r="B38" s="69"/>
      <c r="C38" s="351"/>
      <c r="D38" s="393"/>
      <c r="E38" s="394"/>
      <c r="F38" s="385">
        <f>F36/E36</f>
        <v>0.37037037037037035</v>
      </c>
      <c r="G38" s="386"/>
      <c r="H38" s="387"/>
      <c r="I38" s="388">
        <f>I36/H36</f>
        <v>0.17142857142857143</v>
      </c>
    </row>
    <row r="39" spans="1:9" s="9" customFormat="1" ht="20.25" customHeight="1" x14ac:dyDescent="0.2">
      <c r="A39" s="339"/>
      <c r="B39" s="69"/>
      <c r="C39" s="79" t="s">
        <v>293</v>
      </c>
      <c r="D39" s="396">
        <v>171</v>
      </c>
      <c r="E39" s="390">
        <v>125</v>
      </c>
      <c r="F39" s="390">
        <v>67</v>
      </c>
      <c r="G39" s="374">
        <v>447</v>
      </c>
      <c r="H39" s="391">
        <v>142</v>
      </c>
      <c r="I39" s="392">
        <v>43</v>
      </c>
    </row>
    <row r="40" spans="1:9" s="9" customFormat="1" ht="20.25" customHeight="1" x14ac:dyDescent="0.2">
      <c r="A40" s="339"/>
      <c r="B40" s="69"/>
      <c r="C40" s="84"/>
      <c r="D40" s="365"/>
      <c r="E40" s="366">
        <f>E39/D39</f>
        <v>0.73099415204678364</v>
      </c>
      <c r="F40" s="366">
        <f>F39/D39</f>
        <v>0.391812865497076</v>
      </c>
      <c r="G40" s="367"/>
      <c r="H40" s="368">
        <f>H39/G39</f>
        <v>0.31767337807606266</v>
      </c>
      <c r="I40" s="369">
        <f>I39/G39</f>
        <v>9.6196868008948541E-2</v>
      </c>
    </row>
    <row r="41" spans="1:9" s="9" customFormat="1" ht="20.25" customHeight="1" x14ac:dyDescent="0.2">
      <c r="A41" s="339"/>
      <c r="B41" s="69"/>
      <c r="C41" s="351"/>
      <c r="D41" s="393"/>
      <c r="E41" s="394"/>
      <c r="F41" s="385">
        <f>F39/E39</f>
        <v>0.53600000000000003</v>
      </c>
      <c r="G41" s="386"/>
      <c r="H41" s="387"/>
      <c r="I41" s="388">
        <f>I39/H39</f>
        <v>0.30281690140845069</v>
      </c>
    </row>
    <row r="42" spans="1:9" s="9" customFormat="1" ht="20.25" customHeight="1" x14ac:dyDescent="0.2">
      <c r="A42" s="339"/>
      <c r="B42" s="69"/>
      <c r="C42" s="79" t="s">
        <v>294</v>
      </c>
      <c r="D42" s="396">
        <v>49</v>
      </c>
      <c r="E42" s="390">
        <v>42</v>
      </c>
      <c r="F42" s="390">
        <v>24</v>
      </c>
      <c r="G42" s="360">
        <v>309</v>
      </c>
      <c r="H42" s="398">
        <v>101</v>
      </c>
      <c r="I42" s="362">
        <v>38</v>
      </c>
    </row>
    <row r="43" spans="1:9" s="9" customFormat="1" ht="20.25" customHeight="1" x14ac:dyDescent="0.2">
      <c r="A43" s="339"/>
      <c r="B43" s="69"/>
      <c r="C43" s="84"/>
      <c r="D43" s="365"/>
      <c r="E43" s="366">
        <f>E42/D42</f>
        <v>0.8571428571428571</v>
      </c>
      <c r="F43" s="366">
        <f>F42/D42</f>
        <v>0.48979591836734693</v>
      </c>
      <c r="G43" s="367"/>
      <c r="H43" s="368">
        <f>H42/G42</f>
        <v>0.32686084142394822</v>
      </c>
      <c r="I43" s="369">
        <f>I42/G42</f>
        <v>0.12297734627831715</v>
      </c>
    </row>
    <row r="44" spans="1:9" s="9" customFormat="1" ht="20.25" customHeight="1" x14ac:dyDescent="0.2">
      <c r="A44" s="339"/>
      <c r="B44" s="69"/>
      <c r="C44" s="351"/>
      <c r="D44" s="393"/>
      <c r="E44" s="394"/>
      <c r="F44" s="385">
        <f>F42/E42</f>
        <v>0.5714285714285714</v>
      </c>
      <c r="G44" s="386"/>
      <c r="H44" s="387"/>
      <c r="I44" s="388">
        <f>I42/H42</f>
        <v>0.37623762376237624</v>
      </c>
    </row>
    <row r="45" spans="1:9" s="9" customFormat="1" ht="20.25" customHeight="1" x14ac:dyDescent="0.2">
      <c r="A45" s="339"/>
      <c r="B45" s="69"/>
      <c r="C45" s="79" t="s">
        <v>295</v>
      </c>
      <c r="D45" s="396">
        <v>38</v>
      </c>
      <c r="E45" s="390">
        <v>37</v>
      </c>
      <c r="F45" s="390">
        <v>28</v>
      </c>
      <c r="G45" s="360">
        <v>610</v>
      </c>
      <c r="H45" s="398">
        <v>189</v>
      </c>
      <c r="I45" s="362">
        <v>76</v>
      </c>
    </row>
    <row r="46" spans="1:9" s="9" customFormat="1" ht="20.25" customHeight="1" x14ac:dyDescent="0.2">
      <c r="A46" s="339"/>
      <c r="B46" s="69"/>
      <c r="C46" s="84"/>
      <c r="D46" s="365"/>
      <c r="E46" s="366">
        <f>E45/D45</f>
        <v>0.97368421052631582</v>
      </c>
      <c r="F46" s="366">
        <f>F45/D45</f>
        <v>0.73684210526315785</v>
      </c>
      <c r="G46" s="367"/>
      <c r="H46" s="368">
        <f>H45/G45</f>
        <v>0.30983606557377047</v>
      </c>
      <c r="I46" s="369">
        <f>I45/G45</f>
        <v>0.12459016393442623</v>
      </c>
    </row>
    <row r="47" spans="1:9" s="9" customFormat="1" ht="20.25" customHeight="1" x14ac:dyDescent="0.2">
      <c r="A47" s="339"/>
      <c r="B47" s="69"/>
      <c r="C47" s="351"/>
      <c r="D47" s="393"/>
      <c r="E47" s="394"/>
      <c r="F47" s="385">
        <f>F45/E45</f>
        <v>0.7567567567567568</v>
      </c>
      <c r="G47" s="386"/>
      <c r="H47" s="387"/>
      <c r="I47" s="388">
        <f>I45/H45</f>
        <v>0.40211640211640209</v>
      </c>
    </row>
    <row r="48" spans="1:9" s="9" customFormat="1" ht="20.25" customHeight="1" x14ac:dyDescent="0.2">
      <c r="A48" s="339"/>
      <c r="B48" s="69"/>
      <c r="C48" s="79" t="s">
        <v>296</v>
      </c>
      <c r="D48" s="396">
        <v>33</v>
      </c>
      <c r="E48" s="390">
        <v>29</v>
      </c>
      <c r="F48" s="390">
        <v>24</v>
      </c>
      <c r="G48" s="360">
        <v>617</v>
      </c>
      <c r="H48" s="398">
        <v>163</v>
      </c>
      <c r="I48" s="362">
        <v>78</v>
      </c>
    </row>
    <row r="49" spans="1:9" s="9" customFormat="1" ht="20.25" customHeight="1" x14ac:dyDescent="0.2">
      <c r="A49" s="339"/>
      <c r="B49" s="69"/>
      <c r="C49" s="84"/>
      <c r="D49" s="365"/>
      <c r="E49" s="366">
        <f>E48/D48</f>
        <v>0.87878787878787878</v>
      </c>
      <c r="F49" s="366">
        <f>F48/D48</f>
        <v>0.72727272727272729</v>
      </c>
      <c r="G49" s="367"/>
      <c r="H49" s="368">
        <f>H48/G48</f>
        <v>0.26418152350081037</v>
      </c>
      <c r="I49" s="369">
        <f>I48/G48</f>
        <v>0.12641815235008103</v>
      </c>
    </row>
    <row r="50" spans="1:9" s="9" customFormat="1" ht="20.25" customHeight="1" x14ac:dyDescent="0.2">
      <c r="A50" s="339"/>
      <c r="B50" s="69"/>
      <c r="C50" s="351"/>
      <c r="D50" s="393"/>
      <c r="E50" s="394"/>
      <c r="F50" s="385">
        <f>F48/E48</f>
        <v>0.82758620689655171</v>
      </c>
      <c r="G50" s="386"/>
      <c r="H50" s="387"/>
      <c r="I50" s="388">
        <f>I48/H48</f>
        <v>0.4785276073619632</v>
      </c>
    </row>
    <row r="51" spans="1:9" s="9" customFormat="1" ht="20.25" customHeight="1" x14ac:dyDescent="0.2">
      <c r="A51" s="339"/>
      <c r="B51" s="69"/>
      <c r="C51" s="79" t="s">
        <v>297</v>
      </c>
      <c r="D51" s="396">
        <v>30</v>
      </c>
      <c r="E51" s="359">
        <v>28</v>
      </c>
      <c r="F51" s="359">
        <v>25</v>
      </c>
      <c r="G51" s="360">
        <v>3222</v>
      </c>
      <c r="H51" s="398">
        <v>592</v>
      </c>
      <c r="I51" s="362">
        <v>250</v>
      </c>
    </row>
    <row r="52" spans="1:9" s="9" customFormat="1" ht="20.25" customHeight="1" x14ac:dyDescent="0.2">
      <c r="A52" s="339"/>
      <c r="B52" s="69"/>
      <c r="C52" s="84"/>
      <c r="D52" s="365"/>
      <c r="E52" s="366">
        <f>E51/D51</f>
        <v>0.93333333333333335</v>
      </c>
      <c r="F52" s="366">
        <f>F51/D51</f>
        <v>0.83333333333333337</v>
      </c>
      <c r="G52" s="367"/>
      <c r="H52" s="368">
        <f>H51/G51</f>
        <v>0.18373680943513346</v>
      </c>
      <c r="I52" s="369">
        <f>I51/G51</f>
        <v>7.7591558038485414E-2</v>
      </c>
    </row>
    <row r="53" spans="1:9" s="9" customFormat="1" ht="20.25" customHeight="1" thickBot="1" x14ac:dyDescent="0.25">
      <c r="A53" s="339"/>
      <c r="B53" s="69"/>
      <c r="C53" s="399"/>
      <c r="D53" s="400"/>
      <c r="E53" s="401"/>
      <c r="F53" s="402">
        <f>F51/E51</f>
        <v>0.8928571428571429</v>
      </c>
      <c r="G53" s="403"/>
      <c r="H53" s="404"/>
      <c r="I53" s="405">
        <f>I51/H51</f>
        <v>0.42229729729729731</v>
      </c>
    </row>
    <row r="54" spans="1:9" s="9" customFormat="1" ht="20.25" customHeight="1" thickTop="1" x14ac:dyDescent="0.2">
      <c r="A54" s="339"/>
      <c r="B54" s="69"/>
      <c r="C54" s="406" t="s">
        <v>298</v>
      </c>
      <c r="D54" s="81">
        <f t="shared" ref="D54:I54" si="0">D39+D42+D45+D48</f>
        <v>291</v>
      </c>
      <c r="E54" s="407">
        <f t="shared" si="0"/>
        <v>233</v>
      </c>
      <c r="F54" s="407">
        <f t="shared" si="0"/>
        <v>143</v>
      </c>
      <c r="G54" s="374">
        <f t="shared" si="0"/>
        <v>1983</v>
      </c>
      <c r="H54" s="391">
        <f t="shared" si="0"/>
        <v>595</v>
      </c>
      <c r="I54" s="392">
        <f t="shared" si="0"/>
        <v>235</v>
      </c>
    </row>
    <row r="55" spans="1:9" s="9" customFormat="1" ht="20.25" customHeight="1" x14ac:dyDescent="0.2">
      <c r="A55" s="339"/>
      <c r="B55" s="69"/>
      <c r="C55" s="408" t="s">
        <v>299</v>
      </c>
      <c r="D55" s="365"/>
      <c r="E55" s="366">
        <f>E54/D54</f>
        <v>0.80068728522336774</v>
      </c>
      <c r="F55" s="366">
        <f>F54/D54</f>
        <v>0.49140893470790376</v>
      </c>
      <c r="G55" s="367"/>
      <c r="H55" s="368">
        <f>H54/G54</f>
        <v>0.30005042864346948</v>
      </c>
      <c r="I55" s="369">
        <f>I54/G54</f>
        <v>0.11850731215330308</v>
      </c>
    </row>
    <row r="56" spans="1:9" s="9" customFormat="1" ht="20.25" customHeight="1" x14ac:dyDescent="0.2">
      <c r="A56" s="339"/>
      <c r="B56" s="69"/>
      <c r="C56" s="409"/>
      <c r="D56" s="393"/>
      <c r="E56" s="394"/>
      <c r="F56" s="385">
        <f>F54/E54</f>
        <v>0.61373390557939911</v>
      </c>
      <c r="G56" s="386"/>
      <c r="H56" s="387"/>
      <c r="I56" s="388">
        <f>I54/H54</f>
        <v>0.3949579831932773</v>
      </c>
    </row>
    <row r="57" spans="1:9" s="9" customFormat="1" ht="20.25" customHeight="1" x14ac:dyDescent="0.2">
      <c r="A57" s="339"/>
      <c r="B57" s="69"/>
      <c r="C57" s="410" t="s">
        <v>298</v>
      </c>
      <c r="D57" s="81">
        <f t="shared" ref="D57:I57" si="1">D42+D45+D48+D51</f>
        <v>150</v>
      </c>
      <c r="E57" s="407">
        <f t="shared" si="1"/>
        <v>136</v>
      </c>
      <c r="F57" s="407">
        <f t="shared" si="1"/>
        <v>101</v>
      </c>
      <c r="G57" s="360">
        <f t="shared" si="1"/>
        <v>4758</v>
      </c>
      <c r="H57" s="361">
        <f t="shared" si="1"/>
        <v>1045</v>
      </c>
      <c r="I57" s="362">
        <f t="shared" si="1"/>
        <v>442</v>
      </c>
    </row>
    <row r="58" spans="1:9" s="9" customFormat="1" ht="20.25" customHeight="1" x14ac:dyDescent="0.2">
      <c r="A58" s="339"/>
      <c r="B58" s="69"/>
      <c r="C58" s="408" t="s">
        <v>300</v>
      </c>
      <c r="D58" s="365"/>
      <c r="E58" s="366">
        <f>E57/D57</f>
        <v>0.90666666666666662</v>
      </c>
      <c r="F58" s="366">
        <f>F57/D57</f>
        <v>0.67333333333333334</v>
      </c>
      <c r="G58" s="367"/>
      <c r="H58" s="368">
        <f>H57/G57</f>
        <v>0.21963009667927702</v>
      </c>
      <c r="I58" s="369">
        <f>I57/G57</f>
        <v>9.2896174863387984E-2</v>
      </c>
    </row>
    <row r="59" spans="1:9" s="9" customFormat="1" ht="20.25" customHeight="1" thickBot="1" x14ac:dyDescent="0.25">
      <c r="A59" s="339"/>
      <c r="B59" s="102"/>
      <c r="C59" s="409"/>
      <c r="D59" s="393"/>
      <c r="E59" s="394"/>
      <c r="F59" s="385">
        <f>F57/E57</f>
        <v>0.74264705882352944</v>
      </c>
      <c r="G59" s="411"/>
      <c r="H59" s="412"/>
      <c r="I59" s="413">
        <f>I57/H57</f>
        <v>0.42296650717703349</v>
      </c>
    </row>
    <row r="60" spans="1:9" s="9" customFormat="1" x14ac:dyDescent="0.2">
      <c r="A60" s="339"/>
      <c r="B60" s="414"/>
      <c r="C60" s="415"/>
      <c r="D60" s="416"/>
      <c r="E60" s="416"/>
      <c r="F60" s="416"/>
      <c r="G60" s="417"/>
    </row>
    <row r="61" spans="1:9" s="9" customFormat="1" x14ac:dyDescent="0.2">
      <c r="A61" s="339"/>
      <c r="B61" s="9" t="s">
        <v>246</v>
      </c>
      <c r="D61" s="9">
        <f>SUM(D36:D53)</f>
        <v>427</v>
      </c>
      <c r="E61" s="9">
        <f>E36+E39+E42+E45+E48+E51</f>
        <v>315</v>
      </c>
      <c r="F61" s="9">
        <f>F36+F39+F42+F45+F48+F51</f>
        <v>188</v>
      </c>
      <c r="G61" s="9">
        <f t="shared" ref="G61:I61" si="2">G36+G39+G42+G45+G48+G51</f>
        <v>5332</v>
      </c>
      <c r="H61" s="9">
        <f t="shared" si="2"/>
        <v>1222</v>
      </c>
      <c r="I61" s="9">
        <f t="shared" si="2"/>
        <v>491</v>
      </c>
    </row>
    <row r="62" spans="1:9" s="62" customFormat="1" x14ac:dyDescent="0.2">
      <c r="A62" s="418"/>
      <c r="B62" s="62" t="s">
        <v>301</v>
      </c>
      <c r="E62" s="62">
        <f>E61/D61</f>
        <v>0.73770491803278693</v>
      </c>
      <c r="F62" s="62">
        <f>F61/D61</f>
        <v>0.44028103044496486</v>
      </c>
      <c r="G62" s="419"/>
      <c r="H62" s="110">
        <f>H61/G61</f>
        <v>0.22918229557389347</v>
      </c>
      <c r="I62" s="110">
        <f>I61/G61</f>
        <v>9.2085521380345092E-2</v>
      </c>
    </row>
    <row r="63" spans="1:9" s="62" customFormat="1" x14ac:dyDescent="0.2">
      <c r="A63" s="418"/>
      <c r="B63" s="62" t="s">
        <v>302</v>
      </c>
      <c r="F63" s="62">
        <f>F61/E61</f>
        <v>0.59682539682539681</v>
      </c>
      <c r="G63" s="419"/>
      <c r="H63" s="110"/>
      <c r="I63" s="110">
        <f>I61/H61</f>
        <v>0.40180032733224225</v>
      </c>
    </row>
    <row r="64" spans="1:9" s="62" customFormat="1" x14ac:dyDescent="0.2">
      <c r="A64" s="418"/>
      <c r="G64" s="419"/>
      <c r="H64" s="110"/>
      <c r="I64" s="110"/>
    </row>
    <row r="65" spans="1:9" s="62" customFormat="1" x14ac:dyDescent="0.2">
      <c r="A65" s="418"/>
      <c r="B65" s="62" t="s">
        <v>249</v>
      </c>
      <c r="D65" s="420">
        <f>D54+D51+D36</f>
        <v>427</v>
      </c>
      <c r="E65" s="420">
        <f t="shared" ref="E65:I65" si="3">E54+E51+E36</f>
        <v>315</v>
      </c>
      <c r="F65" s="420">
        <f t="shared" si="3"/>
        <v>188</v>
      </c>
      <c r="G65" s="420">
        <f t="shared" si="3"/>
        <v>5332</v>
      </c>
      <c r="H65" s="420">
        <f t="shared" si="3"/>
        <v>1222</v>
      </c>
      <c r="I65" s="420">
        <f t="shared" si="3"/>
        <v>491</v>
      </c>
    </row>
    <row r="66" spans="1:9" s="62" customFormat="1" x14ac:dyDescent="0.2">
      <c r="A66" s="418"/>
      <c r="D66" s="420">
        <f>D39+D36+D57</f>
        <v>427</v>
      </c>
      <c r="E66" s="420">
        <f t="shared" ref="E66:I66" si="4">E39+E36+E57</f>
        <v>315</v>
      </c>
      <c r="F66" s="420">
        <f t="shared" si="4"/>
        <v>188</v>
      </c>
      <c r="G66" s="420">
        <f t="shared" si="4"/>
        <v>5332</v>
      </c>
      <c r="H66" s="420">
        <f t="shared" si="4"/>
        <v>1222</v>
      </c>
      <c r="I66" s="420">
        <f t="shared" si="4"/>
        <v>491</v>
      </c>
    </row>
    <row r="67" spans="1:9" s="9" customFormat="1" x14ac:dyDescent="0.2">
      <c r="A67" s="339"/>
      <c r="B67" s="339"/>
      <c r="G67" s="417"/>
    </row>
    <row r="68" spans="1:9" s="320" customFormat="1" x14ac:dyDescent="0.2">
      <c r="B68" s="421" t="s">
        <v>250</v>
      </c>
      <c r="C68" s="421"/>
      <c r="D68" s="421">
        <f>D15-D61</f>
        <v>0</v>
      </c>
      <c r="E68" s="421">
        <f t="shared" ref="E68:I69" si="5">E15-E61</f>
        <v>0</v>
      </c>
      <c r="F68" s="421">
        <f t="shared" si="5"/>
        <v>0</v>
      </c>
      <c r="G68" s="421">
        <f t="shared" si="5"/>
        <v>0</v>
      </c>
      <c r="H68" s="421">
        <f t="shared" si="5"/>
        <v>0</v>
      </c>
      <c r="I68" s="421">
        <f t="shared" si="5"/>
        <v>0</v>
      </c>
    </row>
    <row r="69" spans="1:9" s="320" customFormat="1" ht="13.5" customHeight="1" x14ac:dyDescent="0.2">
      <c r="B69" s="421"/>
      <c r="C69" s="421"/>
      <c r="D69" s="421"/>
      <c r="E69" s="421">
        <f>E16-E62</f>
        <v>0</v>
      </c>
      <c r="F69" s="421">
        <f>F16-F62</f>
        <v>0</v>
      </c>
      <c r="G69" s="421">
        <f t="shared" si="5"/>
        <v>0</v>
      </c>
      <c r="H69" s="421">
        <f t="shared" si="5"/>
        <v>0</v>
      </c>
      <c r="I69" s="421">
        <f t="shared" si="5"/>
        <v>0</v>
      </c>
    </row>
    <row r="70" spans="1:9" s="320" customFormat="1" ht="13.5" customHeight="1" x14ac:dyDescent="0.2">
      <c r="B70" s="421"/>
      <c r="C70" s="421"/>
      <c r="D70" s="421"/>
      <c r="E70" s="421"/>
      <c r="F70" s="421">
        <f>F17-F63</f>
        <v>0</v>
      </c>
      <c r="G70" s="422"/>
      <c r="H70" s="421"/>
      <c r="I70" s="421">
        <f>I17-I63</f>
        <v>0</v>
      </c>
    </row>
    <row r="71" spans="1:9" s="9" customFormat="1" ht="14.25" customHeight="1" x14ac:dyDescent="0.2">
      <c r="A71" s="339"/>
      <c r="B71" s="339"/>
      <c r="C71" s="339"/>
      <c r="D71" s="423">
        <f>D66-D61</f>
        <v>0</v>
      </c>
      <c r="E71" s="423">
        <f t="shared" ref="E71:I71" si="6">E66-E61</f>
        <v>0</v>
      </c>
      <c r="F71" s="423">
        <f t="shared" si="6"/>
        <v>0</v>
      </c>
      <c r="G71" s="423">
        <f t="shared" si="6"/>
        <v>0</v>
      </c>
      <c r="H71" s="423">
        <f t="shared" si="6"/>
        <v>0</v>
      </c>
      <c r="I71" s="423">
        <f t="shared" si="6"/>
        <v>0</v>
      </c>
    </row>
    <row r="72" spans="1:9" s="9" customFormat="1" x14ac:dyDescent="0.2">
      <c r="A72" s="339"/>
      <c r="B72" s="339"/>
      <c r="C72" s="339"/>
      <c r="D72" s="423">
        <f>D66-D61</f>
        <v>0</v>
      </c>
      <c r="E72" s="423">
        <f t="shared" ref="E72:I72" si="7">E66-E61</f>
        <v>0</v>
      </c>
      <c r="F72" s="423">
        <f t="shared" si="7"/>
        <v>0</v>
      </c>
      <c r="G72" s="423">
        <f t="shared" si="7"/>
        <v>0</v>
      </c>
      <c r="H72" s="423">
        <f t="shared" si="7"/>
        <v>0</v>
      </c>
      <c r="I72" s="423">
        <f t="shared" si="7"/>
        <v>0</v>
      </c>
    </row>
    <row r="73" spans="1:9" s="9" customFormat="1" x14ac:dyDescent="0.2">
      <c r="A73" s="339"/>
      <c r="B73" s="339"/>
      <c r="C73" s="339"/>
      <c r="D73" s="339"/>
      <c r="E73" s="339"/>
      <c r="F73" s="339"/>
      <c r="G73" s="340"/>
    </row>
    <row r="74" spans="1:9" s="9" customFormat="1" x14ac:dyDescent="0.2">
      <c r="A74" s="339"/>
      <c r="B74" s="339"/>
      <c r="C74" s="339"/>
      <c r="D74" s="339"/>
      <c r="E74" s="339"/>
      <c r="F74" s="339"/>
      <c r="G74" s="340"/>
    </row>
    <row r="75" spans="1:9" s="9" customFormat="1" x14ac:dyDescent="0.2">
      <c r="A75" s="339"/>
      <c r="B75" s="339"/>
      <c r="C75" s="339"/>
      <c r="D75" s="339"/>
      <c r="E75" s="339"/>
      <c r="F75" s="339"/>
      <c r="G75" s="340"/>
    </row>
    <row r="76" spans="1:9" s="9" customFormat="1" x14ac:dyDescent="0.2">
      <c r="A76" s="339"/>
      <c r="B76" s="339"/>
      <c r="C76" s="339"/>
      <c r="D76" s="339"/>
      <c r="E76" s="339"/>
      <c r="F76" s="339"/>
      <c r="G76" s="340"/>
    </row>
    <row r="77" spans="1:9" s="9" customFormat="1" x14ac:dyDescent="0.2">
      <c r="A77" s="339"/>
      <c r="B77" s="339"/>
      <c r="C77" s="339"/>
      <c r="D77" s="339"/>
      <c r="E77" s="339"/>
      <c r="F77" s="339"/>
      <c r="G77" s="340"/>
    </row>
    <row r="78" spans="1:9" s="9" customFormat="1" x14ac:dyDescent="0.2">
      <c r="A78" s="339"/>
      <c r="B78" s="339"/>
      <c r="C78" s="339"/>
      <c r="D78" s="339"/>
      <c r="E78" s="339"/>
      <c r="F78" s="339"/>
      <c r="G78" s="340"/>
    </row>
    <row r="79" spans="1:9" s="9" customFormat="1" x14ac:dyDescent="0.2">
      <c r="A79" s="339"/>
      <c r="B79" s="339"/>
      <c r="C79" s="339"/>
      <c r="D79" s="339"/>
      <c r="E79" s="339"/>
      <c r="F79" s="339"/>
      <c r="G79" s="340"/>
    </row>
    <row r="80" spans="1:9" s="9" customFormat="1" x14ac:dyDescent="0.2">
      <c r="A80" s="339"/>
      <c r="B80" s="339"/>
      <c r="C80" s="339"/>
      <c r="D80" s="339"/>
      <c r="E80" s="339"/>
      <c r="F80" s="339"/>
      <c r="G80" s="340"/>
    </row>
  </sheetData>
  <mergeCells count="22">
    <mergeCell ref="B36:B59"/>
    <mergeCell ref="C36:C38"/>
    <mergeCell ref="C39:C41"/>
    <mergeCell ref="C42:C44"/>
    <mergeCell ref="C45:C47"/>
    <mergeCell ref="C48:C50"/>
    <mergeCell ref="C51:C53"/>
    <mergeCell ref="I12:I14"/>
    <mergeCell ref="B15:C17"/>
    <mergeCell ref="B18:B35"/>
    <mergeCell ref="C18:C20"/>
    <mergeCell ref="C21:C23"/>
    <mergeCell ref="C24:C26"/>
    <mergeCell ref="C27:C29"/>
    <mergeCell ref="C30:C32"/>
    <mergeCell ref="C33:C35"/>
    <mergeCell ref="B11:C14"/>
    <mergeCell ref="D11:D14"/>
    <mergeCell ref="E11:E14"/>
    <mergeCell ref="F11:F14"/>
    <mergeCell ref="G11:G14"/>
    <mergeCell ref="H11:H14"/>
  </mergeCells>
  <phoneticPr fontId="3"/>
  <printOptions horizontalCentered="1" verticalCentered="1"/>
  <pageMargins left="0.9055118110236221" right="0.62992125984251968" top="0.3937007874015748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74B7-0726-49F0-8190-A10F9A4AFAFD}">
  <sheetPr>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8" t="s">
        <v>303</v>
      </c>
    </row>
    <row r="4" spans="1:24" s="9" customFormat="1" x14ac:dyDescent="0.2">
      <c r="A4" s="339"/>
      <c r="E4" s="11" t="s">
        <v>304</v>
      </c>
    </row>
    <row r="5" spans="1:24" s="9" customFormat="1" x14ac:dyDescent="0.2">
      <c r="A5" s="339"/>
      <c r="E5" s="11" t="s">
        <v>305</v>
      </c>
    </row>
    <row r="6" spans="1:24" s="9" customFormat="1" ht="6.75" customHeight="1" x14ac:dyDescent="0.2">
      <c r="A6" s="339"/>
    </row>
    <row r="7" spans="1:24" s="9" customFormat="1" ht="15" thickBot="1" x14ac:dyDescent="0.25">
      <c r="A7" s="339"/>
      <c r="B7" s="8"/>
      <c r="E7" s="10"/>
      <c r="F7" s="10" t="s">
        <v>275</v>
      </c>
    </row>
    <row r="8" spans="1:24" s="9" customFormat="1" ht="15" customHeight="1" x14ac:dyDescent="0.2">
      <c r="A8" s="339"/>
      <c r="B8" s="341"/>
      <c r="C8" s="341"/>
      <c r="D8" s="349" t="s">
        <v>306</v>
      </c>
      <c r="E8" s="424" t="s">
        <v>307</v>
      </c>
      <c r="F8" s="345"/>
    </row>
    <row r="9" spans="1:24" s="9" customFormat="1" ht="15" customHeight="1" x14ac:dyDescent="0.2">
      <c r="A9" s="339"/>
      <c r="B9" s="341"/>
      <c r="C9" s="341"/>
      <c r="D9" s="425"/>
      <c r="E9" s="426"/>
      <c r="F9" s="349" t="s">
        <v>308</v>
      </c>
    </row>
    <row r="10" spans="1:24" s="9" customFormat="1" ht="10.5" customHeight="1" x14ac:dyDescent="0.2">
      <c r="A10" s="339"/>
      <c r="B10" s="341"/>
      <c r="C10" s="341"/>
      <c r="D10" s="425"/>
      <c r="E10" s="426"/>
      <c r="F10" s="350"/>
    </row>
    <row r="11" spans="1:24" s="9" customFormat="1" ht="44.25" customHeight="1" x14ac:dyDescent="0.2">
      <c r="A11" s="339"/>
      <c r="B11" s="341"/>
      <c r="C11" s="341"/>
      <c r="D11" s="427"/>
      <c r="E11" s="428"/>
      <c r="F11" s="355"/>
      <c r="X11" s="9" t="s">
        <v>282</v>
      </c>
    </row>
    <row r="12" spans="1:24" s="9" customFormat="1" ht="20.25" customHeight="1" x14ac:dyDescent="0.2">
      <c r="A12" s="339"/>
      <c r="B12" s="356" t="s">
        <v>283</v>
      </c>
      <c r="C12" s="429"/>
      <c r="D12" s="430">
        <v>427</v>
      </c>
      <c r="E12" s="360">
        <f>E14+E16+E18+E20+E22+E24</f>
        <v>3453</v>
      </c>
      <c r="F12" s="362">
        <f>F14+F16+F18+F20+F22+F24</f>
        <v>594</v>
      </c>
    </row>
    <row r="13" spans="1:24" s="9" customFormat="1" ht="20.25" customHeight="1" thickBot="1" x14ac:dyDescent="0.25">
      <c r="A13" s="339"/>
      <c r="B13" s="363"/>
      <c r="C13" s="431"/>
      <c r="D13" s="432"/>
      <c r="E13" s="367"/>
      <c r="F13" s="369">
        <f>F12/E12</f>
        <v>0.17202432667245873</v>
      </c>
    </row>
    <row r="14" spans="1:24" s="9" customFormat="1" ht="20.25" customHeight="1" thickTop="1" x14ac:dyDescent="0.2">
      <c r="A14" s="339"/>
      <c r="B14" s="63" t="s">
        <v>284</v>
      </c>
      <c r="C14" s="377" t="s">
        <v>285</v>
      </c>
      <c r="D14" s="433">
        <v>49</v>
      </c>
      <c r="E14" s="380">
        <v>234</v>
      </c>
      <c r="F14" s="382">
        <v>33</v>
      </c>
    </row>
    <row r="15" spans="1:24" s="9" customFormat="1" ht="20.25" customHeight="1" x14ac:dyDescent="0.2">
      <c r="A15" s="339"/>
      <c r="B15" s="69"/>
      <c r="C15" s="84"/>
      <c r="D15" s="434"/>
      <c r="E15" s="435"/>
      <c r="F15" s="436">
        <f>F14/E14</f>
        <v>0.14102564102564102</v>
      </c>
    </row>
    <row r="16" spans="1:24" s="9" customFormat="1" ht="20.25" customHeight="1" x14ac:dyDescent="0.2">
      <c r="A16" s="339"/>
      <c r="B16" s="69"/>
      <c r="C16" s="79" t="s">
        <v>286</v>
      </c>
      <c r="D16" s="437">
        <v>87</v>
      </c>
      <c r="E16" s="360">
        <v>903</v>
      </c>
      <c r="F16" s="362">
        <v>58</v>
      </c>
    </row>
    <row r="17" spans="1:6" s="9" customFormat="1" ht="20.25" customHeight="1" x14ac:dyDescent="0.2">
      <c r="A17" s="339"/>
      <c r="B17" s="69"/>
      <c r="C17" s="84"/>
      <c r="D17" s="438"/>
      <c r="E17" s="439"/>
      <c r="F17" s="440">
        <f>F16/E16</f>
        <v>6.4230343300110737E-2</v>
      </c>
    </row>
    <row r="18" spans="1:6" s="9" customFormat="1" ht="20.25" customHeight="1" x14ac:dyDescent="0.2">
      <c r="A18" s="339"/>
      <c r="B18" s="69"/>
      <c r="C18" s="395" t="s">
        <v>287</v>
      </c>
      <c r="D18" s="437">
        <v>25</v>
      </c>
      <c r="E18" s="360">
        <v>334</v>
      </c>
      <c r="F18" s="362">
        <v>11</v>
      </c>
    </row>
    <row r="19" spans="1:6" s="9" customFormat="1" ht="20.25" customHeight="1" x14ac:dyDescent="0.2">
      <c r="A19" s="339"/>
      <c r="B19" s="69"/>
      <c r="C19" s="324"/>
      <c r="D19" s="438"/>
      <c r="E19" s="439"/>
      <c r="F19" s="440">
        <f>F18/E18</f>
        <v>3.2934131736526949E-2</v>
      </c>
    </row>
    <row r="20" spans="1:6" s="9" customFormat="1" ht="20.25" customHeight="1" x14ac:dyDescent="0.2">
      <c r="A20" s="339"/>
      <c r="B20" s="69"/>
      <c r="C20" s="79" t="s">
        <v>288</v>
      </c>
      <c r="D20" s="437">
        <v>82</v>
      </c>
      <c r="E20" s="360">
        <v>371</v>
      </c>
      <c r="F20" s="362">
        <v>52</v>
      </c>
    </row>
    <row r="21" spans="1:6" s="9" customFormat="1" ht="20.25" customHeight="1" x14ac:dyDescent="0.2">
      <c r="A21" s="339"/>
      <c r="B21" s="69"/>
      <c r="C21" s="84"/>
      <c r="D21" s="438"/>
      <c r="E21" s="439"/>
      <c r="F21" s="440">
        <f>F20/E20</f>
        <v>0.14016172506738545</v>
      </c>
    </row>
    <row r="22" spans="1:6" s="9" customFormat="1" ht="20.25" customHeight="1" x14ac:dyDescent="0.2">
      <c r="A22" s="339"/>
      <c r="B22" s="69"/>
      <c r="C22" s="79" t="s">
        <v>289</v>
      </c>
      <c r="D22" s="437">
        <v>8</v>
      </c>
      <c r="E22" s="360">
        <v>140</v>
      </c>
      <c r="F22" s="362">
        <v>20</v>
      </c>
    </row>
    <row r="23" spans="1:6" s="9" customFormat="1" ht="20.25" customHeight="1" x14ac:dyDescent="0.2">
      <c r="A23" s="339"/>
      <c r="B23" s="69"/>
      <c r="C23" s="84"/>
      <c r="D23" s="438"/>
      <c r="E23" s="439"/>
      <c r="F23" s="440">
        <f>F22/E22</f>
        <v>0.14285714285714285</v>
      </c>
    </row>
    <row r="24" spans="1:6" s="9" customFormat="1" ht="20.25" customHeight="1" x14ac:dyDescent="0.2">
      <c r="A24" s="339"/>
      <c r="B24" s="69"/>
      <c r="C24" s="79" t="s">
        <v>290</v>
      </c>
      <c r="D24" s="437">
        <v>176</v>
      </c>
      <c r="E24" s="360">
        <v>1471</v>
      </c>
      <c r="F24" s="362">
        <v>420</v>
      </c>
    </row>
    <row r="25" spans="1:6" s="9" customFormat="1" ht="20.25" customHeight="1" thickBot="1" x14ac:dyDescent="0.25">
      <c r="A25" s="339"/>
      <c r="B25" s="69"/>
      <c r="C25" s="84"/>
      <c r="D25" s="434"/>
      <c r="E25" s="435"/>
      <c r="F25" s="436">
        <f>F24/E24</f>
        <v>0.28552005438477224</v>
      </c>
    </row>
    <row r="26" spans="1:6" s="9" customFormat="1" ht="20.25" customHeight="1" thickTop="1" x14ac:dyDescent="0.2">
      <c r="A26" s="339"/>
      <c r="B26" s="63" t="s">
        <v>291</v>
      </c>
      <c r="C26" s="377" t="s">
        <v>292</v>
      </c>
      <c r="D26" s="433">
        <v>106</v>
      </c>
      <c r="E26" s="380">
        <v>153</v>
      </c>
      <c r="F26" s="382">
        <v>41</v>
      </c>
    </row>
    <row r="27" spans="1:6" s="9" customFormat="1" ht="20.25" customHeight="1" x14ac:dyDescent="0.2">
      <c r="A27" s="339"/>
      <c r="B27" s="69"/>
      <c r="C27" s="84"/>
      <c r="D27" s="438"/>
      <c r="E27" s="439"/>
      <c r="F27" s="440">
        <f>F26/E26</f>
        <v>0.26797385620915032</v>
      </c>
    </row>
    <row r="28" spans="1:6" s="9" customFormat="1" ht="20.25" customHeight="1" x14ac:dyDescent="0.2">
      <c r="A28" s="339"/>
      <c r="B28" s="69"/>
      <c r="C28" s="79" t="s">
        <v>293</v>
      </c>
      <c r="D28" s="441">
        <v>171</v>
      </c>
      <c r="E28" s="374">
        <v>465</v>
      </c>
      <c r="F28" s="392">
        <v>114</v>
      </c>
    </row>
    <row r="29" spans="1:6" s="9" customFormat="1" ht="20.25" customHeight="1" x14ac:dyDescent="0.2">
      <c r="A29" s="339"/>
      <c r="B29" s="69"/>
      <c r="C29" s="84"/>
      <c r="D29" s="438"/>
      <c r="E29" s="367"/>
      <c r="F29" s="369">
        <f>F28/E28</f>
        <v>0.24516129032258063</v>
      </c>
    </row>
    <row r="30" spans="1:6" s="9" customFormat="1" ht="20.25" customHeight="1" x14ac:dyDescent="0.2">
      <c r="A30" s="339"/>
      <c r="B30" s="69"/>
      <c r="C30" s="79" t="s">
        <v>294</v>
      </c>
      <c r="D30" s="434">
        <v>49</v>
      </c>
      <c r="E30" s="360">
        <v>214</v>
      </c>
      <c r="F30" s="362">
        <v>64</v>
      </c>
    </row>
    <row r="31" spans="1:6" s="9" customFormat="1" ht="20.25" customHeight="1" x14ac:dyDescent="0.2">
      <c r="A31" s="339"/>
      <c r="B31" s="69"/>
      <c r="C31" s="84"/>
      <c r="D31" s="438"/>
      <c r="E31" s="367"/>
      <c r="F31" s="369">
        <f>F30/E30</f>
        <v>0.29906542056074764</v>
      </c>
    </row>
    <row r="32" spans="1:6" s="9" customFormat="1" ht="20.25" customHeight="1" x14ac:dyDescent="0.2">
      <c r="A32" s="339"/>
      <c r="B32" s="69"/>
      <c r="C32" s="79" t="s">
        <v>295</v>
      </c>
      <c r="D32" s="434">
        <v>38</v>
      </c>
      <c r="E32" s="360">
        <v>283</v>
      </c>
      <c r="F32" s="362">
        <v>65</v>
      </c>
    </row>
    <row r="33" spans="1:6" s="9" customFormat="1" ht="20.25" customHeight="1" x14ac:dyDescent="0.2">
      <c r="A33" s="339"/>
      <c r="B33" s="69"/>
      <c r="C33" s="84"/>
      <c r="D33" s="438"/>
      <c r="E33" s="367"/>
      <c r="F33" s="369">
        <f>F32/E32</f>
        <v>0.22968197879858657</v>
      </c>
    </row>
    <row r="34" spans="1:6" s="9" customFormat="1" ht="20.25" customHeight="1" x14ac:dyDescent="0.2">
      <c r="A34" s="339"/>
      <c r="B34" s="69"/>
      <c r="C34" s="79" t="s">
        <v>296</v>
      </c>
      <c r="D34" s="434">
        <v>33</v>
      </c>
      <c r="E34" s="360">
        <v>472</v>
      </c>
      <c r="F34" s="362">
        <v>65</v>
      </c>
    </row>
    <row r="35" spans="1:6" s="9" customFormat="1" ht="20.25" customHeight="1" x14ac:dyDescent="0.2">
      <c r="A35" s="339"/>
      <c r="B35" s="69"/>
      <c r="C35" s="84"/>
      <c r="D35" s="438"/>
      <c r="E35" s="367"/>
      <c r="F35" s="369">
        <f>F34/E34</f>
        <v>0.13771186440677965</v>
      </c>
    </row>
    <row r="36" spans="1:6" s="9" customFormat="1" ht="20.25" customHeight="1" x14ac:dyDescent="0.2">
      <c r="A36" s="339"/>
      <c r="B36" s="69"/>
      <c r="C36" s="79" t="s">
        <v>297</v>
      </c>
      <c r="D36" s="441">
        <v>30</v>
      </c>
      <c r="E36" s="360">
        <v>1866</v>
      </c>
      <c r="F36" s="362">
        <v>245</v>
      </c>
    </row>
    <row r="37" spans="1:6" s="9" customFormat="1" ht="20.25" customHeight="1" thickBot="1" x14ac:dyDescent="0.25">
      <c r="A37" s="339"/>
      <c r="B37" s="69"/>
      <c r="C37" s="84"/>
      <c r="D37" s="434"/>
      <c r="E37" s="435"/>
      <c r="F37" s="436">
        <f>F36/E36</f>
        <v>0.13129689174705253</v>
      </c>
    </row>
    <row r="38" spans="1:6" s="9" customFormat="1" ht="20.25" customHeight="1" thickTop="1" x14ac:dyDescent="0.2">
      <c r="A38" s="339"/>
      <c r="B38" s="69"/>
      <c r="C38" s="442" t="s">
        <v>298</v>
      </c>
      <c r="D38" s="68">
        <f>D28+D30+D32+D34</f>
        <v>291</v>
      </c>
      <c r="E38" s="443">
        <f>E28+E30+E32+E34</f>
        <v>1434</v>
      </c>
      <c r="F38" s="444">
        <f>F28+F30+F32+F34</f>
        <v>308</v>
      </c>
    </row>
    <row r="39" spans="1:6" s="9" customFormat="1" ht="20.25" customHeight="1" x14ac:dyDescent="0.2">
      <c r="A39" s="339"/>
      <c r="B39" s="69"/>
      <c r="C39" s="409" t="s">
        <v>299</v>
      </c>
      <c r="D39" s="438"/>
      <c r="E39" s="439"/>
      <c r="F39" s="440">
        <f>F38/E38</f>
        <v>0.21478382147838215</v>
      </c>
    </row>
    <row r="40" spans="1:6" s="9" customFormat="1" ht="20.25" customHeight="1" x14ac:dyDescent="0.2">
      <c r="A40" s="339"/>
      <c r="B40" s="69"/>
      <c r="C40" s="410" t="s">
        <v>298</v>
      </c>
      <c r="D40" s="47">
        <f>D30+D32+D34+D36</f>
        <v>150</v>
      </c>
      <c r="E40" s="445">
        <f>E30+E32+E34+E36</f>
        <v>2835</v>
      </c>
      <c r="F40" s="446">
        <f>F30+F32+F34+F36</f>
        <v>439</v>
      </c>
    </row>
    <row r="41" spans="1:6" s="9" customFormat="1" ht="20.25" customHeight="1" thickBot="1" x14ac:dyDescent="0.25">
      <c r="A41" s="339"/>
      <c r="B41" s="102"/>
      <c r="C41" s="409" t="s">
        <v>300</v>
      </c>
      <c r="D41" s="438"/>
      <c r="E41" s="447"/>
      <c r="F41" s="448">
        <f>F40/E40</f>
        <v>0.15485008818342152</v>
      </c>
    </row>
    <row r="42" spans="1:6" s="9" customFormat="1" x14ac:dyDescent="0.2">
      <c r="A42" s="339"/>
      <c r="B42" s="414"/>
      <c r="C42" s="415"/>
      <c r="D42" s="416"/>
      <c r="E42" s="417"/>
    </row>
    <row r="43" spans="1:6" s="450" customFormat="1" x14ac:dyDescent="0.2">
      <c r="A43" s="449"/>
      <c r="B43" s="450" t="s">
        <v>309</v>
      </c>
      <c r="D43" s="450">
        <f>D26+D28+D30+D32+D34+D36</f>
        <v>427</v>
      </c>
      <c r="E43" s="450">
        <f t="shared" ref="E43:F43" si="0">E26+E28+E30+E32+E34+E36</f>
        <v>3453</v>
      </c>
      <c r="F43" s="450">
        <f t="shared" si="0"/>
        <v>594</v>
      </c>
    </row>
    <row r="44" spans="1:6" s="9" customFormat="1" x14ac:dyDescent="0.2">
      <c r="A44" s="339"/>
      <c r="B44" s="62" t="s">
        <v>310</v>
      </c>
      <c r="E44" s="110"/>
      <c r="F44" s="110">
        <f>F43/E43</f>
        <v>0.17202432667245873</v>
      </c>
    </row>
    <row r="45" spans="1:6" s="9" customFormat="1" x14ac:dyDescent="0.2">
      <c r="A45" s="339"/>
      <c r="B45" s="62"/>
      <c r="E45" s="110"/>
      <c r="F45" s="110"/>
    </row>
    <row r="46" spans="1:6" s="9" customFormat="1" x14ac:dyDescent="0.2">
      <c r="A46" s="339"/>
      <c r="B46" s="62" t="s">
        <v>249</v>
      </c>
      <c r="D46" s="109">
        <f>D38+D36+D26</f>
        <v>427</v>
      </c>
      <c r="E46" s="109">
        <f t="shared" ref="E46:F46" si="1">E38+E36+E26</f>
        <v>3453</v>
      </c>
      <c r="F46" s="109">
        <f t="shared" si="1"/>
        <v>594</v>
      </c>
    </row>
    <row r="47" spans="1:6" s="9" customFormat="1" x14ac:dyDescent="0.2">
      <c r="A47" s="339"/>
      <c r="B47" s="62"/>
      <c r="D47" s="109">
        <f>D40+D26+D28</f>
        <v>427</v>
      </c>
      <c r="E47" s="109">
        <f t="shared" ref="E47:F47" si="2">E40+E26+E28</f>
        <v>3453</v>
      </c>
      <c r="F47" s="109">
        <f t="shared" si="2"/>
        <v>594</v>
      </c>
    </row>
    <row r="48" spans="1:6" s="9" customFormat="1" x14ac:dyDescent="0.2">
      <c r="A48" s="339"/>
      <c r="B48" s="339"/>
      <c r="E48" s="110"/>
      <c r="F48" s="110"/>
    </row>
    <row r="49" spans="1:6" s="320" customFormat="1" x14ac:dyDescent="0.2">
      <c r="A49" s="421"/>
      <c r="B49" s="421" t="s">
        <v>250</v>
      </c>
      <c r="C49" s="421"/>
      <c r="D49" s="421">
        <f>D12-D43</f>
        <v>0</v>
      </c>
      <c r="E49" s="421">
        <f t="shared" ref="E49:F50" si="3">E12-E43</f>
        <v>0</v>
      </c>
      <c r="F49" s="421">
        <f t="shared" si="3"/>
        <v>0</v>
      </c>
    </row>
    <row r="50" spans="1:6" s="320" customFormat="1" x14ac:dyDescent="0.2">
      <c r="A50" s="421"/>
      <c r="B50" s="421"/>
      <c r="C50" s="421"/>
      <c r="D50" s="421"/>
      <c r="E50" s="421"/>
      <c r="F50" s="421">
        <f t="shared" si="3"/>
        <v>0</v>
      </c>
    </row>
    <row r="51" spans="1:6" s="9" customFormat="1" x14ac:dyDescent="0.2">
      <c r="A51" s="339"/>
      <c r="B51" s="339"/>
      <c r="C51" s="339"/>
      <c r="D51" s="339"/>
      <c r="E51" s="339"/>
      <c r="F51" s="339"/>
    </row>
    <row r="52" spans="1:6" s="9" customFormat="1" x14ac:dyDescent="0.2">
      <c r="A52" s="339"/>
      <c r="B52" s="339"/>
      <c r="C52" s="339"/>
      <c r="D52" s="451">
        <f>D46-D43</f>
        <v>0</v>
      </c>
      <c r="E52" s="451">
        <f t="shared" ref="E52:F52" si="4">E46-E43</f>
        <v>0</v>
      </c>
      <c r="F52" s="451">
        <f t="shared" si="4"/>
        <v>0</v>
      </c>
    </row>
    <row r="53" spans="1:6" s="9" customFormat="1" x14ac:dyDescent="0.2">
      <c r="A53" s="339"/>
      <c r="B53" s="339"/>
      <c r="C53" s="339"/>
      <c r="D53" s="451">
        <f>D47-D43</f>
        <v>0</v>
      </c>
      <c r="E53" s="451">
        <f t="shared" ref="E53:F53" si="5">E47-E43</f>
        <v>0</v>
      </c>
      <c r="F53" s="451">
        <f t="shared" si="5"/>
        <v>0</v>
      </c>
    </row>
    <row r="54" spans="1:6" s="9" customFormat="1" x14ac:dyDescent="0.2">
      <c r="A54" s="339"/>
      <c r="B54" s="339"/>
      <c r="C54" s="339"/>
      <c r="D54" s="339"/>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3657-B746-4AD1-9ACD-61C546648891}">
  <sheetPr>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8" t="s">
        <v>311</v>
      </c>
    </row>
    <row r="4" spans="1:24" s="9" customFormat="1" x14ac:dyDescent="0.2">
      <c r="A4" s="339"/>
      <c r="E4" s="11" t="s">
        <v>312</v>
      </c>
    </row>
    <row r="5" spans="1:24" s="9" customFormat="1" x14ac:dyDescent="0.2">
      <c r="A5" s="339"/>
      <c r="E5" s="11" t="s">
        <v>313</v>
      </c>
    </row>
    <row r="6" spans="1:24" s="9" customFormat="1" ht="6.75" customHeight="1" x14ac:dyDescent="0.2">
      <c r="A6" s="339"/>
    </row>
    <row r="7" spans="1:24" s="9" customFormat="1" ht="15" thickBot="1" x14ac:dyDescent="0.25">
      <c r="A7" s="339"/>
      <c r="B7" s="8"/>
      <c r="E7" s="10"/>
      <c r="F7" s="10" t="s">
        <v>275</v>
      </c>
    </row>
    <row r="8" spans="1:24" s="9" customFormat="1" ht="15" customHeight="1" x14ac:dyDescent="0.2">
      <c r="A8" s="339"/>
      <c r="B8" s="341"/>
      <c r="C8" s="341"/>
      <c r="D8" s="349" t="s">
        <v>306</v>
      </c>
      <c r="E8" s="424" t="s">
        <v>314</v>
      </c>
      <c r="F8" s="345"/>
    </row>
    <row r="9" spans="1:24" s="9" customFormat="1" ht="15" customHeight="1" x14ac:dyDescent="0.2">
      <c r="A9" s="339"/>
      <c r="B9" s="341"/>
      <c r="C9" s="341"/>
      <c r="D9" s="425"/>
      <c r="E9" s="426"/>
      <c r="F9" s="349" t="s">
        <v>315</v>
      </c>
    </row>
    <row r="10" spans="1:24" s="9" customFormat="1" ht="10.5" customHeight="1" x14ac:dyDescent="0.2">
      <c r="A10" s="339"/>
      <c r="B10" s="341"/>
      <c r="C10" s="341"/>
      <c r="D10" s="425"/>
      <c r="E10" s="426"/>
      <c r="F10" s="350"/>
    </row>
    <row r="11" spans="1:24" s="9" customFormat="1" ht="44.25" customHeight="1" x14ac:dyDescent="0.2">
      <c r="A11" s="339"/>
      <c r="B11" s="341"/>
      <c r="C11" s="341"/>
      <c r="D11" s="427"/>
      <c r="E11" s="428"/>
      <c r="F11" s="355"/>
      <c r="X11" s="9" t="s">
        <v>282</v>
      </c>
    </row>
    <row r="12" spans="1:24" s="9" customFormat="1" ht="20.25" customHeight="1" x14ac:dyDescent="0.2">
      <c r="A12" s="339"/>
      <c r="B12" s="356" t="s">
        <v>283</v>
      </c>
      <c r="C12" s="429"/>
      <c r="D12" s="430">
        <v>427</v>
      </c>
      <c r="E12" s="360">
        <f>E14+E16+E18+E20+E22+E24</f>
        <v>4835</v>
      </c>
      <c r="F12" s="452">
        <f>F14+F16+F18+F20+F22+F24</f>
        <v>1381</v>
      </c>
    </row>
    <row r="13" spans="1:24" s="9" customFormat="1" ht="20.25" customHeight="1" thickBot="1" x14ac:dyDescent="0.25">
      <c r="A13" s="339"/>
      <c r="B13" s="363"/>
      <c r="C13" s="431"/>
      <c r="D13" s="432"/>
      <c r="E13" s="367"/>
      <c r="F13" s="369">
        <f>F12/E12</f>
        <v>0.28562564632885212</v>
      </c>
    </row>
    <row r="14" spans="1:24" s="9" customFormat="1" ht="20.25" customHeight="1" thickTop="1" x14ac:dyDescent="0.2">
      <c r="A14" s="339"/>
      <c r="B14" s="63" t="s">
        <v>284</v>
      </c>
      <c r="C14" s="377" t="s">
        <v>285</v>
      </c>
      <c r="D14" s="433">
        <v>49</v>
      </c>
      <c r="E14" s="380">
        <v>131</v>
      </c>
      <c r="F14" s="382">
        <v>10</v>
      </c>
    </row>
    <row r="15" spans="1:24" s="9" customFormat="1" ht="20.25" customHeight="1" x14ac:dyDescent="0.2">
      <c r="A15" s="339"/>
      <c r="B15" s="69"/>
      <c r="C15" s="84"/>
      <c r="D15" s="434"/>
      <c r="E15" s="435"/>
      <c r="F15" s="436">
        <f>F14/E14</f>
        <v>7.6335877862595422E-2</v>
      </c>
    </row>
    <row r="16" spans="1:24" s="9" customFormat="1" ht="20.25" customHeight="1" x14ac:dyDescent="0.2">
      <c r="A16" s="339"/>
      <c r="B16" s="69"/>
      <c r="C16" s="79" t="s">
        <v>286</v>
      </c>
      <c r="D16" s="437">
        <v>87</v>
      </c>
      <c r="E16" s="360">
        <v>1542</v>
      </c>
      <c r="F16" s="362">
        <v>131</v>
      </c>
    </row>
    <row r="17" spans="1:6" s="9" customFormat="1" ht="20.25" customHeight="1" x14ac:dyDescent="0.2">
      <c r="A17" s="339"/>
      <c r="B17" s="69"/>
      <c r="C17" s="84"/>
      <c r="D17" s="438"/>
      <c r="E17" s="439"/>
      <c r="F17" s="440">
        <f>F16/E16</f>
        <v>8.4954604409857332E-2</v>
      </c>
    </row>
    <row r="18" spans="1:6" s="9" customFormat="1" ht="20.25" customHeight="1" x14ac:dyDescent="0.2">
      <c r="A18" s="339"/>
      <c r="B18" s="69"/>
      <c r="C18" s="395" t="s">
        <v>287</v>
      </c>
      <c r="D18" s="437">
        <v>25</v>
      </c>
      <c r="E18" s="360">
        <v>393</v>
      </c>
      <c r="F18" s="362">
        <v>10</v>
      </c>
    </row>
    <row r="19" spans="1:6" s="9" customFormat="1" ht="20.25" customHeight="1" x14ac:dyDescent="0.2">
      <c r="A19" s="339"/>
      <c r="B19" s="69"/>
      <c r="C19" s="324"/>
      <c r="D19" s="438"/>
      <c r="E19" s="439"/>
      <c r="F19" s="440">
        <f>F18/E18</f>
        <v>2.5445292620865138E-2</v>
      </c>
    </row>
    <row r="20" spans="1:6" s="9" customFormat="1" ht="20.25" customHeight="1" x14ac:dyDescent="0.2">
      <c r="A20" s="339"/>
      <c r="B20" s="69"/>
      <c r="C20" s="79" t="s">
        <v>288</v>
      </c>
      <c r="D20" s="437">
        <v>82</v>
      </c>
      <c r="E20" s="360">
        <v>294</v>
      </c>
      <c r="F20" s="362">
        <v>98</v>
      </c>
    </row>
    <row r="21" spans="1:6" s="9" customFormat="1" ht="20.25" customHeight="1" x14ac:dyDescent="0.2">
      <c r="A21" s="339"/>
      <c r="B21" s="69"/>
      <c r="C21" s="84"/>
      <c r="D21" s="438"/>
      <c r="E21" s="439"/>
      <c r="F21" s="440">
        <f>F20/E20</f>
        <v>0.33333333333333331</v>
      </c>
    </row>
    <row r="22" spans="1:6" s="9" customFormat="1" ht="20.25" customHeight="1" x14ac:dyDescent="0.2">
      <c r="A22" s="339"/>
      <c r="B22" s="69"/>
      <c r="C22" s="79" t="s">
        <v>289</v>
      </c>
      <c r="D22" s="437">
        <v>8</v>
      </c>
      <c r="E22" s="360">
        <v>306</v>
      </c>
      <c r="F22" s="362">
        <v>77</v>
      </c>
    </row>
    <row r="23" spans="1:6" s="9" customFormat="1" ht="20.25" customHeight="1" x14ac:dyDescent="0.2">
      <c r="A23" s="339"/>
      <c r="B23" s="69"/>
      <c r="C23" s="84"/>
      <c r="D23" s="438"/>
      <c r="E23" s="439"/>
      <c r="F23" s="440">
        <f>F22/E22</f>
        <v>0.25163398692810457</v>
      </c>
    </row>
    <row r="24" spans="1:6" s="9" customFormat="1" ht="20.25" customHeight="1" x14ac:dyDescent="0.2">
      <c r="A24" s="339"/>
      <c r="B24" s="69"/>
      <c r="C24" s="79" t="s">
        <v>290</v>
      </c>
      <c r="D24" s="437">
        <v>176</v>
      </c>
      <c r="E24" s="360">
        <v>2169</v>
      </c>
      <c r="F24" s="362">
        <v>1055</v>
      </c>
    </row>
    <row r="25" spans="1:6" s="9" customFormat="1" ht="20.25" customHeight="1" thickBot="1" x14ac:dyDescent="0.25">
      <c r="A25" s="339"/>
      <c r="B25" s="69"/>
      <c r="C25" s="84"/>
      <c r="D25" s="434"/>
      <c r="E25" s="435"/>
      <c r="F25" s="436">
        <f>F24/E24</f>
        <v>0.48639926233287228</v>
      </c>
    </row>
    <row r="26" spans="1:6" s="9" customFormat="1" ht="20.25" customHeight="1" thickTop="1" x14ac:dyDescent="0.2">
      <c r="A26" s="339"/>
      <c r="B26" s="63" t="s">
        <v>291</v>
      </c>
      <c r="C26" s="377" t="s">
        <v>292</v>
      </c>
      <c r="D26" s="433">
        <v>106</v>
      </c>
      <c r="E26" s="380">
        <v>61</v>
      </c>
      <c r="F26" s="382">
        <v>34</v>
      </c>
    </row>
    <row r="27" spans="1:6" s="9" customFormat="1" ht="20.25" customHeight="1" x14ac:dyDescent="0.2">
      <c r="A27" s="339"/>
      <c r="B27" s="69"/>
      <c r="C27" s="84"/>
      <c r="D27" s="438"/>
      <c r="E27" s="439"/>
      <c r="F27" s="440">
        <f>F26/E26</f>
        <v>0.55737704918032782</v>
      </c>
    </row>
    <row r="28" spans="1:6" s="9" customFormat="1" ht="20.25" customHeight="1" x14ac:dyDescent="0.2">
      <c r="A28" s="339"/>
      <c r="B28" s="69"/>
      <c r="C28" s="79" t="s">
        <v>293</v>
      </c>
      <c r="D28" s="441">
        <v>171</v>
      </c>
      <c r="E28" s="374">
        <v>296</v>
      </c>
      <c r="F28" s="392">
        <v>95</v>
      </c>
    </row>
    <row r="29" spans="1:6" s="9" customFormat="1" ht="20.25" customHeight="1" x14ac:dyDescent="0.2">
      <c r="A29" s="339"/>
      <c r="B29" s="69"/>
      <c r="C29" s="84"/>
      <c r="D29" s="438"/>
      <c r="E29" s="367"/>
      <c r="F29" s="369">
        <f>F28/E28</f>
        <v>0.32094594594594594</v>
      </c>
    </row>
    <row r="30" spans="1:6" s="9" customFormat="1" ht="20.25" customHeight="1" x14ac:dyDescent="0.2">
      <c r="A30" s="339"/>
      <c r="B30" s="69"/>
      <c r="C30" s="79" t="s">
        <v>294</v>
      </c>
      <c r="D30" s="434">
        <v>49</v>
      </c>
      <c r="E30" s="360">
        <v>172</v>
      </c>
      <c r="F30" s="362">
        <v>95</v>
      </c>
    </row>
    <row r="31" spans="1:6" s="9" customFormat="1" ht="20.25" customHeight="1" x14ac:dyDescent="0.2">
      <c r="A31" s="339"/>
      <c r="B31" s="69"/>
      <c r="C31" s="84"/>
      <c r="D31" s="438"/>
      <c r="E31" s="367"/>
      <c r="F31" s="369">
        <f>F30/E30</f>
        <v>0.55232558139534882</v>
      </c>
    </row>
    <row r="32" spans="1:6" s="9" customFormat="1" ht="20.25" customHeight="1" x14ac:dyDescent="0.2">
      <c r="A32" s="339"/>
      <c r="B32" s="69"/>
      <c r="C32" s="79" t="s">
        <v>295</v>
      </c>
      <c r="D32" s="434">
        <v>38</v>
      </c>
      <c r="E32" s="360">
        <v>252</v>
      </c>
      <c r="F32" s="362">
        <v>103</v>
      </c>
    </row>
    <row r="33" spans="1:6" s="9" customFormat="1" ht="20.25" customHeight="1" x14ac:dyDescent="0.2">
      <c r="A33" s="339"/>
      <c r="B33" s="69"/>
      <c r="C33" s="84"/>
      <c r="D33" s="438"/>
      <c r="E33" s="367"/>
      <c r="F33" s="369">
        <f>F32/E32</f>
        <v>0.40873015873015872</v>
      </c>
    </row>
    <row r="34" spans="1:6" s="9" customFormat="1" ht="20.25" customHeight="1" x14ac:dyDescent="0.2">
      <c r="A34" s="339"/>
      <c r="B34" s="69"/>
      <c r="C34" s="79" t="s">
        <v>296</v>
      </c>
      <c r="D34" s="434">
        <v>33</v>
      </c>
      <c r="E34" s="360">
        <v>548</v>
      </c>
      <c r="F34" s="362">
        <v>192</v>
      </c>
    </row>
    <row r="35" spans="1:6" s="9" customFormat="1" ht="20.25" customHeight="1" x14ac:dyDescent="0.2">
      <c r="A35" s="339"/>
      <c r="B35" s="69"/>
      <c r="C35" s="84"/>
      <c r="D35" s="438"/>
      <c r="E35" s="367"/>
      <c r="F35" s="369">
        <f>F34/E34</f>
        <v>0.35036496350364965</v>
      </c>
    </row>
    <row r="36" spans="1:6" s="9" customFormat="1" ht="20.25" customHeight="1" x14ac:dyDescent="0.2">
      <c r="A36" s="339"/>
      <c r="B36" s="69"/>
      <c r="C36" s="79" t="s">
        <v>297</v>
      </c>
      <c r="D36" s="441">
        <v>30</v>
      </c>
      <c r="E36" s="360">
        <v>3506</v>
      </c>
      <c r="F36" s="362">
        <v>862</v>
      </c>
    </row>
    <row r="37" spans="1:6" s="9" customFormat="1" ht="20.25" customHeight="1" thickBot="1" x14ac:dyDescent="0.25">
      <c r="A37" s="339"/>
      <c r="B37" s="69"/>
      <c r="C37" s="84"/>
      <c r="D37" s="434"/>
      <c r="E37" s="435"/>
      <c r="F37" s="436">
        <f>F36/E36</f>
        <v>0.24586423274386765</v>
      </c>
    </row>
    <row r="38" spans="1:6" s="9" customFormat="1" ht="20.25" customHeight="1" thickTop="1" x14ac:dyDescent="0.2">
      <c r="A38" s="339"/>
      <c r="B38" s="69"/>
      <c r="C38" s="442" t="s">
        <v>298</v>
      </c>
      <c r="D38" s="68">
        <f>D28+D30+D32+D34</f>
        <v>291</v>
      </c>
      <c r="E38" s="443">
        <f>E28+E30+E32+E34</f>
        <v>1268</v>
      </c>
      <c r="F38" s="444">
        <f>F28+F30+F32+F34</f>
        <v>485</v>
      </c>
    </row>
    <row r="39" spans="1:6" s="9" customFormat="1" ht="20.25" customHeight="1" x14ac:dyDescent="0.2">
      <c r="A39" s="339"/>
      <c r="B39" s="69"/>
      <c r="C39" s="409" t="s">
        <v>299</v>
      </c>
      <c r="D39" s="438"/>
      <c r="E39" s="439"/>
      <c r="F39" s="440">
        <f>F38/E38</f>
        <v>0.38249211356466878</v>
      </c>
    </row>
    <row r="40" spans="1:6" s="9" customFormat="1" ht="20.25" customHeight="1" x14ac:dyDescent="0.2">
      <c r="A40" s="339"/>
      <c r="B40" s="69"/>
      <c r="C40" s="410" t="s">
        <v>298</v>
      </c>
      <c r="D40" s="47">
        <f>D30+D32+D34+D36</f>
        <v>150</v>
      </c>
      <c r="E40" s="445">
        <f>E30+E32+E34+E36</f>
        <v>4478</v>
      </c>
      <c r="F40" s="453">
        <f>F30+F32+F34+F36</f>
        <v>1252</v>
      </c>
    </row>
    <row r="41" spans="1:6" s="9" customFormat="1" ht="20.25" customHeight="1" thickBot="1" x14ac:dyDescent="0.25">
      <c r="A41" s="339"/>
      <c r="B41" s="102"/>
      <c r="C41" s="409" t="s">
        <v>300</v>
      </c>
      <c r="D41" s="438"/>
      <c r="E41" s="447"/>
      <c r="F41" s="448">
        <f>F40/E40</f>
        <v>0.27958910227780259</v>
      </c>
    </row>
    <row r="42" spans="1:6" s="9" customFormat="1" x14ac:dyDescent="0.2">
      <c r="A42" s="339"/>
      <c r="B42" s="414"/>
      <c r="C42" s="415"/>
      <c r="D42" s="416"/>
      <c r="E42" s="417"/>
    </row>
    <row r="43" spans="1:6" s="450" customFormat="1" x14ac:dyDescent="0.2">
      <c r="A43" s="449"/>
      <c r="B43" s="450" t="s">
        <v>309</v>
      </c>
      <c r="D43" s="450">
        <f>D26+D28+D30+D32+D34+D36</f>
        <v>427</v>
      </c>
      <c r="E43" s="450">
        <f t="shared" ref="E43:F43" si="0">E26+E28+E30+E32+E34+E36</f>
        <v>4835</v>
      </c>
      <c r="F43" s="450">
        <f t="shared" si="0"/>
        <v>1381</v>
      </c>
    </row>
    <row r="44" spans="1:6" s="9" customFormat="1" x14ac:dyDescent="0.2">
      <c r="A44" s="339"/>
      <c r="B44" s="62" t="s">
        <v>310</v>
      </c>
      <c r="E44" s="110"/>
      <c r="F44" s="110">
        <f>F43/E43</f>
        <v>0.28562564632885212</v>
      </c>
    </row>
    <row r="45" spans="1:6" s="9" customFormat="1" x14ac:dyDescent="0.2">
      <c r="A45" s="339"/>
      <c r="B45" s="62"/>
      <c r="E45" s="110"/>
      <c r="F45" s="110"/>
    </row>
    <row r="46" spans="1:6" s="9" customFormat="1" x14ac:dyDescent="0.2">
      <c r="A46" s="339"/>
      <c r="B46" s="62" t="s">
        <v>249</v>
      </c>
      <c r="D46" s="109">
        <f>D38+D36+D26</f>
        <v>427</v>
      </c>
      <c r="E46" s="109">
        <f t="shared" ref="E46:F46" si="1">E38+E36+E26</f>
        <v>4835</v>
      </c>
      <c r="F46" s="109">
        <f t="shared" si="1"/>
        <v>1381</v>
      </c>
    </row>
    <row r="47" spans="1:6" s="9" customFormat="1" x14ac:dyDescent="0.2">
      <c r="A47" s="339"/>
      <c r="B47" s="62"/>
      <c r="D47" s="109">
        <f>D40+D26+D28</f>
        <v>427</v>
      </c>
      <c r="E47" s="109">
        <f t="shared" ref="E47:F47" si="2">E40+E26+E28</f>
        <v>4835</v>
      </c>
      <c r="F47" s="109">
        <f t="shared" si="2"/>
        <v>1381</v>
      </c>
    </row>
    <row r="48" spans="1:6" s="9" customFormat="1" x14ac:dyDescent="0.2">
      <c r="A48" s="339"/>
      <c r="B48" s="339"/>
      <c r="E48" s="110"/>
      <c r="F48" s="110"/>
    </row>
    <row r="49" spans="1:6" s="320" customFormat="1" x14ac:dyDescent="0.2">
      <c r="A49" s="421"/>
      <c r="B49" s="421" t="s">
        <v>250</v>
      </c>
      <c r="C49" s="421"/>
      <c r="D49" s="421">
        <f>D12-D43</f>
        <v>0</v>
      </c>
      <c r="E49" s="421">
        <f t="shared" ref="E49:F50" si="3">E12-E43</f>
        <v>0</v>
      </c>
      <c r="F49" s="421">
        <f t="shared" si="3"/>
        <v>0</v>
      </c>
    </row>
    <row r="50" spans="1:6" s="320" customFormat="1" x14ac:dyDescent="0.2">
      <c r="A50" s="421"/>
      <c r="B50" s="421"/>
      <c r="C50" s="421"/>
      <c r="D50" s="421"/>
      <c r="E50" s="421"/>
      <c r="F50" s="421">
        <f t="shared" si="3"/>
        <v>0</v>
      </c>
    </row>
    <row r="51" spans="1:6" s="9" customFormat="1" x14ac:dyDescent="0.2">
      <c r="A51" s="339"/>
      <c r="B51" s="339"/>
      <c r="C51" s="339"/>
      <c r="D51" s="339"/>
      <c r="E51" s="339"/>
      <c r="F51" s="339"/>
    </row>
    <row r="52" spans="1:6" s="9" customFormat="1" x14ac:dyDescent="0.2">
      <c r="A52" s="339"/>
      <c r="B52" s="339"/>
      <c r="C52" s="339"/>
      <c r="D52" s="451">
        <f>D46-D43</f>
        <v>0</v>
      </c>
      <c r="E52" s="451">
        <f t="shared" ref="E52:F52" si="4">E46-E43</f>
        <v>0</v>
      </c>
      <c r="F52" s="451">
        <f t="shared" si="4"/>
        <v>0</v>
      </c>
    </row>
    <row r="53" spans="1:6" s="9" customFormat="1" x14ac:dyDescent="0.2">
      <c r="A53" s="339"/>
      <c r="B53" s="339"/>
      <c r="C53" s="339"/>
      <c r="D53" s="451">
        <f>D47-D43</f>
        <v>0</v>
      </c>
      <c r="E53" s="451">
        <f t="shared" ref="E53:F53" si="5">E47-E43</f>
        <v>0</v>
      </c>
      <c r="F53" s="451">
        <f t="shared" si="5"/>
        <v>0</v>
      </c>
    </row>
    <row r="54" spans="1:6" s="9" customFormat="1" x14ac:dyDescent="0.2">
      <c r="A54" s="339"/>
      <c r="B54" s="339"/>
      <c r="C54" s="339"/>
      <c r="D54" s="339"/>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ageMargins left="0.92" right="0.53" top="0.39"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2895-21DB-4CBD-96DB-7FEA9F7AE6FF}">
  <sheetPr>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8" t="s">
        <v>316</v>
      </c>
    </row>
    <row r="4" spans="1:24" s="9" customFormat="1" x14ac:dyDescent="0.2">
      <c r="A4" s="339"/>
      <c r="E4" s="11" t="s">
        <v>317</v>
      </c>
    </row>
    <row r="5" spans="1:24" s="9" customFormat="1" x14ac:dyDescent="0.2">
      <c r="A5" s="339"/>
      <c r="E5" s="11" t="s">
        <v>318</v>
      </c>
    </row>
    <row r="6" spans="1:24" s="9" customFormat="1" ht="6.75" customHeight="1" x14ac:dyDescent="0.2">
      <c r="A6" s="339"/>
    </row>
    <row r="7" spans="1:24" s="9" customFormat="1" ht="15" thickBot="1" x14ac:dyDescent="0.25">
      <c r="A7" s="339"/>
      <c r="B7" s="8"/>
      <c r="E7" s="10"/>
      <c r="F7" s="10" t="s">
        <v>275</v>
      </c>
    </row>
    <row r="8" spans="1:24" s="9" customFormat="1" ht="15" customHeight="1" x14ac:dyDescent="0.2">
      <c r="A8" s="339"/>
      <c r="B8" s="341"/>
      <c r="C8" s="341"/>
      <c r="D8" s="349" t="s">
        <v>306</v>
      </c>
      <c r="E8" s="424" t="s">
        <v>319</v>
      </c>
      <c r="F8" s="345"/>
    </row>
    <row r="9" spans="1:24" s="9" customFormat="1" ht="15" customHeight="1" x14ac:dyDescent="0.2">
      <c r="A9" s="339"/>
      <c r="B9" s="341"/>
      <c r="C9" s="341"/>
      <c r="D9" s="425"/>
      <c r="E9" s="426"/>
      <c r="F9" s="349" t="s">
        <v>320</v>
      </c>
    </row>
    <row r="10" spans="1:24" s="9" customFormat="1" ht="10.5" customHeight="1" x14ac:dyDescent="0.2">
      <c r="A10" s="339"/>
      <c r="B10" s="341"/>
      <c r="C10" s="341"/>
      <c r="D10" s="425"/>
      <c r="E10" s="426"/>
      <c r="F10" s="350"/>
    </row>
    <row r="11" spans="1:24" s="9" customFormat="1" ht="44.25" customHeight="1" x14ac:dyDescent="0.2">
      <c r="A11" s="339"/>
      <c r="B11" s="341"/>
      <c r="C11" s="341"/>
      <c r="D11" s="427"/>
      <c r="E11" s="428"/>
      <c r="F11" s="355"/>
      <c r="X11" s="9" t="s">
        <v>282</v>
      </c>
    </row>
    <row r="12" spans="1:24" s="9" customFormat="1" ht="20.25" customHeight="1" x14ac:dyDescent="0.2">
      <c r="A12" s="339"/>
      <c r="B12" s="356" t="s">
        <v>283</v>
      </c>
      <c r="C12" s="429"/>
      <c r="D12" s="430">
        <v>427</v>
      </c>
      <c r="E12" s="360">
        <v>313</v>
      </c>
      <c r="F12" s="362">
        <v>60</v>
      </c>
    </row>
    <row r="13" spans="1:24" s="9" customFormat="1" ht="20.25" customHeight="1" thickBot="1" x14ac:dyDescent="0.25">
      <c r="A13" s="339"/>
      <c r="B13" s="363"/>
      <c r="C13" s="431"/>
      <c r="D13" s="432"/>
      <c r="E13" s="367"/>
      <c r="F13" s="369">
        <f>F12/E12</f>
        <v>0.19169329073482427</v>
      </c>
    </row>
    <row r="14" spans="1:24" s="9" customFormat="1" ht="20.25" customHeight="1" thickTop="1" x14ac:dyDescent="0.2">
      <c r="A14" s="339"/>
      <c r="B14" s="63" t="s">
        <v>284</v>
      </c>
      <c r="C14" s="377" t="s">
        <v>285</v>
      </c>
      <c r="D14" s="433">
        <v>49</v>
      </c>
      <c r="E14" s="380">
        <v>17</v>
      </c>
      <c r="F14" s="382">
        <v>4</v>
      </c>
    </row>
    <row r="15" spans="1:24" s="9" customFormat="1" ht="20.25" customHeight="1" x14ac:dyDescent="0.2">
      <c r="A15" s="339"/>
      <c r="B15" s="69"/>
      <c r="C15" s="84"/>
      <c r="D15" s="434"/>
      <c r="E15" s="435"/>
      <c r="F15" s="436">
        <f>F14/E14</f>
        <v>0.23529411764705882</v>
      </c>
    </row>
    <row r="16" spans="1:24" s="9" customFormat="1" ht="20.25" customHeight="1" x14ac:dyDescent="0.2">
      <c r="A16" s="339"/>
      <c r="B16" s="69"/>
      <c r="C16" s="79" t="s">
        <v>286</v>
      </c>
      <c r="D16" s="437">
        <v>87</v>
      </c>
      <c r="E16" s="360">
        <v>90</v>
      </c>
      <c r="F16" s="362">
        <v>3</v>
      </c>
    </row>
    <row r="17" spans="1:6" s="9" customFormat="1" ht="20.25" customHeight="1" x14ac:dyDescent="0.2">
      <c r="A17" s="339"/>
      <c r="B17" s="69"/>
      <c r="C17" s="84"/>
      <c r="D17" s="438"/>
      <c r="E17" s="439"/>
      <c r="F17" s="440">
        <f>F16/E16</f>
        <v>3.3333333333333333E-2</v>
      </c>
    </row>
    <row r="18" spans="1:6" s="9" customFormat="1" ht="20.25" customHeight="1" x14ac:dyDescent="0.2">
      <c r="A18" s="339"/>
      <c r="B18" s="69"/>
      <c r="C18" s="395" t="s">
        <v>287</v>
      </c>
      <c r="D18" s="437">
        <v>25</v>
      </c>
      <c r="E18" s="360">
        <v>22</v>
      </c>
      <c r="F18" s="362">
        <v>0</v>
      </c>
    </row>
    <row r="19" spans="1:6" s="9" customFormat="1" ht="20.25" customHeight="1" x14ac:dyDescent="0.2">
      <c r="A19" s="339"/>
      <c r="B19" s="69"/>
      <c r="C19" s="324"/>
      <c r="D19" s="438"/>
      <c r="E19" s="439"/>
      <c r="F19" s="440">
        <f>F18/E18</f>
        <v>0</v>
      </c>
    </row>
    <row r="20" spans="1:6" s="9" customFormat="1" ht="20.25" customHeight="1" x14ac:dyDescent="0.2">
      <c r="A20" s="339"/>
      <c r="B20" s="69"/>
      <c r="C20" s="79" t="s">
        <v>288</v>
      </c>
      <c r="D20" s="437">
        <v>82</v>
      </c>
      <c r="E20" s="360">
        <v>36</v>
      </c>
      <c r="F20" s="362">
        <v>7</v>
      </c>
    </row>
    <row r="21" spans="1:6" s="9" customFormat="1" ht="20.25" customHeight="1" x14ac:dyDescent="0.2">
      <c r="A21" s="339"/>
      <c r="B21" s="69"/>
      <c r="C21" s="84"/>
      <c r="D21" s="438"/>
      <c r="E21" s="439"/>
      <c r="F21" s="440">
        <f>F20/E20</f>
        <v>0.19444444444444445</v>
      </c>
    </row>
    <row r="22" spans="1:6" s="9" customFormat="1" ht="20.25" customHeight="1" x14ac:dyDescent="0.2">
      <c r="A22" s="339"/>
      <c r="B22" s="69"/>
      <c r="C22" s="79" t="s">
        <v>289</v>
      </c>
      <c r="D22" s="437">
        <v>8</v>
      </c>
      <c r="E22" s="360">
        <v>19</v>
      </c>
      <c r="F22" s="362">
        <v>4</v>
      </c>
    </row>
    <row r="23" spans="1:6" s="9" customFormat="1" ht="20.25" customHeight="1" x14ac:dyDescent="0.2">
      <c r="A23" s="339"/>
      <c r="B23" s="69"/>
      <c r="C23" s="84"/>
      <c r="D23" s="438"/>
      <c r="E23" s="439"/>
      <c r="F23" s="440">
        <f>F22/E22</f>
        <v>0.21052631578947367</v>
      </c>
    </row>
    <row r="24" spans="1:6" s="9" customFormat="1" ht="20.25" customHeight="1" x14ac:dyDescent="0.2">
      <c r="A24" s="339"/>
      <c r="B24" s="69"/>
      <c r="C24" s="79" t="s">
        <v>290</v>
      </c>
      <c r="D24" s="437">
        <v>176</v>
      </c>
      <c r="E24" s="360">
        <v>129</v>
      </c>
      <c r="F24" s="362">
        <v>42</v>
      </c>
    </row>
    <row r="25" spans="1:6" s="9" customFormat="1" ht="20.25" customHeight="1" thickBot="1" x14ac:dyDescent="0.25">
      <c r="A25" s="339"/>
      <c r="B25" s="69"/>
      <c r="C25" s="84"/>
      <c r="D25" s="434"/>
      <c r="E25" s="435"/>
      <c r="F25" s="436">
        <f>F24/E24</f>
        <v>0.32558139534883723</v>
      </c>
    </row>
    <row r="26" spans="1:6" s="9" customFormat="1" ht="20.25" customHeight="1" thickTop="1" x14ac:dyDescent="0.2">
      <c r="A26" s="339"/>
      <c r="B26" s="63" t="s">
        <v>291</v>
      </c>
      <c r="C26" s="377" t="s">
        <v>292</v>
      </c>
      <c r="D26" s="433">
        <v>106</v>
      </c>
      <c r="E26" s="380">
        <v>12</v>
      </c>
      <c r="F26" s="382">
        <v>3</v>
      </c>
    </row>
    <row r="27" spans="1:6" s="9" customFormat="1" ht="20.25" customHeight="1" x14ac:dyDescent="0.2">
      <c r="A27" s="339"/>
      <c r="B27" s="69"/>
      <c r="C27" s="84"/>
      <c r="D27" s="438"/>
      <c r="E27" s="439"/>
      <c r="F27" s="440">
        <f>F26/E26</f>
        <v>0.25</v>
      </c>
    </row>
    <row r="28" spans="1:6" s="9" customFormat="1" ht="20.25" customHeight="1" x14ac:dyDescent="0.2">
      <c r="A28" s="339"/>
      <c r="B28" s="69"/>
      <c r="C28" s="79" t="s">
        <v>293</v>
      </c>
      <c r="D28" s="441">
        <v>171</v>
      </c>
      <c r="E28" s="374">
        <v>24</v>
      </c>
      <c r="F28" s="392">
        <v>8</v>
      </c>
    </row>
    <row r="29" spans="1:6" s="9" customFormat="1" ht="20.25" customHeight="1" x14ac:dyDescent="0.2">
      <c r="A29" s="339"/>
      <c r="B29" s="69"/>
      <c r="C29" s="84"/>
      <c r="D29" s="438"/>
      <c r="E29" s="367"/>
      <c r="F29" s="369">
        <f>F28/E28</f>
        <v>0.33333333333333331</v>
      </c>
    </row>
    <row r="30" spans="1:6" s="9" customFormat="1" ht="20.25" customHeight="1" x14ac:dyDescent="0.2">
      <c r="A30" s="339"/>
      <c r="B30" s="69"/>
      <c r="C30" s="79" t="s">
        <v>294</v>
      </c>
      <c r="D30" s="434">
        <v>49</v>
      </c>
      <c r="E30" s="360">
        <v>19</v>
      </c>
      <c r="F30" s="362">
        <v>5</v>
      </c>
    </row>
    <row r="31" spans="1:6" s="9" customFormat="1" ht="20.25" customHeight="1" x14ac:dyDescent="0.2">
      <c r="A31" s="339"/>
      <c r="B31" s="69"/>
      <c r="C31" s="84"/>
      <c r="D31" s="438"/>
      <c r="E31" s="367"/>
      <c r="F31" s="369">
        <f>F30/E30</f>
        <v>0.26315789473684209</v>
      </c>
    </row>
    <row r="32" spans="1:6" s="9" customFormat="1" ht="20.25" customHeight="1" x14ac:dyDescent="0.2">
      <c r="A32" s="339"/>
      <c r="B32" s="69"/>
      <c r="C32" s="79" t="s">
        <v>295</v>
      </c>
      <c r="D32" s="434">
        <v>38</v>
      </c>
      <c r="E32" s="360">
        <v>22</v>
      </c>
      <c r="F32" s="362">
        <v>5</v>
      </c>
    </row>
    <row r="33" spans="1:6" s="9" customFormat="1" ht="20.25" customHeight="1" x14ac:dyDescent="0.2">
      <c r="A33" s="339"/>
      <c r="B33" s="69"/>
      <c r="C33" s="84"/>
      <c r="D33" s="438"/>
      <c r="E33" s="367"/>
      <c r="F33" s="369">
        <f>F32/E32</f>
        <v>0.22727272727272727</v>
      </c>
    </row>
    <row r="34" spans="1:6" s="9" customFormat="1" ht="20.25" customHeight="1" x14ac:dyDescent="0.2">
      <c r="A34" s="339"/>
      <c r="B34" s="69"/>
      <c r="C34" s="79" t="s">
        <v>296</v>
      </c>
      <c r="D34" s="434">
        <v>33</v>
      </c>
      <c r="E34" s="360">
        <v>42</v>
      </c>
      <c r="F34" s="362">
        <v>8</v>
      </c>
    </row>
    <row r="35" spans="1:6" s="9" customFormat="1" ht="20.25" customHeight="1" x14ac:dyDescent="0.2">
      <c r="A35" s="339"/>
      <c r="B35" s="69"/>
      <c r="C35" s="84"/>
      <c r="D35" s="438"/>
      <c r="E35" s="367"/>
      <c r="F35" s="369">
        <f>F34/E34</f>
        <v>0.19047619047619047</v>
      </c>
    </row>
    <row r="36" spans="1:6" s="9" customFormat="1" ht="20.25" customHeight="1" x14ac:dyDescent="0.2">
      <c r="A36" s="339"/>
      <c r="B36" s="69"/>
      <c r="C36" s="79" t="s">
        <v>297</v>
      </c>
      <c r="D36" s="441">
        <v>30</v>
      </c>
      <c r="E36" s="360">
        <v>194</v>
      </c>
      <c r="F36" s="362">
        <v>31</v>
      </c>
    </row>
    <row r="37" spans="1:6" s="9" customFormat="1" ht="20.25" customHeight="1" thickBot="1" x14ac:dyDescent="0.25">
      <c r="A37" s="339"/>
      <c r="B37" s="69"/>
      <c r="C37" s="84"/>
      <c r="D37" s="434"/>
      <c r="E37" s="435"/>
      <c r="F37" s="436">
        <f>F36/E36</f>
        <v>0.15979381443298968</v>
      </c>
    </row>
    <row r="38" spans="1:6" s="9" customFormat="1" ht="20.25" customHeight="1" thickTop="1" x14ac:dyDescent="0.2">
      <c r="A38" s="339"/>
      <c r="B38" s="69"/>
      <c r="C38" s="442" t="s">
        <v>298</v>
      </c>
      <c r="D38" s="68">
        <f>D28+D30+D32+D34</f>
        <v>291</v>
      </c>
      <c r="E38" s="443">
        <f>E28+E30+E32+E34</f>
        <v>107</v>
      </c>
      <c r="F38" s="444">
        <f>F28+F30+F32+F34</f>
        <v>26</v>
      </c>
    </row>
    <row r="39" spans="1:6" s="9" customFormat="1" ht="20.25" customHeight="1" x14ac:dyDescent="0.2">
      <c r="A39" s="339"/>
      <c r="B39" s="69"/>
      <c r="C39" s="409" t="s">
        <v>299</v>
      </c>
      <c r="D39" s="438"/>
      <c r="E39" s="439"/>
      <c r="F39" s="440">
        <f>F38/E38</f>
        <v>0.24299065420560748</v>
      </c>
    </row>
    <row r="40" spans="1:6" s="9" customFormat="1" ht="20.25" customHeight="1" x14ac:dyDescent="0.2">
      <c r="A40" s="339"/>
      <c r="B40" s="69"/>
      <c r="C40" s="410" t="s">
        <v>298</v>
      </c>
      <c r="D40" s="47">
        <f>D30+D32+D34+D36</f>
        <v>150</v>
      </c>
      <c r="E40" s="445">
        <f>E30+E32+E34+E36</f>
        <v>277</v>
      </c>
      <c r="F40" s="446">
        <f>F30+F32+F34+F36</f>
        <v>49</v>
      </c>
    </row>
    <row r="41" spans="1:6" s="9" customFormat="1" ht="20.25" customHeight="1" thickBot="1" x14ac:dyDescent="0.25">
      <c r="A41" s="339"/>
      <c r="B41" s="102"/>
      <c r="C41" s="409" t="s">
        <v>300</v>
      </c>
      <c r="D41" s="438"/>
      <c r="E41" s="447"/>
      <c r="F41" s="448">
        <f>F40/E40</f>
        <v>0.17689530685920576</v>
      </c>
    </row>
    <row r="42" spans="1:6" s="9" customFormat="1" x14ac:dyDescent="0.2">
      <c r="A42" s="339"/>
      <c r="B42" s="414"/>
      <c r="C42" s="415"/>
      <c r="D42" s="416"/>
      <c r="E42" s="417"/>
    </row>
    <row r="43" spans="1:6" s="450" customFormat="1" x14ac:dyDescent="0.2">
      <c r="A43" s="449"/>
      <c r="B43" s="450" t="s">
        <v>309</v>
      </c>
      <c r="D43" s="450">
        <f>D26+D28+D30+D32+D34+D36</f>
        <v>427</v>
      </c>
      <c r="E43" s="450">
        <f t="shared" ref="E43:F43" si="0">E26+E28+E30+E32+E34+E36</f>
        <v>313</v>
      </c>
      <c r="F43" s="450">
        <f t="shared" si="0"/>
        <v>60</v>
      </c>
    </row>
    <row r="44" spans="1:6" s="9" customFormat="1" x14ac:dyDescent="0.2">
      <c r="A44" s="339"/>
      <c r="B44" s="62" t="s">
        <v>310</v>
      </c>
      <c r="E44" s="110"/>
      <c r="F44" s="110">
        <f>F43/E43</f>
        <v>0.19169329073482427</v>
      </c>
    </row>
    <row r="45" spans="1:6" s="9" customFormat="1" x14ac:dyDescent="0.2">
      <c r="A45" s="339"/>
      <c r="B45" s="62"/>
      <c r="E45" s="110"/>
      <c r="F45" s="110"/>
    </row>
    <row r="46" spans="1:6" s="9" customFormat="1" x14ac:dyDescent="0.2">
      <c r="A46" s="339"/>
      <c r="B46" s="62" t="s">
        <v>249</v>
      </c>
      <c r="D46" s="109">
        <f>D38+D36+D26</f>
        <v>427</v>
      </c>
      <c r="E46" s="109">
        <f t="shared" ref="E46:F46" si="1">E38+E36+E26</f>
        <v>313</v>
      </c>
      <c r="F46" s="109">
        <f t="shared" si="1"/>
        <v>60</v>
      </c>
    </row>
    <row r="47" spans="1:6" s="9" customFormat="1" x14ac:dyDescent="0.2">
      <c r="A47" s="339"/>
      <c r="B47" s="62"/>
      <c r="D47" s="109">
        <f>D40+D26+D28</f>
        <v>427</v>
      </c>
      <c r="E47" s="109">
        <f t="shared" ref="E47:F47" si="2">E40+E26+E28</f>
        <v>313</v>
      </c>
      <c r="F47" s="109">
        <f t="shared" si="2"/>
        <v>60</v>
      </c>
    </row>
    <row r="48" spans="1:6" s="9" customFormat="1" x14ac:dyDescent="0.2">
      <c r="A48" s="339"/>
      <c r="B48" s="339"/>
      <c r="E48" s="110"/>
      <c r="F48" s="110"/>
    </row>
    <row r="49" spans="1:6" s="320" customFormat="1" x14ac:dyDescent="0.2">
      <c r="A49" s="421"/>
      <c r="B49" s="421" t="s">
        <v>250</v>
      </c>
      <c r="C49" s="421"/>
      <c r="D49" s="421">
        <f>D12-D43</f>
        <v>0</v>
      </c>
      <c r="E49" s="421">
        <f t="shared" ref="E49:F50" si="3">E12-E43</f>
        <v>0</v>
      </c>
      <c r="F49" s="421">
        <f t="shared" si="3"/>
        <v>0</v>
      </c>
    </row>
    <row r="50" spans="1:6" s="320" customFormat="1" x14ac:dyDescent="0.2">
      <c r="A50" s="421"/>
      <c r="B50" s="421"/>
      <c r="C50" s="421"/>
      <c r="D50" s="421"/>
      <c r="E50" s="421"/>
      <c r="F50" s="421">
        <f t="shared" si="3"/>
        <v>0</v>
      </c>
    </row>
    <row r="51" spans="1:6" s="9" customFormat="1" x14ac:dyDescent="0.2">
      <c r="A51" s="339"/>
      <c r="B51" s="339"/>
      <c r="C51" s="339"/>
      <c r="D51" s="339"/>
      <c r="E51" s="339"/>
      <c r="F51" s="339"/>
    </row>
    <row r="52" spans="1:6" s="9" customFormat="1" x14ac:dyDescent="0.2">
      <c r="A52" s="339"/>
      <c r="B52" s="339"/>
      <c r="C52" s="339"/>
      <c r="D52" s="451">
        <f>D46-D43</f>
        <v>0</v>
      </c>
      <c r="E52" s="451">
        <f t="shared" ref="E52:F52" si="4">E46-E43</f>
        <v>0</v>
      </c>
      <c r="F52" s="451">
        <f t="shared" si="4"/>
        <v>0</v>
      </c>
    </row>
    <row r="53" spans="1:6" s="9" customFormat="1" x14ac:dyDescent="0.2">
      <c r="A53" s="339"/>
      <c r="B53" s="339"/>
      <c r="C53" s="339"/>
      <c r="D53" s="451">
        <f>D47-D43</f>
        <v>0</v>
      </c>
      <c r="E53" s="451">
        <f t="shared" ref="E53:F53" si="5">E47-E43</f>
        <v>0</v>
      </c>
      <c r="F53" s="451">
        <f t="shared" si="5"/>
        <v>0</v>
      </c>
    </row>
    <row r="54" spans="1:6" s="9" customFormat="1" x14ac:dyDescent="0.2">
      <c r="A54" s="339"/>
      <c r="B54" s="339"/>
      <c r="C54" s="339"/>
      <c r="D54" s="339"/>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rintOptions horizontalCentered="1"/>
  <pageMargins left="0.9055118110236221" right="0.51181102362204722" top="0.3937007874015748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B4BA-ADFF-4CA0-B242-AB66878F6437}">
  <sheetPr>
    <tabColor rgb="FF00B0F0"/>
  </sheetPr>
  <dimension ref="A2:X54"/>
  <sheetViews>
    <sheetView view="pageBreakPreview" zoomScaleNormal="87" zoomScaleSheetLayoutView="100" workbookViewId="0">
      <selection activeCell="C26" sqref="C26:C27"/>
    </sheetView>
  </sheetViews>
  <sheetFormatPr defaultColWidth="9" defaultRowHeight="13.2" x14ac:dyDescent="0.2"/>
  <cols>
    <col min="3" max="3" width="19.6640625" customWidth="1"/>
    <col min="4" max="6" width="26.33203125" customWidth="1"/>
  </cols>
  <sheetData>
    <row r="2" spans="1:24" ht="14.4" x14ac:dyDescent="0.2">
      <c r="B2" s="8" t="s">
        <v>321</v>
      </c>
    </row>
    <row r="4" spans="1:24" s="9" customFormat="1" x14ac:dyDescent="0.2">
      <c r="A4" s="339"/>
      <c r="E4" s="11" t="s">
        <v>322</v>
      </c>
    </row>
    <row r="5" spans="1:24" s="9" customFormat="1" x14ac:dyDescent="0.2">
      <c r="A5" s="339"/>
      <c r="E5" s="11" t="s">
        <v>323</v>
      </c>
    </row>
    <row r="6" spans="1:24" s="9" customFormat="1" ht="6.75" customHeight="1" x14ac:dyDescent="0.2">
      <c r="A6" s="339"/>
    </row>
    <row r="7" spans="1:24" s="9" customFormat="1" ht="15" thickBot="1" x14ac:dyDescent="0.25">
      <c r="A7" s="339"/>
      <c r="B7" s="8"/>
      <c r="E7" s="10"/>
      <c r="F7" s="10" t="s">
        <v>275</v>
      </c>
    </row>
    <row r="8" spans="1:24" s="9" customFormat="1" ht="15" customHeight="1" x14ac:dyDescent="0.2">
      <c r="A8" s="339"/>
      <c r="B8" s="341"/>
      <c r="C8" s="341"/>
      <c r="D8" s="349" t="s">
        <v>306</v>
      </c>
      <c r="E8" s="424" t="s">
        <v>314</v>
      </c>
      <c r="F8" s="345"/>
    </row>
    <row r="9" spans="1:24" s="9" customFormat="1" ht="15" customHeight="1" x14ac:dyDescent="0.2">
      <c r="A9" s="339"/>
      <c r="B9" s="341"/>
      <c r="C9" s="341"/>
      <c r="D9" s="425"/>
      <c r="E9" s="426"/>
      <c r="F9" s="349" t="s">
        <v>315</v>
      </c>
    </row>
    <row r="10" spans="1:24" s="9" customFormat="1" ht="10.5" customHeight="1" x14ac:dyDescent="0.2">
      <c r="A10" s="339"/>
      <c r="B10" s="341"/>
      <c r="C10" s="341"/>
      <c r="D10" s="425"/>
      <c r="E10" s="426"/>
      <c r="F10" s="350"/>
    </row>
    <row r="11" spans="1:24" s="9" customFormat="1" ht="44.25" customHeight="1" x14ac:dyDescent="0.2">
      <c r="A11" s="339"/>
      <c r="B11" s="341"/>
      <c r="C11" s="341"/>
      <c r="D11" s="427"/>
      <c r="E11" s="428"/>
      <c r="F11" s="355"/>
      <c r="X11" s="9" t="s">
        <v>282</v>
      </c>
    </row>
    <row r="12" spans="1:24" s="9" customFormat="1" ht="20.25" customHeight="1" x14ac:dyDescent="0.2">
      <c r="A12" s="339"/>
      <c r="B12" s="356" t="s">
        <v>283</v>
      </c>
      <c r="C12" s="429"/>
      <c r="D12" s="430">
        <v>427</v>
      </c>
      <c r="E12" s="360">
        <f>E14+E16+E18+E20+E22+E24</f>
        <v>574</v>
      </c>
      <c r="F12" s="452">
        <f>F14+F16+F18+F20+F22+F24</f>
        <v>163</v>
      </c>
    </row>
    <row r="13" spans="1:24" s="9" customFormat="1" ht="20.25" customHeight="1" thickBot="1" x14ac:dyDescent="0.25">
      <c r="A13" s="339"/>
      <c r="B13" s="363"/>
      <c r="C13" s="431"/>
      <c r="D13" s="432"/>
      <c r="E13" s="367"/>
      <c r="F13" s="369">
        <f>F12/E12</f>
        <v>0.28397212543554007</v>
      </c>
    </row>
    <row r="14" spans="1:24" s="9" customFormat="1" ht="20.25" customHeight="1" thickTop="1" x14ac:dyDescent="0.2">
      <c r="A14" s="339"/>
      <c r="B14" s="63" t="s">
        <v>284</v>
      </c>
      <c r="C14" s="377" t="s">
        <v>285</v>
      </c>
      <c r="D14" s="433">
        <v>49</v>
      </c>
      <c r="E14" s="380">
        <v>17</v>
      </c>
      <c r="F14" s="382">
        <v>3</v>
      </c>
    </row>
    <row r="15" spans="1:24" s="9" customFormat="1" ht="20.25" customHeight="1" x14ac:dyDescent="0.2">
      <c r="A15" s="339"/>
      <c r="B15" s="69"/>
      <c r="C15" s="84"/>
      <c r="D15" s="434"/>
      <c r="E15" s="435"/>
      <c r="F15" s="436">
        <f>F14/E14</f>
        <v>0.17647058823529413</v>
      </c>
    </row>
    <row r="16" spans="1:24" s="9" customFormat="1" ht="20.25" customHeight="1" x14ac:dyDescent="0.2">
      <c r="A16" s="339"/>
      <c r="B16" s="69"/>
      <c r="C16" s="79" t="s">
        <v>286</v>
      </c>
      <c r="D16" s="437">
        <v>87</v>
      </c>
      <c r="E16" s="360">
        <v>186</v>
      </c>
      <c r="F16" s="362">
        <v>16</v>
      </c>
    </row>
    <row r="17" spans="1:6" s="9" customFormat="1" ht="20.25" customHeight="1" x14ac:dyDescent="0.2">
      <c r="A17" s="339"/>
      <c r="B17" s="69"/>
      <c r="C17" s="84"/>
      <c r="D17" s="438"/>
      <c r="E17" s="439"/>
      <c r="F17" s="440">
        <f>F16/E16</f>
        <v>8.6021505376344093E-2</v>
      </c>
    </row>
    <row r="18" spans="1:6" s="9" customFormat="1" ht="20.25" customHeight="1" x14ac:dyDescent="0.2">
      <c r="A18" s="339"/>
      <c r="B18" s="69"/>
      <c r="C18" s="395" t="s">
        <v>287</v>
      </c>
      <c r="D18" s="437">
        <v>25</v>
      </c>
      <c r="E18" s="360">
        <v>55</v>
      </c>
      <c r="F18" s="362">
        <v>0</v>
      </c>
    </row>
    <row r="19" spans="1:6" s="9" customFormat="1" ht="20.25" customHeight="1" x14ac:dyDescent="0.2">
      <c r="A19" s="339"/>
      <c r="B19" s="69"/>
      <c r="C19" s="324"/>
      <c r="D19" s="438"/>
      <c r="E19" s="439"/>
      <c r="F19" s="440">
        <f>F18/E18</f>
        <v>0</v>
      </c>
    </row>
    <row r="20" spans="1:6" s="9" customFormat="1" ht="20.25" customHeight="1" x14ac:dyDescent="0.2">
      <c r="A20" s="339"/>
      <c r="B20" s="69"/>
      <c r="C20" s="79" t="s">
        <v>288</v>
      </c>
      <c r="D20" s="437">
        <v>82</v>
      </c>
      <c r="E20" s="360">
        <v>43</v>
      </c>
      <c r="F20" s="362">
        <v>8</v>
      </c>
    </row>
    <row r="21" spans="1:6" s="9" customFormat="1" ht="20.25" customHeight="1" x14ac:dyDescent="0.2">
      <c r="A21" s="339"/>
      <c r="B21" s="69"/>
      <c r="C21" s="84"/>
      <c r="D21" s="438"/>
      <c r="E21" s="439"/>
      <c r="F21" s="440">
        <f>F20/E20</f>
        <v>0.18604651162790697</v>
      </c>
    </row>
    <row r="22" spans="1:6" s="9" customFormat="1" ht="20.25" customHeight="1" x14ac:dyDescent="0.2">
      <c r="A22" s="339"/>
      <c r="B22" s="69"/>
      <c r="C22" s="79" t="s">
        <v>289</v>
      </c>
      <c r="D22" s="437">
        <v>8</v>
      </c>
      <c r="E22" s="360">
        <v>25</v>
      </c>
      <c r="F22" s="362">
        <v>9</v>
      </c>
    </row>
    <row r="23" spans="1:6" s="9" customFormat="1" ht="20.25" customHeight="1" x14ac:dyDescent="0.2">
      <c r="A23" s="339"/>
      <c r="B23" s="69"/>
      <c r="C23" s="84"/>
      <c r="D23" s="438"/>
      <c r="E23" s="439"/>
      <c r="F23" s="440">
        <f>F22/E22</f>
        <v>0.36</v>
      </c>
    </row>
    <row r="24" spans="1:6" s="9" customFormat="1" ht="20.25" customHeight="1" x14ac:dyDescent="0.2">
      <c r="A24" s="339"/>
      <c r="B24" s="69"/>
      <c r="C24" s="79" t="s">
        <v>290</v>
      </c>
      <c r="D24" s="437">
        <v>176</v>
      </c>
      <c r="E24" s="360">
        <v>248</v>
      </c>
      <c r="F24" s="362">
        <v>127</v>
      </c>
    </row>
    <row r="25" spans="1:6" s="9" customFormat="1" ht="20.25" customHeight="1" thickBot="1" x14ac:dyDescent="0.25">
      <c r="A25" s="339"/>
      <c r="B25" s="69"/>
      <c r="C25" s="84"/>
      <c r="D25" s="434"/>
      <c r="E25" s="435"/>
      <c r="F25" s="436">
        <f>F24/E24</f>
        <v>0.51209677419354838</v>
      </c>
    </row>
    <row r="26" spans="1:6" s="9" customFormat="1" ht="20.25" customHeight="1" thickTop="1" x14ac:dyDescent="0.2">
      <c r="A26" s="339"/>
      <c r="B26" s="63" t="s">
        <v>291</v>
      </c>
      <c r="C26" s="377" t="s">
        <v>292</v>
      </c>
      <c r="D26" s="433">
        <v>106</v>
      </c>
      <c r="E26" s="380">
        <v>5</v>
      </c>
      <c r="F26" s="382">
        <v>2</v>
      </c>
    </row>
    <row r="27" spans="1:6" s="9" customFormat="1" ht="20.25" customHeight="1" x14ac:dyDescent="0.2">
      <c r="A27" s="339"/>
      <c r="B27" s="69"/>
      <c r="C27" s="84"/>
      <c r="D27" s="438"/>
      <c r="E27" s="439"/>
      <c r="F27" s="440">
        <f>F26/E26</f>
        <v>0.4</v>
      </c>
    </row>
    <row r="28" spans="1:6" s="9" customFormat="1" ht="20.25" customHeight="1" x14ac:dyDescent="0.2">
      <c r="A28" s="339"/>
      <c r="B28" s="69"/>
      <c r="C28" s="79" t="s">
        <v>293</v>
      </c>
      <c r="D28" s="441">
        <v>171</v>
      </c>
      <c r="E28" s="374">
        <v>24</v>
      </c>
      <c r="F28" s="392">
        <v>10</v>
      </c>
    </row>
    <row r="29" spans="1:6" s="9" customFormat="1" ht="20.25" customHeight="1" x14ac:dyDescent="0.2">
      <c r="A29" s="339"/>
      <c r="B29" s="69"/>
      <c r="C29" s="84"/>
      <c r="D29" s="438"/>
      <c r="E29" s="367"/>
      <c r="F29" s="369">
        <f>F28/E28</f>
        <v>0.41666666666666669</v>
      </c>
    </row>
    <row r="30" spans="1:6" s="9" customFormat="1" ht="20.25" customHeight="1" x14ac:dyDescent="0.2">
      <c r="A30" s="339"/>
      <c r="B30" s="69"/>
      <c r="C30" s="79" t="s">
        <v>294</v>
      </c>
      <c r="D30" s="434">
        <v>49</v>
      </c>
      <c r="E30" s="360">
        <v>24</v>
      </c>
      <c r="F30" s="362">
        <v>15</v>
      </c>
    </row>
    <row r="31" spans="1:6" s="9" customFormat="1" ht="20.25" customHeight="1" x14ac:dyDescent="0.2">
      <c r="A31" s="339"/>
      <c r="B31" s="69"/>
      <c r="C31" s="84"/>
      <c r="D31" s="438"/>
      <c r="E31" s="367"/>
      <c r="F31" s="369">
        <f>F30/E30</f>
        <v>0.625</v>
      </c>
    </row>
    <row r="32" spans="1:6" s="9" customFormat="1" ht="20.25" customHeight="1" x14ac:dyDescent="0.2">
      <c r="A32" s="339"/>
      <c r="B32" s="69"/>
      <c r="C32" s="79" t="s">
        <v>295</v>
      </c>
      <c r="D32" s="434">
        <v>38</v>
      </c>
      <c r="E32" s="360">
        <v>36</v>
      </c>
      <c r="F32" s="362">
        <v>13</v>
      </c>
    </row>
    <row r="33" spans="1:6" s="9" customFormat="1" ht="20.25" customHeight="1" x14ac:dyDescent="0.2">
      <c r="A33" s="339"/>
      <c r="B33" s="69"/>
      <c r="C33" s="84"/>
      <c r="D33" s="438"/>
      <c r="E33" s="367"/>
      <c r="F33" s="369">
        <f>F32/E32</f>
        <v>0.3611111111111111</v>
      </c>
    </row>
    <row r="34" spans="1:6" s="9" customFormat="1" ht="20.25" customHeight="1" x14ac:dyDescent="0.2">
      <c r="A34" s="339"/>
      <c r="B34" s="69"/>
      <c r="C34" s="79" t="s">
        <v>296</v>
      </c>
      <c r="D34" s="434">
        <v>33</v>
      </c>
      <c r="E34" s="360">
        <v>81</v>
      </c>
      <c r="F34" s="362">
        <v>22</v>
      </c>
    </row>
    <row r="35" spans="1:6" s="9" customFormat="1" ht="20.25" customHeight="1" x14ac:dyDescent="0.2">
      <c r="A35" s="339"/>
      <c r="B35" s="69"/>
      <c r="C35" s="84"/>
      <c r="D35" s="438"/>
      <c r="E35" s="367"/>
      <c r="F35" s="369">
        <f>F34/E34</f>
        <v>0.27160493827160492</v>
      </c>
    </row>
    <row r="36" spans="1:6" s="9" customFormat="1" ht="20.25" customHeight="1" x14ac:dyDescent="0.2">
      <c r="A36" s="339"/>
      <c r="B36" s="69"/>
      <c r="C36" s="79" t="s">
        <v>297</v>
      </c>
      <c r="D36" s="441">
        <v>30</v>
      </c>
      <c r="E36" s="360">
        <v>404</v>
      </c>
      <c r="F36" s="362">
        <v>101</v>
      </c>
    </row>
    <row r="37" spans="1:6" s="9" customFormat="1" ht="20.25" customHeight="1" thickBot="1" x14ac:dyDescent="0.25">
      <c r="A37" s="339"/>
      <c r="B37" s="69"/>
      <c r="C37" s="84"/>
      <c r="D37" s="434"/>
      <c r="E37" s="435"/>
      <c r="F37" s="436">
        <f>F36/E36</f>
        <v>0.25</v>
      </c>
    </row>
    <row r="38" spans="1:6" s="9" customFormat="1" ht="20.25" customHeight="1" thickTop="1" x14ac:dyDescent="0.2">
      <c r="A38" s="339"/>
      <c r="B38" s="69"/>
      <c r="C38" s="442" t="s">
        <v>298</v>
      </c>
      <c r="D38" s="68">
        <f>D28+D30+D32+D34</f>
        <v>291</v>
      </c>
      <c r="E38" s="443">
        <f>E28+E30+E32+E34</f>
        <v>165</v>
      </c>
      <c r="F38" s="444">
        <f>F28+F30+F32+F34</f>
        <v>60</v>
      </c>
    </row>
    <row r="39" spans="1:6" s="9" customFormat="1" ht="20.25" customHeight="1" x14ac:dyDescent="0.2">
      <c r="A39" s="339"/>
      <c r="B39" s="69"/>
      <c r="C39" s="409" t="s">
        <v>299</v>
      </c>
      <c r="D39" s="438"/>
      <c r="E39" s="439"/>
      <c r="F39" s="440">
        <f>F38/E38</f>
        <v>0.36363636363636365</v>
      </c>
    </row>
    <row r="40" spans="1:6" s="9" customFormat="1" ht="20.25" customHeight="1" x14ac:dyDescent="0.2">
      <c r="A40" s="339"/>
      <c r="B40" s="69"/>
      <c r="C40" s="410" t="s">
        <v>298</v>
      </c>
      <c r="D40" s="47">
        <f>D30+D32+D34+D36</f>
        <v>150</v>
      </c>
      <c r="E40" s="445">
        <f>E30+E32+E34+E36</f>
        <v>545</v>
      </c>
      <c r="F40" s="453">
        <f>F30+F32+F34+F36</f>
        <v>151</v>
      </c>
    </row>
    <row r="41" spans="1:6" s="9" customFormat="1" ht="20.25" customHeight="1" thickBot="1" x14ac:dyDescent="0.25">
      <c r="A41" s="339"/>
      <c r="B41" s="102"/>
      <c r="C41" s="409" t="s">
        <v>300</v>
      </c>
      <c r="D41" s="438"/>
      <c r="E41" s="447"/>
      <c r="F41" s="448">
        <f>F40/E40</f>
        <v>0.27706422018348625</v>
      </c>
    </row>
    <row r="42" spans="1:6" s="9" customFormat="1" x14ac:dyDescent="0.2">
      <c r="A42" s="339"/>
      <c r="B42" s="414"/>
      <c r="C42" s="415"/>
      <c r="D42" s="416"/>
      <c r="E42" s="417"/>
    </row>
    <row r="43" spans="1:6" s="450" customFormat="1" x14ac:dyDescent="0.2">
      <c r="A43" s="449"/>
      <c r="B43" s="450" t="s">
        <v>309</v>
      </c>
      <c r="D43" s="450">
        <f>D26+D28+D30+D32+D34+D36</f>
        <v>427</v>
      </c>
      <c r="E43" s="450">
        <f t="shared" ref="E43:F43" si="0">E26+E28+E30+E32+E34+E36</f>
        <v>574</v>
      </c>
      <c r="F43" s="450">
        <f t="shared" si="0"/>
        <v>163</v>
      </c>
    </row>
    <row r="44" spans="1:6" s="9" customFormat="1" x14ac:dyDescent="0.2">
      <c r="A44" s="339"/>
      <c r="B44" s="62" t="s">
        <v>310</v>
      </c>
      <c r="E44" s="110"/>
      <c r="F44" s="110">
        <f>F43/E43</f>
        <v>0.28397212543554007</v>
      </c>
    </row>
    <row r="45" spans="1:6" s="9" customFormat="1" x14ac:dyDescent="0.2">
      <c r="A45" s="339"/>
      <c r="B45" s="62"/>
      <c r="E45" s="110"/>
      <c r="F45" s="110"/>
    </row>
    <row r="46" spans="1:6" s="9" customFormat="1" x14ac:dyDescent="0.2">
      <c r="A46" s="339"/>
      <c r="B46" s="62" t="s">
        <v>249</v>
      </c>
      <c r="D46" s="109">
        <f>D38+D36+D26</f>
        <v>427</v>
      </c>
      <c r="E46" s="109">
        <f t="shared" ref="E46:F46" si="1">E38+E36+E26</f>
        <v>574</v>
      </c>
      <c r="F46" s="109">
        <f t="shared" si="1"/>
        <v>163</v>
      </c>
    </row>
    <row r="47" spans="1:6" s="9" customFormat="1" x14ac:dyDescent="0.2">
      <c r="A47" s="339"/>
      <c r="B47" s="62"/>
      <c r="D47" s="109">
        <f>D40+D26+D28</f>
        <v>427</v>
      </c>
      <c r="E47" s="109">
        <f t="shared" ref="E47:F47" si="2">E40+E26+E28</f>
        <v>574</v>
      </c>
      <c r="F47" s="109">
        <f t="shared" si="2"/>
        <v>163</v>
      </c>
    </row>
    <row r="48" spans="1:6" s="9" customFormat="1" x14ac:dyDescent="0.2">
      <c r="A48" s="339"/>
      <c r="B48" s="339"/>
      <c r="E48" s="110"/>
      <c r="F48" s="110"/>
    </row>
    <row r="49" spans="1:6" s="320" customFormat="1" x14ac:dyDescent="0.2">
      <c r="A49" s="421"/>
      <c r="B49" s="421" t="s">
        <v>250</v>
      </c>
      <c r="C49" s="421"/>
      <c r="D49" s="421">
        <f>D12-D43</f>
        <v>0</v>
      </c>
      <c r="E49" s="421">
        <f t="shared" ref="E49:F50" si="3">E12-E43</f>
        <v>0</v>
      </c>
      <c r="F49" s="421">
        <f t="shared" si="3"/>
        <v>0</v>
      </c>
    </row>
    <row r="50" spans="1:6" s="320" customFormat="1" x14ac:dyDescent="0.2">
      <c r="A50" s="421"/>
      <c r="B50" s="421"/>
      <c r="C50" s="421"/>
      <c r="D50" s="421"/>
      <c r="E50" s="421"/>
      <c r="F50" s="421">
        <f t="shared" si="3"/>
        <v>0</v>
      </c>
    </row>
    <row r="51" spans="1:6" s="9" customFormat="1" x14ac:dyDescent="0.2">
      <c r="A51" s="339"/>
      <c r="B51" s="339"/>
      <c r="C51" s="339"/>
      <c r="D51" s="339"/>
      <c r="E51" s="339"/>
      <c r="F51" s="339"/>
    </row>
    <row r="52" spans="1:6" s="9" customFormat="1" x14ac:dyDescent="0.2">
      <c r="A52" s="339"/>
      <c r="B52" s="339"/>
      <c r="C52" s="339"/>
      <c r="D52" s="451">
        <f>D46-D43</f>
        <v>0</v>
      </c>
      <c r="E52" s="451">
        <f t="shared" ref="E52:F52" si="4">E46-E43</f>
        <v>0</v>
      </c>
      <c r="F52" s="451">
        <f t="shared" si="4"/>
        <v>0</v>
      </c>
    </row>
    <row r="53" spans="1:6" s="9" customFormat="1" x14ac:dyDescent="0.2">
      <c r="A53" s="339"/>
      <c r="B53" s="339"/>
      <c r="C53" s="339"/>
      <c r="D53" s="451">
        <f>D47-D43</f>
        <v>0</v>
      </c>
      <c r="E53" s="451">
        <f t="shared" ref="E53:F53" si="5">E47-E43</f>
        <v>0</v>
      </c>
      <c r="F53" s="451">
        <f t="shared" si="5"/>
        <v>0</v>
      </c>
    </row>
    <row r="54" spans="1:6" s="9" customFormat="1" x14ac:dyDescent="0.2">
      <c r="A54" s="339"/>
      <c r="B54" s="339"/>
      <c r="C54" s="339"/>
      <c r="D54" s="339"/>
    </row>
  </sheetData>
  <mergeCells count="19">
    <mergeCell ref="C22:C23"/>
    <mergeCell ref="C24:C25"/>
    <mergeCell ref="B26:B41"/>
    <mergeCell ref="C26:C27"/>
    <mergeCell ref="C28:C29"/>
    <mergeCell ref="C30:C31"/>
    <mergeCell ref="C32:C33"/>
    <mergeCell ref="C34:C35"/>
    <mergeCell ref="C36:C37"/>
    <mergeCell ref="B8:C11"/>
    <mergeCell ref="D8:D11"/>
    <mergeCell ref="E8:E11"/>
    <mergeCell ref="F9:F11"/>
    <mergeCell ref="B12:C13"/>
    <mergeCell ref="B14:B25"/>
    <mergeCell ref="C14:C15"/>
    <mergeCell ref="C16:C17"/>
    <mergeCell ref="C18:C19"/>
    <mergeCell ref="C20:C21"/>
  </mergeCells>
  <phoneticPr fontId="3"/>
  <pageMargins left="0.92" right="0.53" top="0.39" bottom="0.75"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6F6-D900-4EBA-B587-6003B2D84D0E}">
  <sheetPr>
    <tabColor rgb="FF00B0F0"/>
    <pageSetUpPr fitToPage="1"/>
  </sheetPr>
  <dimension ref="B1:M51"/>
  <sheetViews>
    <sheetView view="pageBreakPreview" zoomScale="80" zoomScaleNormal="100" zoomScaleSheetLayoutView="80" workbookViewId="0">
      <selection activeCell="C26" sqref="C26:C27"/>
    </sheetView>
  </sheetViews>
  <sheetFormatPr defaultRowHeight="13.2" x14ac:dyDescent="0.2"/>
  <cols>
    <col min="2" max="2" width="5.33203125" customWidth="1"/>
    <col min="3" max="3" width="16.88671875" customWidth="1"/>
    <col min="4" max="4" width="10.33203125" customWidth="1"/>
    <col min="5" max="13" width="19.6640625" customWidth="1"/>
  </cols>
  <sheetData>
    <row r="1" spans="2:13" x14ac:dyDescent="0.2">
      <c r="B1" s="9" t="s">
        <v>324</v>
      </c>
    </row>
    <row r="2" spans="2:13" ht="9.75" customHeight="1" x14ac:dyDescent="0.2"/>
    <row r="3" spans="2:13" x14ac:dyDescent="0.2">
      <c r="L3" s="11" t="s">
        <v>178</v>
      </c>
    </row>
    <row r="4" spans="2:13" x14ac:dyDescent="0.2">
      <c r="L4" s="11" t="s">
        <v>325</v>
      </c>
    </row>
    <row r="5" spans="2:13" ht="8.25" customHeight="1" x14ac:dyDescent="0.2"/>
    <row r="6" spans="2:13" ht="13.8" thickBot="1" x14ac:dyDescent="0.25">
      <c r="M6" s="10" t="s">
        <v>181</v>
      </c>
    </row>
    <row r="7" spans="2:13" x14ac:dyDescent="0.2">
      <c r="B7" s="341"/>
      <c r="C7" s="341"/>
      <c r="D7" s="454" t="s">
        <v>326</v>
      </c>
      <c r="E7" s="455" t="s">
        <v>327</v>
      </c>
      <c r="F7" s="456" t="s">
        <v>328</v>
      </c>
      <c r="G7" s="456" t="s">
        <v>329</v>
      </c>
      <c r="H7" s="456" t="s">
        <v>330</v>
      </c>
      <c r="I7" s="456" t="s">
        <v>331</v>
      </c>
      <c r="J7" s="457" t="s">
        <v>332</v>
      </c>
      <c r="K7" s="458" t="s">
        <v>333</v>
      </c>
      <c r="L7" s="457" t="s">
        <v>334</v>
      </c>
      <c r="M7" s="459" t="s">
        <v>335</v>
      </c>
    </row>
    <row r="8" spans="2:13" ht="61.5" customHeight="1" x14ac:dyDescent="0.2">
      <c r="B8" s="341"/>
      <c r="C8" s="341"/>
      <c r="D8" s="454"/>
      <c r="E8" s="460"/>
      <c r="F8" s="461"/>
      <c r="G8" s="461"/>
      <c r="H8" s="461"/>
      <c r="I8" s="461"/>
      <c r="J8" s="462"/>
      <c r="K8" s="463"/>
      <c r="L8" s="462"/>
      <c r="M8" s="464"/>
    </row>
    <row r="9" spans="2:13" ht="21.75" customHeight="1" x14ac:dyDescent="0.2">
      <c r="B9" s="43" t="s">
        <v>193</v>
      </c>
      <c r="C9" s="465"/>
      <c r="D9" s="466">
        <f>SUM(D11:D21)</f>
        <v>427</v>
      </c>
      <c r="E9" s="467">
        <f>E11+E13+E15+E17+E19+E21</f>
        <v>169</v>
      </c>
      <c r="F9" s="468">
        <f t="shared" ref="F9:M9" si="0">F11+F13+F15+F17+F19+F21</f>
        <v>66</v>
      </c>
      <c r="G9" s="468">
        <f t="shared" si="0"/>
        <v>99</v>
      </c>
      <c r="H9" s="468">
        <f t="shared" si="0"/>
        <v>137</v>
      </c>
      <c r="I9" s="468">
        <f>I11+I13+I15+I17+I19+I21</f>
        <v>99</v>
      </c>
      <c r="J9" s="469">
        <f t="shared" si="0"/>
        <v>103</v>
      </c>
      <c r="K9" s="470">
        <f t="shared" si="0"/>
        <v>91</v>
      </c>
      <c r="L9" s="469">
        <f t="shared" si="0"/>
        <v>44</v>
      </c>
      <c r="M9" s="471">
        <f t="shared" si="0"/>
        <v>35</v>
      </c>
    </row>
    <row r="10" spans="2:13" s="475" customFormat="1" ht="21.75" customHeight="1" thickBot="1" x14ac:dyDescent="0.25">
      <c r="B10" s="48"/>
      <c r="C10" s="472"/>
      <c r="D10" s="473"/>
      <c r="E10" s="474">
        <f>E9/$D$9</f>
        <v>0.39578454332552693</v>
      </c>
      <c r="F10" s="473">
        <f t="shared" ref="F10:M10" si="1">F9/$D$9</f>
        <v>0.15456674473067916</v>
      </c>
      <c r="G10" s="473">
        <f t="shared" si="1"/>
        <v>0.23185011709601874</v>
      </c>
      <c r="H10" s="473">
        <f t="shared" si="1"/>
        <v>0.32084309133489464</v>
      </c>
      <c r="I10" s="473">
        <f t="shared" si="1"/>
        <v>0.23185011709601874</v>
      </c>
      <c r="J10" s="473">
        <f t="shared" si="1"/>
        <v>0.24121779859484777</v>
      </c>
      <c r="K10" s="473">
        <f t="shared" si="1"/>
        <v>0.21311475409836064</v>
      </c>
      <c r="L10" s="473">
        <f t="shared" si="1"/>
        <v>0.10304449648711944</v>
      </c>
      <c r="M10" s="473">
        <f t="shared" si="1"/>
        <v>8.1967213114754092E-2</v>
      </c>
    </row>
    <row r="11" spans="2:13" ht="21.75" customHeight="1" thickTop="1" x14ac:dyDescent="0.2">
      <c r="B11" s="63" t="s">
        <v>284</v>
      </c>
      <c r="C11" s="476" t="s">
        <v>195</v>
      </c>
      <c r="D11" s="477">
        <v>49</v>
      </c>
      <c r="E11" s="478">
        <v>23</v>
      </c>
      <c r="F11" s="477">
        <v>4</v>
      </c>
      <c r="G11" s="477">
        <v>10</v>
      </c>
      <c r="H11" s="477">
        <v>12</v>
      </c>
      <c r="I11" s="477">
        <v>10</v>
      </c>
      <c r="J11" s="479">
        <v>12</v>
      </c>
      <c r="K11" s="480">
        <v>8</v>
      </c>
      <c r="L11" s="479">
        <v>4</v>
      </c>
      <c r="M11" s="481">
        <v>4</v>
      </c>
    </row>
    <row r="12" spans="2:13" s="475" customFormat="1" ht="21.75" customHeight="1" x14ac:dyDescent="0.2">
      <c r="B12" s="69"/>
      <c r="C12" s="271"/>
      <c r="D12" s="473"/>
      <c r="E12" s="474">
        <f>E11/D11</f>
        <v>0.46938775510204084</v>
      </c>
      <c r="F12" s="473">
        <f t="shared" ref="F12:G12" si="2">F11/$D$11</f>
        <v>8.1632653061224483E-2</v>
      </c>
      <c r="G12" s="473">
        <f t="shared" si="2"/>
        <v>0.20408163265306123</v>
      </c>
      <c r="H12" s="473">
        <f>H11/$D$11</f>
        <v>0.24489795918367346</v>
      </c>
      <c r="I12" s="473">
        <f>I11/$D$11</f>
        <v>0.20408163265306123</v>
      </c>
      <c r="J12" s="473">
        <f t="shared" ref="J12:M12" si="3">J11/$D$11</f>
        <v>0.24489795918367346</v>
      </c>
      <c r="K12" s="473">
        <f t="shared" si="3"/>
        <v>0.16326530612244897</v>
      </c>
      <c r="L12" s="473">
        <f>L11/$D$11</f>
        <v>8.1632653061224483E-2</v>
      </c>
      <c r="M12" s="482">
        <f t="shared" si="3"/>
        <v>8.1632653061224483E-2</v>
      </c>
    </row>
    <row r="13" spans="2:13" ht="21.75" customHeight="1" x14ac:dyDescent="0.2">
      <c r="B13" s="69"/>
      <c r="C13" s="95" t="s">
        <v>196</v>
      </c>
      <c r="D13" s="468">
        <v>87</v>
      </c>
      <c r="E13" s="467">
        <v>35</v>
      </c>
      <c r="F13" s="468">
        <v>14</v>
      </c>
      <c r="G13" s="468">
        <v>22</v>
      </c>
      <c r="H13" s="468">
        <v>31</v>
      </c>
      <c r="I13" s="468">
        <v>20</v>
      </c>
      <c r="J13" s="469">
        <v>21</v>
      </c>
      <c r="K13" s="470">
        <v>15</v>
      </c>
      <c r="L13" s="469">
        <v>11</v>
      </c>
      <c r="M13" s="471">
        <v>6</v>
      </c>
    </row>
    <row r="14" spans="2:13" s="475" customFormat="1" ht="21.75" customHeight="1" x14ac:dyDescent="0.2">
      <c r="B14" s="69"/>
      <c r="C14" s="95"/>
      <c r="D14" s="483"/>
      <c r="E14" s="474">
        <f>E13/D13</f>
        <v>0.40229885057471265</v>
      </c>
      <c r="F14" s="473">
        <f>F13/$D$13</f>
        <v>0.16091954022988506</v>
      </c>
      <c r="G14" s="473">
        <f t="shared" ref="G14:M14" si="4">G13/$D$13</f>
        <v>0.25287356321839083</v>
      </c>
      <c r="H14" s="473">
        <f t="shared" si="4"/>
        <v>0.35632183908045978</v>
      </c>
      <c r="I14" s="473">
        <f t="shared" si="4"/>
        <v>0.22988505747126436</v>
      </c>
      <c r="J14" s="473">
        <f>J13/$D$13</f>
        <v>0.2413793103448276</v>
      </c>
      <c r="K14" s="473">
        <f t="shared" si="4"/>
        <v>0.17241379310344829</v>
      </c>
      <c r="L14" s="473">
        <f t="shared" si="4"/>
        <v>0.12643678160919541</v>
      </c>
      <c r="M14" s="482">
        <f t="shared" si="4"/>
        <v>6.8965517241379309E-2</v>
      </c>
    </row>
    <row r="15" spans="2:13" ht="21.75" customHeight="1" x14ac:dyDescent="0.2">
      <c r="B15" s="69"/>
      <c r="C15" s="275" t="s">
        <v>287</v>
      </c>
      <c r="D15" s="468">
        <v>25</v>
      </c>
      <c r="E15" s="467">
        <v>16</v>
      </c>
      <c r="F15" s="468">
        <v>7</v>
      </c>
      <c r="G15" s="468">
        <v>1</v>
      </c>
      <c r="H15" s="468">
        <v>8</v>
      </c>
      <c r="I15" s="468">
        <v>1</v>
      </c>
      <c r="J15" s="469">
        <v>2</v>
      </c>
      <c r="K15" s="470">
        <v>2</v>
      </c>
      <c r="L15" s="469">
        <v>6</v>
      </c>
      <c r="M15" s="471">
        <v>1</v>
      </c>
    </row>
    <row r="16" spans="2:13" s="475" customFormat="1" ht="21.75" customHeight="1" x14ac:dyDescent="0.2">
      <c r="B16" s="69"/>
      <c r="C16" s="181"/>
      <c r="D16" s="483"/>
      <c r="E16" s="474">
        <f>E15/D15</f>
        <v>0.64</v>
      </c>
      <c r="F16" s="473">
        <f t="shared" ref="F16:M16" si="5">F15/$D$15</f>
        <v>0.28000000000000003</v>
      </c>
      <c r="G16" s="473">
        <f t="shared" si="5"/>
        <v>0.04</v>
      </c>
      <c r="H16" s="473">
        <f t="shared" si="5"/>
        <v>0.32</v>
      </c>
      <c r="I16" s="473">
        <f t="shared" si="5"/>
        <v>0.04</v>
      </c>
      <c r="J16" s="473">
        <f t="shared" si="5"/>
        <v>0.08</v>
      </c>
      <c r="K16" s="473">
        <f t="shared" si="5"/>
        <v>0.08</v>
      </c>
      <c r="L16" s="473">
        <f>L15/$D$15</f>
        <v>0.24</v>
      </c>
      <c r="M16" s="482">
        <f t="shared" si="5"/>
        <v>0.04</v>
      </c>
    </row>
    <row r="17" spans="2:13" ht="21.75" customHeight="1" x14ac:dyDescent="0.2">
      <c r="B17" s="69"/>
      <c r="C17" s="484" t="s">
        <v>336</v>
      </c>
      <c r="D17" s="468">
        <v>82</v>
      </c>
      <c r="E17" s="467">
        <v>33</v>
      </c>
      <c r="F17" s="468">
        <v>15</v>
      </c>
      <c r="G17" s="468">
        <v>18</v>
      </c>
      <c r="H17" s="468">
        <v>32</v>
      </c>
      <c r="I17" s="468">
        <v>16</v>
      </c>
      <c r="J17" s="469">
        <v>16</v>
      </c>
      <c r="K17" s="470">
        <v>15</v>
      </c>
      <c r="L17" s="469">
        <v>9</v>
      </c>
      <c r="M17" s="471">
        <v>6</v>
      </c>
    </row>
    <row r="18" spans="2:13" s="475" customFormat="1" ht="21.75" customHeight="1" x14ac:dyDescent="0.2">
      <c r="B18" s="69"/>
      <c r="C18" s="484"/>
      <c r="D18" s="483"/>
      <c r="E18" s="474">
        <f>E17/D17</f>
        <v>0.40243902439024393</v>
      </c>
      <c r="F18" s="473">
        <f t="shared" ref="F18:M18" si="6">F17/$D$17</f>
        <v>0.18292682926829268</v>
      </c>
      <c r="G18" s="473">
        <f t="shared" si="6"/>
        <v>0.21951219512195122</v>
      </c>
      <c r="H18" s="473">
        <f t="shared" si="6"/>
        <v>0.3902439024390244</v>
      </c>
      <c r="I18" s="473">
        <f t="shared" si="6"/>
        <v>0.1951219512195122</v>
      </c>
      <c r="J18" s="473">
        <f t="shared" si="6"/>
        <v>0.1951219512195122</v>
      </c>
      <c r="K18" s="473">
        <f t="shared" si="6"/>
        <v>0.18292682926829268</v>
      </c>
      <c r="L18" s="473">
        <f t="shared" si="6"/>
        <v>0.10975609756097561</v>
      </c>
      <c r="M18" s="482">
        <f t="shared" si="6"/>
        <v>7.3170731707317069E-2</v>
      </c>
    </row>
    <row r="19" spans="2:13" ht="21.75" customHeight="1" x14ac:dyDescent="0.2">
      <c r="B19" s="69"/>
      <c r="C19" s="95" t="s">
        <v>337</v>
      </c>
      <c r="D19" s="468">
        <v>8</v>
      </c>
      <c r="E19" s="467">
        <v>2</v>
      </c>
      <c r="F19" s="468">
        <v>3</v>
      </c>
      <c r="G19" s="468">
        <v>3</v>
      </c>
      <c r="H19" s="468">
        <v>4</v>
      </c>
      <c r="I19" s="468">
        <v>2</v>
      </c>
      <c r="J19" s="469">
        <v>1</v>
      </c>
      <c r="K19" s="470">
        <v>2</v>
      </c>
      <c r="L19" s="469">
        <v>0</v>
      </c>
      <c r="M19" s="471">
        <v>1</v>
      </c>
    </row>
    <row r="20" spans="2:13" s="475" customFormat="1" ht="21.75" customHeight="1" x14ac:dyDescent="0.2">
      <c r="B20" s="69"/>
      <c r="C20" s="95"/>
      <c r="D20" s="483"/>
      <c r="E20" s="474">
        <f>E19/D19</f>
        <v>0.25</v>
      </c>
      <c r="F20" s="473">
        <f t="shared" ref="F20:M20" si="7">F19/$D$19</f>
        <v>0.375</v>
      </c>
      <c r="G20" s="473">
        <f t="shared" si="7"/>
        <v>0.375</v>
      </c>
      <c r="H20" s="473">
        <f t="shared" si="7"/>
        <v>0.5</v>
      </c>
      <c r="I20" s="473">
        <f t="shared" si="7"/>
        <v>0.25</v>
      </c>
      <c r="J20" s="473">
        <f t="shared" si="7"/>
        <v>0.125</v>
      </c>
      <c r="K20" s="473">
        <f t="shared" si="7"/>
        <v>0.25</v>
      </c>
      <c r="L20" s="473">
        <f t="shared" si="7"/>
        <v>0</v>
      </c>
      <c r="M20" s="482">
        <f t="shared" si="7"/>
        <v>0.125</v>
      </c>
    </row>
    <row r="21" spans="2:13" ht="21.75" customHeight="1" x14ac:dyDescent="0.2">
      <c r="B21" s="69"/>
      <c r="C21" s="96" t="s">
        <v>200</v>
      </c>
      <c r="D21" s="468">
        <v>176</v>
      </c>
      <c r="E21" s="467">
        <v>60</v>
      </c>
      <c r="F21" s="468">
        <v>23</v>
      </c>
      <c r="G21" s="468">
        <v>45</v>
      </c>
      <c r="H21" s="468">
        <v>50</v>
      </c>
      <c r="I21" s="468">
        <v>50</v>
      </c>
      <c r="J21" s="469">
        <v>51</v>
      </c>
      <c r="K21" s="470">
        <v>49</v>
      </c>
      <c r="L21" s="469">
        <v>14</v>
      </c>
      <c r="M21" s="471">
        <v>17</v>
      </c>
    </row>
    <row r="22" spans="2:13" s="475" customFormat="1" ht="21.75" customHeight="1" thickBot="1" x14ac:dyDescent="0.25">
      <c r="B22" s="86"/>
      <c r="C22" s="485"/>
      <c r="D22" s="486"/>
      <c r="E22" s="487">
        <f>E21/D21</f>
        <v>0.34090909090909088</v>
      </c>
      <c r="F22" s="486">
        <f t="shared" ref="F22:M22" si="8">F21/$D$21</f>
        <v>0.13068181818181818</v>
      </c>
      <c r="G22" s="486">
        <f t="shared" si="8"/>
        <v>0.25568181818181818</v>
      </c>
      <c r="H22" s="486">
        <f t="shared" si="8"/>
        <v>0.28409090909090912</v>
      </c>
      <c r="I22" s="486">
        <f t="shared" si="8"/>
        <v>0.28409090909090912</v>
      </c>
      <c r="J22" s="486">
        <f t="shared" si="8"/>
        <v>0.28977272727272729</v>
      </c>
      <c r="K22" s="486">
        <f t="shared" si="8"/>
        <v>0.27840909090909088</v>
      </c>
      <c r="L22" s="486">
        <f t="shared" si="8"/>
        <v>7.9545454545454544E-2</v>
      </c>
      <c r="M22" s="402">
        <f t="shared" si="8"/>
        <v>9.6590909090909088E-2</v>
      </c>
    </row>
    <row r="23" spans="2:13" ht="21.75" customHeight="1" thickTop="1" x14ac:dyDescent="0.2">
      <c r="B23" s="63" t="s">
        <v>338</v>
      </c>
      <c r="C23" s="93" t="s">
        <v>202</v>
      </c>
      <c r="D23" s="468">
        <v>106</v>
      </c>
      <c r="E23" s="478">
        <v>39</v>
      </c>
      <c r="F23" s="477">
        <v>10</v>
      </c>
      <c r="G23" s="477">
        <v>25</v>
      </c>
      <c r="H23" s="477">
        <v>25</v>
      </c>
      <c r="I23" s="477">
        <v>17</v>
      </c>
      <c r="J23" s="479">
        <v>20</v>
      </c>
      <c r="K23" s="480">
        <v>24</v>
      </c>
      <c r="L23" s="479">
        <v>14</v>
      </c>
      <c r="M23" s="481">
        <v>14</v>
      </c>
    </row>
    <row r="24" spans="2:13" s="475" customFormat="1" ht="21.75" customHeight="1" x14ac:dyDescent="0.2">
      <c r="B24" s="69"/>
      <c r="C24" s="94"/>
      <c r="D24" s="366"/>
      <c r="E24" s="474">
        <f>E23/D23</f>
        <v>0.36792452830188677</v>
      </c>
      <c r="F24" s="473">
        <f t="shared" ref="F24:L24" si="9">F23/$D$23</f>
        <v>9.4339622641509441E-2</v>
      </c>
      <c r="G24" s="473">
        <f t="shared" si="9"/>
        <v>0.23584905660377359</v>
      </c>
      <c r="H24" s="473">
        <f>H23/$D$23</f>
        <v>0.23584905660377359</v>
      </c>
      <c r="I24" s="473">
        <f t="shared" si="9"/>
        <v>0.16037735849056603</v>
      </c>
      <c r="J24" s="473">
        <f t="shared" si="9"/>
        <v>0.18867924528301888</v>
      </c>
      <c r="K24" s="473">
        <f t="shared" si="9"/>
        <v>0.22641509433962265</v>
      </c>
      <c r="L24" s="473">
        <f t="shared" si="9"/>
        <v>0.13207547169811321</v>
      </c>
      <c r="M24" s="482">
        <f>M23/$D$23</f>
        <v>0.13207547169811321</v>
      </c>
    </row>
    <row r="25" spans="2:13" ht="21.75" customHeight="1" x14ac:dyDescent="0.2">
      <c r="B25" s="69"/>
      <c r="C25" s="95" t="s">
        <v>203</v>
      </c>
      <c r="D25" s="468">
        <v>171</v>
      </c>
      <c r="E25" s="467">
        <v>71</v>
      </c>
      <c r="F25" s="468">
        <v>18</v>
      </c>
      <c r="G25" s="468">
        <v>35</v>
      </c>
      <c r="H25" s="468">
        <v>49</v>
      </c>
      <c r="I25" s="468">
        <v>44</v>
      </c>
      <c r="J25" s="469">
        <v>42</v>
      </c>
      <c r="K25" s="470">
        <v>41</v>
      </c>
      <c r="L25" s="469">
        <v>13</v>
      </c>
      <c r="M25" s="471">
        <v>15</v>
      </c>
    </row>
    <row r="26" spans="2:13" s="475" customFormat="1" ht="21.75" customHeight="1" x14ac:dyDescent="0.2">
      <c r="B26" s="69"/>
      <c r="C26" s="95"/>
      <c r="D26" s="483"/>
      <c r="E26" s="474">
        <f>E25/D25</f>
        <v>0.41520467836257308</v>
      </c>
      <c r="F26" s="473">
        <f t="shared" ref="F26:M26" si="10">F25/$D$25</f>
        <v>0.10526315789473684</v>
      </c>
      <c r="G26" s="473">
        <f t="shared" si="10"/>
        <v>0.2046783625730994</v>
      </c>
      <c r="H26" s="473">
        <f t="shared" si="10"/>
        <v>0.28654970760233917</v>
      </c>
      <c r="I26" s="473">
        <f t="shared" si="10"/>
        <v>0.25730994152046782</v>
      </c>
      <c r="J26" s="473">
        <f t="shared" si="10"/>
        <v>0.24561403508771928</v>
      </c>
      <c r="K26" s="473">
        <f t="shared" si="10"/>
        <v>0.23976608187134502</v>
      </c>
      <c r="L26" s="473">
        <f t="shared" si="10"/>
        <v>7.6023391812865493E-2</v>
      </c>
      <c r="M26" s="482">
        <f t="shared" si="10"/>
        <v>8.771929824561403E-2</v>
      </c>
    </row>
    <row r="27" spans="2:13" ht="21.75" customHeight="1" x14ac:dyDescent="0.2">
      <c r="B27" s="69"/>
      <c r="C27" s="95" t="s">
        <v>204</v>
      </c>
      <c r="D27" s="468">
        <v>49</v>
      </c>
      <c r="E27" s="467">
        <v>17</v>
      </c>
      <c r="F27" s="468">
        <v>8</v>
      </c>
      <c r="G27" s="468">
        <v>12</v>
      </c>
      <c r="H27" s="468">
        <v>16</v>
      </c>
      <c r="I27" s="468">
        <v>14</v>
      </c>
      <c r="J27" s="469">
        <v>17</v>
      </c>
      <c r="K27" s="470">
        <v>11</v>
      </c>
      <c r="L27" s="469">
        <v>4</v>
      </c>
      <c r="M27" s="471">
        <v>5</v>
      </c>
    </row>
    <row r="28" spans="2:13" s="475" customFormat="1" ht="21.75" customHeight="1" x14ac:dyDescent="0.2">
      <c r="B28" s="69"/>
      <c r="C28" s="95"/>
      <c r="D28" s="483"/>
      <c r="E28" s="474">
        <f>E27/D27</f>
        <v>0.34693877551020408</v>
      </c>
      <c r="F28" s="473">
        <f>F27/$D$27</f>
        <v>0.16326530612244897</v>
      </c>
      <c r="G28" s="473">
        <f t="shared" ref="G28:M28" si="11">G27/$D$27</f>
        <v>0.24489795918367346</v>
      </c>
      <c r="H28" s="473">
        <f t="shared" si="11"/>
        <v>0.32653061224489793</v>
      </c>
      <c r="I28" s="473">
        <f t="shared" si="11"/>
        <v>0.2857142857142857</v>
      </c>
      <c r="J28" s="473">
        <f t="shared" si="11"/>
        <v>0.34693877551020408</v>
      </c>
      <c r="K28" s="473">
        <f t="shared" si="11"/>
        <v>0.22448979591836735</v>
      </c>
      <c r="L28" s="473">
        <f t="shared" si="11"/>
        <v>8.1632653061224483E-2</v>
      </c>
      <c r="M28" s="482">
        <f t="shared" si="11"/>
        <v>0.10204081632653061</v>
      </c>
    </row>
    <row r="29" spans="2:13" ht="21.75" customHeight="1" x14ac:dyDescent="0.2">
      <c r="B29" s="69"/>
      <c r="C29" s="95" t="s">
        <v>205</v>
      </c>
      <c r="D29" s="468">
        <v>38</v>
      </c>
      <c r="E29" s="467">
        <v>17</v>
      </c>
      <c r="F29" s="468">
        <v>7</v>
      </c>
      <c r="G29" s="468">
        <v>9</v>
      </c>
      <c r="H29" s="468">
        <v>20</v>
      </c>
      <c r="I29" s="468">
        <v>10</v>
      </c>
      <c r="J29" s="469">
        <v>11</v>
      </c>
      <c r="K29" s="470">
        <v>9</v>
      </c>
      <c r="L29" s="469">
        <v>3</v>
      </c>
      <c r="M29" s="471">
        <v>0</v>
      </c>
    </row>
    <row r="30" spans="2:13" s="475" customFormat="1" ht="21.75" customHeight="1" x14ac:dyDescent="0.2">
      <c r="B30" s="69"/>
      <c r="C30" s="95"/>
      <c r="D30" s="483"/>
      <c r="E30" s="474">
        <f>E29/D29</f>
        <v>0.44736842105263158</v>
      </c>
      <c r="F30" s="473">
        <f t="shared" ref="F30:M30" si="12">F29/$D$29</f>
        <v>0.18421052631578946</v>
      </c>
      <c r="G30" s="473">
        <f t="shared" si="12"/>
        <v>0.23684210526315788</v>
      </c>
      <c r="H30" s="473">
        <f t="shared" si="12"/>
        <v>0.52631578947368418</v>
      </c>
      <c r="I30" s="473">
        <f t="shared" si="12"/>
        <v>0.26315789473684209</v>
      </c>
      <c r="J30" s="473">
        <f t="shared" si="12"/>
        <v>0.28947368421052633</v>
      </c>
      <c r="K30" s="473">
        <f t="shared" si="12"/>
        <v>0.23684210526315788</v>
      </c>
      <c r="L30" s="473">
        <f t="shared" si="12"/>
        <v>7.8947368421052627E-2</v>
      </c>
      <c r="M30" s="482">
        <f t="shared" si="12"/>
        <v>0</v>
      </c>
    </row>
    <row r="31" spans="2:13" ht="21.75" customHeight="1" x14ac:dyDescent="0.2">
      <c r="B31" s="69"/>
      <c r="C31" s="95" t="s">
        <v>206</v>
      </c>
      <c r="D31" s="468">
        <v>33</v>
      </c>
      <c r="E31" s="467">
        <v>12</v>
      </c>
      <c r="F31" s="468">
        <v>12</v>
      </c>
      <c r="G31" s="468">
        <v>6</v>
      </c>
      <c r="H31" s="468">
        <v>12</v>
      </c>
      <c r="I31" s="468">
        <v>7</v>
      </c>
      <c r="J31" s="469">
        <v>8</v>
      </c>
      <c r="K31" s="470">
        <v>3</v>
      </c>
      <c r="L31" s="469">
        <v>3</v>
      </c>
      <c r="M31" s="471">
        <v>1</v>
      </c>
    </row>
    <row r="32" spans="2:13" s="475" customFormat="1" ht="21.75" customHeight="1" x14ac:dyDescent="0.2">
      <c r="B32" s="69"/>
      <c r="C32" s="95"/>
      <c r="D32" s="483"/>
      <c r="E32" s="474">
        <f>E31/D31</f>
        <v>0.36363636363636365</v>
      </c>
      <c r="F32" s="473">
        <f t="shared" ref="F32:M32" si="13">F31/$D$31</f>
        <v>0.36363636363636365</v>
      </c>
      <c r="G32" s="473">
        <f t="shared" si="13"/>
        <v>0.18181818181818182</v>
      </c>
      <c r="H32" s="473">
        <f t="shared" si="13"/>
        <v>0.36363636363636365</v>
      </c>
      <c r="I32" s="473">
        <f t="shared" si="13"/>
        <v>0.21212121212121213</v>
      </c>
      <c r="J32" s="473">
        <f t="shared" si="13"/>
        <v>0.24242424242424243</v>
      </c>
      <c r="K32" s="473">
        <f t="shared" si="13"/>
        <v>9.0909090909090912E-2</v>
      </c>
      <c r="L32" s="473">
        <f t="shared" si="13"/>
        <v>9.0909090909090912E-2</v>
      </c>
      <c r="M32" s="482">
        <f t="shared" si="13"/>
        <v>3.0303030303030304E-2</v>
      </c>
    </row>
    <row r="33" spans="2:13" ht="21.75" customHeight="1" x14ac:dyDescent="0.2">
      <c r="B33" s="69"/>
      <c r="C33" s="95" t="s">
        <v>207</v>
      </c>
      <c r="D33" s="468">
        <v>30</v>
      </c>
      <c r="E33" s="467">
        <v>13</v>
      </c>
      <c r="F33" s="468">
        <v>11</v>
      </c>
      <c r="G33" s="468">
        <v>12</v>
      </c>
      <c r="H33" s="468">
        <v>15</v>
      </c>
      <c r="I33" s="468">
        <v>7</v>
      </c>
      <c r="J33" s="469">
        <v>5</v>
      </c>
      <c r="K33" s="470">
        <v>3</v>
      </c>
      <c r="L33" s="469">
        <v>7</v>
      </c>
      <c r="M33" s="471">
        <v>0</v>
      </c>
    </row>
    <row r="34" spans="2:13" s="475" customFormat="1" ht="21.75" customHeight="1" thickBot="1" x14ac:dyDescent="0.25">
      <c r="B34" s="69"/>
      <c r="C34" s="96"/>
      <c r="D34" s="473"/>
      <c r="E34" s="487">
        <f>E33/D33</f>
        <v>0.43333333333333335</v>
      </c>
      <c r="F34" s="486">
        <f t="shared" ref="F34:M34" si="14">F33/$D$33</f>
        <v>0.36666666666666664</v>
      </c>
      <c r="G34" s="486">
        <f t="shared" si="14"/>
        <v>0.4</v>
      </c>
      <c r="H34" s="486">
        <f t="shared" si="14"/>
        <v>0.5</v>
      </c>
      <c r="I34" s="486">
        <f t="shared" si="14"/>
        <v>0.23333333333333334</v>
      </c>
      <c r="J34" s="486">
        <f t="shared" si="14"/>
        <v>0.16666666666666666</v>
      </c>
      <c r="K34" s="486">
        <f t="shared" si="14"/>
        <v>0.1</v>
      </c>
      <c r="L34" s="486">
        <f t="shared" si="14"/>
        <v>0.23333333333333334</v>
      </c>
      <c r="M34" s="402">
        <f t="shared" si="14"/>
        <v>0</v>
      </c>
    </row>
    <row r="35" spans="2:13" ht="21.75" customHeight="1" thickTop="1" x14ac:dyDescent="0.2">
      <c r="B35" s="69"/>
      <c r="C35" s="488" t="s">
        <v>208</v>
      </c>
      <c r="D35" s="68">
        <f>D25+D27+D29+D31</f>
        <v>291</v>
      </c>
      <c r="E35" s="489">
        <f>E25+E27+E29+E31</f>
        <v>117</v>
      </c>
      <c r="F35" s="490">
        <f t="shared" ref="F35:M35" si="15">F25+F27+F29+F31</f>
        <v>45</v>
      </c>
      <c r="G35" s="490">
        <f t="shared" si="15"/>
        <v>62</v>
      </c>
      <c r="H35" s="490">
        <f t="shared" si="15"/>
        <v>97</v>
      </c>
      <c r="I35" s="490">
        <f t="shared" si="15"/>
        <v>75</v>
      </c>
      <c r="J35" s="491">
        <f t="shared" si="15"/>
        <v>78</v>
      </c>
      <c r="K35" s="492">
        <f t="shared" si="15"/>
        <v>64</v>
      </c>
      <c r="L35" s="491">
        <f t="shared" si="15"/>
        <v>23</v>
      </c>
      <c r="M35" s="493">
        <f t="shared" si="15"/>
        <v>21</v>
      </c>
    </row>
    <row r="36" spans="2:13" s="475" customFormat="1" ht="21.75" customHeight="1" x14ac:dyDescent="0.2">
      <c r="B36" s="69"/>
      <c r="C36" s="494" t="s">
        <v>209</v>
      </c>
      <c r="D36" s="438"/>
      <c r="E36" s="474">
        <f>E35/D35</f>
        <v>0.40206185567010311</v>
      </c>
      <c r="F36" s="473">
        <f t="shared" ref="F36:M36" si="16">F35/$D$35</f>
        <v>0.15463917525773196</v>
      </c>
      <c r="G36" s="473">
        <f t="shared" si="16"/>
        <v>0.21305841924398625</v>
      </c>
      <c r="H36" s="473">
        <f t="shared" si="16"/>
        <v>0.33333333333333331</v>
      </c>
      <c r="I36" s="473">
        <f t="shared" si="16"/>
        <v>0.25773195876288657</v>
      </c>
      <c r="J36" s="473">
        <f t="shared" si="16"/>
        <v>0.26804123711340205</v>
      </c>
      <c r="K36" s="473">
        <f t="shared" si="16"/>
        <v>0.21993127147766323</v>
      </c>
      <c r="L36" s="473">
        <f t="shared" si="16"/>
        <v>7.903780068728522E-2</v>
      </c>
      <c r="M36" s="473">
        <f t="shared" si="16"/>
        <v>7.2164948453608241E-2</v>
      </c>
    </row>
    <row r="37" spans="2:13" ht="21.75" customHeight="1" x14ac:dyDescent="0.2">
      <c r="B37" s="69"/>
      <c r="C37" s="98" t="s">
        <v>208</v>
      </c>
      <c r="D37" s="47">
        <f>D27+D29+D31+D33</f>
        <v>150</v>
      </c>
      <c r="E37" s="495">
        <f t="shared" ref="E37:L37" si="17">E27+E29+E31+E33</f>
        <v>59</v>
      </c>
      <c r="F37" s="496">
        <f t="shared" si="17"/>
        <v>38</v>
      </c>
      <c r="G37" s="496">
        <f t="shared" si="17"/>
        <v>39</v>
      </c>
      <c r="H37" s="496">
        <f t="shared" si="17"/>
        <v>63</v>
      </c>
      <c r="I37" s="496">
        <f t="shared" si="17"/>
        <v>38</v>
      </c>
      <c r="J37" s="497">
        <f t="shared" si="17"/>
        <v>41</v>
      </c>
      <c r="K37" s="498">
        <f t="shared" si="17"/>
        <v>26</v>
      </c>
      <c r="L37" s="497">
        <f t="shared" si="17"/>
        <v>17</v>
      </c>
      <c r="M37" s="499">
        <f>M27+M29+M31+M33</f>
        <v>6</v>
      </c>
    </row>
    <row r="38" spans="2:13" s="475" customFormat="1" ht="21.75" customHeight="1" thickBot="1" x14ac:dyDescent="0.25">
      <c r="B38" s="102"/>
      <c r="C38" s="500" t="s">
        <v>210</v>
      </c>
      <c r="D38" s="438"/>
      <c r="E38" s="501">
        <f>E37/D37</f>
        <v>0.39333333333333331</v>
      </c>
      <c r="F38" s="502">
        <f t="shared" ref="F38:L38" si="18">F37/$D$37</f>
        <v>0.25333333333333335</v>
      </c>
      <c r="G38" s="502">
        <f t="shared" si="18"/>
        <v>0.26</v>
      </c>
      <c r="H38" s="502">
        <f t="shared" si="18"/>
        <v>0.42</v>
      </c>
      <c r="I38" s="502">
        <f t="shared" si="18"/>
        <v>0.25333333333333335</v>
      </c>
      <c r="J38" s="502">
        <f t="shared" si="18"/>
        <v>0.27333333333333332</v>
      </c>
      <c r="K38" s="502">
        <f t="shared" si="18"/>
        <v>0.17333333333333334</v>
      </c>
      <c r="L38" s="502">
        <f t="shared" si="18"/>
        <v>0.11333333333333333</v>
      </c>
      <c r="M38" s="502">
        <f>M37/$D$37</f>
        <v>0.04</v>
      </c>
    </row>
    <row r="39" spans="2:13" x14ac:dyDescent="0.2">
      <c r="B39" s="159"/>
      <c r="C39" s="503" t="s">
        <v>339</v>
      </c>
      <c r="D39" s="504"/>
      <c r="E39" s="504"/>
      <c r="F39" s="504"/>
      <c r="G39" s="504"/>
      <c r="H39" s="504"/>
      <c r="I39" s="504"/>
      <c r="J39" s="504"/>
      <c r="K39" s="504"/>
      <c r="L39" s="504"/>
      <c r="M39" s="504"/>
    </row>
    <row r="40" spans="2:13" x14ac:dyDescent="0.2">
      <c r="B40" s="9"/>
      <c r="C40" s="9"/>
      <c r="D40" s="9"/>
    </row>
    <row r="41" spans="2:13" x14ac:dyDescent="0.2">
      <c r="B41" s="9" t="s">
        <v>340</v>
      </c>
      <c r="C41" s="9"/>
      <c r="D41" s="109">
        <f>D23+D25+D27+D29+D31+D33</f>
        <v>427</v>
      </c>
      <c r="E41" s="109">
        <f t="shared" ref="E41:M41" si="19">E23+E25+E27+E29+E31+E33</f>
        <v>169</v>
      </c>
      <c r="F41" s="109">
        <f t="shared" si="19"/>
        <v>66</v>
      </c>
      <c r="G41" s="109">
        <f t="shared" si="19"/>
        <v>99</v>
      </c>
      <c r="H41" s="109">
        <f t="shared" si="19"/>
        <v>137</v>
      </c>
      <c r="I41" s="109">
        <f t="shared" si="19"/>
        <v>99</v>
      </c>
      <c r="J41" s="109">
        <f>J23+J25+J27+J29+J31+J33</f>
        <v>103</v>
      </c>
      <c r="K41" s="109">
        <f t="shared" si="19"/>
        <v>91</v>
      </c>
      <c r="L41" s="109">
        <f t="shared" si="19"/>
        <v>44</v>
      </c>
      <c r="M41" s="109">
        <f t="shared" si="19"/>
        <v>35</v>
      </c>
    </row>
    <row r="42" spans="2:13" x14ac:dyDescent="0.2">
      <c r="B42" s="62" t="s">
        <v>341</v>
      </c>
      <c r="E42" s="475">
        <f>E41/D41</f>
        <v>0.39578454332552693</v>
      </c>
      <c r="F42" s="475">
        <f t="shared" ref="F42:G42" si="20">F41/$D$41</f>
        <v>0.15456674473067916</v>
      </c>
      <c r="G42" s="475">
        <f t="shared" si="20"/>
        <v>0.23185011709601874</v>
      </c>
      <c r="H42" s="475">
        <f>H41/$D$41</f>
        <v>0.32084309133489464</v>
      </c>
      <c r="I42" s="475">
        <f>I41/D41</f>
        <v>0.23185011709601874</v>
      </c>
      <c r="J42" s="475">
        <f>J41/D41</f>
        <v>0.24121779859484777</v>
      </c>
      <c r="K42" s="475">
        <f>K41/$D$41</f>
        <v>0.21311475409836064</v>
      </c>
      <c r="L42" s="475">
        <f>L41/G41</f>
        <v>0.44444444444444442</v>
      </c>
      <c r="M42" s="475">
        <f>M41/H41</f>
        <v>0.25547445255474455</v>
      </c>
    </row>
    <row r="44" spans="2:13" x14ac:dyDescent="0.2">
      <c r="B44" s="9" t="s">
        <v>249</v>
      </c>
      <c r="D44" s="505">
        <f>D35+D33+D23</f>
        <v>427</v>
      </c>
      <c r="E44" s="505">
        <f t="shared" ref="E44:M44" si="21">E35+E33+E23</f>
        <v>169</v>
      </c>
      <c r="F44" s="505">
        <f t="shared" si="21"/>
        <v>66</v>
      </c>
      <c r="G44" s="505">
        <f t="shared" si="21"/>
        <v>99</v>
      </c>
      <c r="H44" s="505">
        <f t="shared" si="21"/>
        <v>137</v>
      </c>
      <c r="I44" s="505">
        <f t="shared" si="21"/>
        <v>99</v>
      </c>
      <c r="J44" s="505">
        <f t="shared" si="21"/>
        <v>103</v>
      </c>
      <c r="K44" s="505">
        <f t="shared" si="21"/>
        <v>91</v>
      </c>
      <c r="L44" s="505">
        <f t="shared" si="21"/>
        <v>44</v>
      </c>
      <c r="M44" s="505">
        <f t="shared" si="21"/>
        <v>35</v>
      </c>
    </row>
    <row r="45" spans="2:13" x14ac:dyDescent="0.2">
      <c r="B45" s="9"/>
      <c r="D45" s="505">
        <f>D37+D25+D23</f>
        <v>427</v>
      </c>
      <c r="E45" s="505">
        <f t="shared" ref="E45:M45" si="22">E37+E25+E23</f>
        <v>169</v>
      </c>
      <c r="F45" s="505">
        <f t="shared" si="22"/>
        <v>66</v>
      </c>
      <c r="G45" s="505">
        <f t="shared" si="22"/>
        <v>99</v>
      </c>
      <c r="H45" s="505">
        <f t="shared" si="22"/>
        <v>137</v>
      </c>
      <c r="I45" s="505">
        <f t="shared" si="22"/>
        <v>99</v>
      </c>
      <c r="J45" s="505">
        <f t="shared" si="22"/>
        <v>103</v>
      </c>
      <c r="K45" s="505">
        <f t="shared" si="22"/>
        <v>91</v>
      </c>
      <c r="L45" s="505">
        <f t="shared" si="22"/>
        <v>44</v>
      </c>
      <c r="M45" s="505">
        <f t="shared" si="22"/>
        <v>35</v>
      </c>
    </row>
    <row r="46" spans="2:13" x14ac:dyDescent="0.2">
      <c r="B46" s="9"/>
    </row>
    <row r="47" spans="2:13" x14ac:dyDescent="0.2">
      <c r="B47" s="423" t="s">
        <v>250</v>
      </c>
      <c r="D47" s="506">
        <f>D41-D9</f>
        <v>0</v>
      </c>
      <c r="E47" s="506">
        <f t="shared" ref="E47:M48" si="23">E41-E9</f>
        <v>0</v>
      </c>
      <c r="F47" s="506">
        <f t="shared" si="23"/>
        <v>0</v>
      </c>
      <c r="G47" s="506">
        <f t="shared" si="23"/>
        <v>0</v>
      </c>
      <c r="H47" s="506">
        <f t="shared" si="23"/>
        <v>0</v>
      </c>
      <c r="I47" s="506">
        <f t="shared" si="23"/>
        <v>0</v>
      </c>
      <c r="J47" s="506">
        <f>J41-J9</f>
        <v>0</v>
      </c>
      <c r="K47" s="506">
        <f t="shared" si="23"/>
        <v>0</v>
      </c>
      <c r="L47" s="506">
        <f t="shared" si="23"/>
        <v>0</v>
      </c>
      <c r="M47" s="506">
        <f t="shared" si="23"/>
        <v>0</v>
      </c>
    </row>
    <row r="48" spans="2:13" x14ac:dyDescent="0.2">
      <c r="D48" s="506"/>
      <c r="E48" s="506">
        <f>E42-E10</f>
        <v>0</v>
      </c>
      <c r="F48" s="506">
        <f t="shared" si="23"/>
        <v>0</v>
      </c>
      <c r="G48" s="506">
        <f t="shared" si="23"/>
        <v>0</v>
      </c>
      <c r="H48" s="506">
        <f t="shared" si="23"/>
        <v>0</v>
      </c>
      <c r="I48" s="506">
        <f t="shared" si="23"/>
        <v>0</v>
      </c>
      <c r="J48" s="506">
        <f t="shared" si="23"/>
        <v>0</v>
      </c>
      <c r="K48" s="506">
        <f t="shared" si="23"/>
        <v>0</v>
      </c>
      <c r="L48" s="506">
        <f t="shared" si="23"/>
        <v>0.34139994795732498</v>
      </c>
      <c r="M48" s="506">
        <f t="shared" si="23"/>
        <v>0.17350723943999047</v>
      </c>
    </row>
    <row r="49" spans="4:13" x14ac:dyDescent="0.2">
      <c r="D49" s="506"/>
      <c r="E49" s="506"/>
      <c r="F49" s="506"/>
      <c r="G49" s="506"/>
      <c r="H49" s="506"/>
      <c r="I49" s="506"/>
      <c r="J49" s="506"/>
      <c r="K49" s="506"/>
      <c r="L49" s="506"/>
      <c r="M49" s="506"/>
    </row>
    <row r="50" spans="4:13" x14ac:dyDescent="0.2">
      <c r="D50" s="506">
        <f>D44-D41</f>
        <v>0</v>
      </c>
      <c r="E50" s="506">
        <f t="shared" ref="E50:M50" si="24">E44-E41</f>
        <v>0</v>
      </c>
      <c r="F50" s="506">
        <f t="shared" si="24"/>
        <v>0</v>
      </c>
      <c r="G50" s="506">
        <f t="shared" si="24"/>
        <v>0</v>
      </c>
      <c r="H50" s="506">
        <f t="shared" si="24"/>
        <v>0</v>
      </c>
      <c r="I50" s="506">
        <f t="shared" si="24"/>
        <v>0</v>
      </c>
      <c r="J50" s="506">
        <f t="shared" si="24"/>
        <v>0</v>
      </c>
      <c r="K50" s="506">
        <f t="shared" si="24"/>
        <v>0</v>
      </c>
      <c r="L50" s="506">
        <f t="shared" si="24"/>
        <v>0</v>
      </c>
      <c r="M50" s="506">
        <f t="shared" si="24"/>
        <v>0</v>
      </c>
    </row>
    <row r="51" spans="4:13" x14ac:dyDescent="0.2">
      <c r="D51" s="506">
        <f>D45-D41</f>
        <v>0</v>
      </c>
      <c r="E51" s="506">
        <f t="shared" ref="E51:M51" si="25">E45-E41</f>
        <v>0</v>
      </c>
      <c r="F51" s="506">
        <f t="shared" si="25"/>
        <v>0</v>
      </c>
      <c r="G51" s="506">
        <f t="shared" si="25"/>
        <v>0</v>
      </c>
      <c r="H51" s="506">
        <f t="shared" si="25"/>
        <v>0</v>
      </c>
      <c r="I51" s="506">
        <f t="shared" si="25"/>
        <v>0</v>
      </c>
      <c r="J51" s="506">
        <f t="shared" si="25"/>
        <v>0</v>
      </c>
      <c r="K51" s="506">
        <f t="shared" si="25"/>
        <v>0</v>
      </c>
      <c r="L51" s="506">
        <f t="shared" si="25"/>
        <v>0</v>
      </c>
      <c r="M51" s="506">
        <f t="shared" si="25"/>
        <v>0</v>
      </c>
    </row>
  </sheetData>
  <mergeCells count="26">
    <mergeCell ref="B23:B38"/>
    <mergeCell ref="C23:C24"/>
    <mergeCell ref="C25:C26"/>
    <mergeCell ref="C27:C28"/>
    <mergeCell ref="C29:C30"/>
    <mergeCell ref="C31:C32"/>
    <mergeCell ref="C33:C34"/>
    <mergeCell ref="B11:B22"/>
    <mergeCell ref="C11:C12"/>
    <mergeCell ref="C13:C14"/>
    <mergeCell ref="C15:C16"/>
    <mergeCell ref="C17:C18"/>
    <mergeCell ref="C19:C20"/>
    <mergeCell ref="C21:C22"/>
    <mergeCell ref="I7:I8"/>
    <mergeCell ref="J7:J8"/>
    <mergeCell ref="K7:K8"/>
    <mergeCell ref="L7:L8"/>
    <mergeCell ref="M7:M8"/>
    <mergeCell ref="B9:C10"/>
    <mergeCell ref="B7:C8"/>
    <mergeCell ref="D7:D8"/>
    <mergeCell ref="E7:E8"/>
    <mergeCell ref="F7:F8"/>
    <mergeCell ref="G7:G8"/>
    <mergeCell ref="H7:H8"/>
  </mergeCells>
  <phoneticPr fontId="3"/>
  <pageMargins left="0.77" right="0.25" top="0.61" bottom="0.46" header="0.3" footer="0.3"/>
  <pageSetup paperSize="9"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D6CB1-92F0-4212-8AD8-A2E7190B02AC}">
  <sheetPr>
    <tabColor rgb="FF00B0F0"/>
    <pageSetUpPr fitToPage="1"/>
  </sheetPr>
  <dimension ref="B1:N51"/>
  <sheetViews>
    <sheetView view="pageBreakPreview" zoomScale="80" zoomScaleNormal="100" zoomScaleSheetLayoutView="80" workbookViewId="0">
      <selection activeCell="C26" sqref="C26:C27"/>
    </sheetView>
  </sheetViews>
  <sheetFormatPr defaultRowHeight="13.2" x14ac:dyDescent="0.2"/>
  <cols>
    <col min="2" max="2" width="5.33203125" customWidth="1"/>
    <col min="3" max="3" width="16.88671875" customWidth="1"/>
    <col min="4" max="4" width="10.33203125" customWidth="1"/>
    <col min="5" max="14" width="19.6640625" customWidth="1"/>
  </cols>
  <sheetData>
    <row r="1" spans="2:14" x14ac:dyDescent="0.2">
      <c r="B1" s="9" t="s">
        <v>342</v>
      </c>
    </row>
    <row r="2" spans="2:14" ht="9.75" customHeight="1" x14ac:dyDescent="0.2"/>
    <row r="3" spans="2:14" x14ac:dyDescent="0.2">
      <c r="M3" s="11" t="s">
        <v>178</v>
      </c>
    </row>
    <row r="4" spans="2:14" x14ac:dyDescent="0.2">
      <c r="M4" s="11" t="s">
        <v>325</v>
      </c>
    </row>
    <row r="5" spans="2:14" ht="8.25" customHeight="1" x14ac:dyDescent="0.2"/>
    <row r="6" spans="2:14" ht="13.8" thickBot="1" x14ac:dyDescent="0.25">
      <c r="N6" s="10" t="s">
        <v>181</v>
      </c>
    </row>
    <row r="7" spans="2:14" x14ac:dyDescent="0.2">
      <c r="B7" s="341"/>
      <c r="C7" s="341"/>
      <c r="D7" s="454" t="s">
        <v>326</v>
      </c>
      <c r="E7" s="455" t="s">
        <v>343</v>
      </c>
      <c r="F7" s="456" t="s">
        <v>344</v>
      </c>
      <c r="G7" s="456" t="s">
        <v>345</v>
      </c>
      <c r="H7" s="456" t="s">
        <v>346</v>
      </c>
      <c r="I7" s="456" t="s">
        <v>347</v>
      </c>
      <c r="J7" s="457" t="s">
        <v>348</v>
      </c>
      <c r="K7" s="457" t="s">
        <v>349</v>
      </c>
      <c r="L7" s="458" t="s">
        <v>350</v>
      </c>
      <c r="M7" s="457" t="s">
        <v>334</v>
      </c>
      <c r="N7" s="459" t="s">
        <v>335</v>
      </c>
    </row>
    <row r="8" spans="2:14" ht="61.5" customHeight="1" x14ac:dyDescent="0.2">
      <c r="B8" s="341"/>
      <c r="C8" s="341"/>
      <c r="D8" s="454"/>
      <c r="E8" s="460"/>
      <c r="F8" s="461"/>
      <c r="G8" s="461"/>
      <c r="H8" s="461"/>
      <c r="I8" s="461"/>
      <c r="J8" s="462"/>
      <c r="K8" s="462"/>
      <c r="L8" s="463"/>
      <c r="M8" s="462"/>
      <c r="N8" s="464"/>
    </row>
    <row r="9" spans="2:14" ht="21.75" customHeight="1" x14ac:dyDescent="0.2">
      <c r="B9" s="43" t="s">
        <v>193</v>
      </c>
      <c r="C9" s="465"/>
      <c r="D9" s="466">
        <f>SUM(D11:D21)</f>
        <v>427</v>
      </c>
      <c r="E9" s="467">
        <f>E11+E13+E15+E17+E19+E21</f>
        <v>133</v>
      </c>
      <c r="F9" s="468">
        <f t="shared" ref="F9:N9" si="0">F11+F13+F15+F17+F19+F21</f>
        <v>39</v>
      </c>
      <c r="G9" s="468">
        <f t="shared" si="0"/>
        <v>76</v>
      </c>
      <c r="H9" s="468">
        <f t="shared" si="0"/>
        <v>62</v>
      </c>
      <c r="I9" s="468">
        <f>I11+I13+I15+I17+I19+I21</f>
        <v>66</v>
      </c>
      <c r="J9" s="469">
        <f t="shared" si="0"/>
        <v>11</v>
      </c>
      <c r="K9" s="469">
        <f t="shared" si="0"/>
        <v>7</v>
      </c>
      <c r="L9" s="470">
        <f>L11+L13+L15+L17+L19+L21</f>
        <v>48</v>
      </c>
      <c r="M9" s="469">
        <f t="shared" si="0"/>
        <v>41</v>
      </c>
      <c r="N9" s="471">
        <f t="shared" si="0"/>
        <v>127</v>
      </c>
    </row>
    <row r="10" spans="2:14" s="475" customFormat="1" ht="21.75" customHeight="1" thickBot="1" x14ac:dyDescent="0.25">
      <c r="B10" s="48"/>
      <c r="C10" s="472"/>
      <c r="D10" s="473"/>
      <c r="E10" s="474">
        <f>E9/$D$9</f>
        <v>0.31147540983606559</v>
      </c>
      <c r="F10" s="473">
        <f>F9/$D$9</f>
        <v>9.1334894613583142E-2</v>
      </c>
      <c r="G10" s="473">
        <f>G9/$D$9</f>
        <v>0.17798594847775176</v>
      </c>
      <c r="H10" s="473">
        <f>H9/$D$9</f>
        <v>0.14519906323185011</v>
      </c>
      <c r="I10" s="473">
        <f>I9/D9</f>
        <v>0.15456674473067916</v>
      </c>
      <c r="J10" s="507">
        <f>J9/D9</f>
        <v>2.576112412177986E-2</v>
      </c>
      <c r="K10" s="507">
        <f>K9/$D$9</f>
        <v>1.6393442622950821E-2</v>
      </c>
      <c r="L10" s="508">
        <f>L9/$D$9</f>
        <v>0.11241217798594848</v>
      </c>
      <c r="M10" s="507">
        <f>M9/D9</f>
        <v>9.6018735362997654E-2</v>
      </c>
      <c r="N10" s="509">
        <f>N9/D9</f>
        <v>0.29742388758782201</v>
      </c>
    </row>
    <row r="11" spans="2:14" ht="21.75" customHeight="1" thickTop="1" x14ac:dyDescent="0.2">
      <c r="B11" s="63" t="s">
        <v>284</v>
      </c>
      <c r="C11" s="476" t="s">
        <v>195</v>
      </c>
      <c r="D11" s="477">
        <v>49</v>
      </c>
      <c r="E11" s="478">
        <v>13</v>
      </c>
      <c r="F11" s="477">
        <v>2</v>
      </c>
      <c r="G11" s="477">
        <v>13</v>
      </c>
      <c r="H11" s="477">
        <v>4</v>
      </c>
      <c r="I11" s="477">
        <v>6</v>
      </c>
      <c r="J11" s="479">
        <v>0</v>
      </c>
      <c r="K11" s="479">
        <v>1</v>
      </c>
      <c r="L11" s="480">
        <v>9</v>
      </c>
      <c r="M11" s="479">
        <v>6</v>
      </c>
      <c r="N11" s="481">
        <v>10</v>
      </c>
    </row>
    <row r="12" spans="2:14" s="475" customFormat="1" ht="21.75" customHeight="1" x14ac:dyDescent="0.2">
      <c r="B12" s="69"/>
      <c r="C12" s="271"/>
      <c r="D12" s="473"/>
      <c r="E12" s="474">
        <f>E11/D11</f>
        <v>0.26530612244897961</v>
      </c>
      <c r="F12" s="473">
        <f t="shared" ref="F12:G12" si="1">F11/$D$11</f>
        <v>4.0816326530612242E-2</v>
      </c>
      <c r="G12" s="473">
        <f t="shared" si="1"/>
        <v>0.26530612244897961</v>
      </c>
      <c r="H12" s="473">
        <f>H11/$D$11</f>
        <v>8.1632653061224483E-2</v>
      </c>
      <c r="I12" s="473">
        <f>I11/$D$11</f>
        <v>0.12244897959183673</v>
      </c>
      <c r="J12" s="473">
        <f t="shared" ref="J12:L12" si="2">J11/$D$11</f>
        <v>0</v>
      </c>
      <c r="K12" s="507">
        <f t="shared" si="2"/>
        <v>2.0408163265306121E-2</v>
      </c>
      <c r="L12" s="508">
        <f t="shared" si="2"/>
        <v>0.18367346938775511</v>
      </c>
      <c r="M12" s="473">
        <f>M11/$D$11</f>
        <v>0.12244897959183673</v>
      </c>
      <c r="N12" s="482">
        <f>N11/$D$11</f>
        <v>0.20408163265306123</v>
      </c>
    </row>
    <row r="13" spans="2:14" ht="21.75" customHeight="1" x14ac:dyDescent="0.2">
      <c r="B13" s="69"/>
      <c r="C13" s="95" t="s">
        <v>196</v>
      </c>
      <c r="D13" s="468">
        <v>87</v>
      </c>
      <c r="E13" s="467">
        <v>34</v>
      </c>
      <c r="F13" s="468">
        <v>8</v>
      </c>
      <c r="G13" s="468">
        <v>23</v>
      </c>
      <c r="H13" s="468">
        <v>25</v>
      </c>
      <c r="I13" s="468">
        <v>20</v>
      </c>
      <c r="J13" s="469">
        <v>4</v>
      </c>
      <c r="K13" s="469">
        <v>1</v>
      </c>
      <c r="L13" s="470">
        <v>15</v>
      </c>
      <c r="M13" s="469">
        <v>8</v>
      </c>
      <c r="N13" s="471">
        <v>9</v>
      </c>
    </row>
    <row r="14" spans="2:14" s="475" customFormat="1" ht="21.75" customHeight="1" x14ac:dyDescent="0.2">
      <c r="B14" s="69"/>
      <c r="C14" s="95"/>
      <c r="D14" s="483"/>
      <c r="E14" s="474">
        <f>E13/D13</f>
        <v>0.39080459770114945</v>
      </c>
      <c r="F14" s="473">
        <f>F13/$D$13</f>
        <v>9.1954022988505746E-2</v>
      </c>
      <c r="G14" s="473">
        <f t="shared" ref="G14:N14" si="3">G13/$D$13</f>
        <v>0.26436781609195403</v>
      </c>
      <c r="H14" s="473">
        <f t="shared" si="3"/>
        <v>0.28735632183908044</v>
      </c>
      <c r="I14" s="473">
        <f t="shared" si="3"/>
        <v>0.22988505747126436</v>
      </c>
      <c r="J14" s="473">
        <f>J13/$D$13</f>
        <v>4.5977011494252873E-2</v>
      </c>
      <c r="K14" s="507">
        <f t="shared" ref="K14" si="4">K13/$D$13</f>
        <v>1.1494252873563218E-2</v>
      </c>
      <c r="L14" s="508">
        <f t="shared" si="3"/>
        <v>0.17241379310344829</v>
      </c>
      <c r="M14" s="473">
        <f t="shared" si="3"/>
        <v>9.1954022988505746E-2</v>
      </c>
      <c r="N14" s="482">
        <f t="shared" si="3"/>
        <v>0.10344827586206896</v>
      </c>
    </row>
    <row r="15" spans="2:14" ht="21.75" customHeight="1" x14ac:dyDescent="0.2">
      <c r="B15" s="69"/>
      <c r="C15" s="275" t="s">
        <v>287</v>
      </c>
      <c r="D15" s="468">
        <v>25</v>
      </c>
      <c r="E15" s="467">
        <v>5</v>
      </c>
      <c r="F15" s="468">
        <v>2</v>
      </c>
      <c r="G15" s="468">
        <v>12</v>
      </c>
      <c r="H15" s="468">
        <v>3</v>
      </c>
      <c r="I15" s="468">
        <v>5</v>
      </c>
      <c r="J15" s="469">
        <v>0</v>
      </c>
      <c r="K15" s="469">
        <v>0</v>
      </c>
      <c r="L15" s="470">
        <v>3</v>
      </c>
      <c r="M15" s="469">
        <v>4</v>
      </c>
      <c r="N15" s="471">
        <v>1</v>
      </c>
    </row>
    <row r="16" spans="2:14" s="475" customFormat="1" ht="21.75" customHeight="1" x14ac:dyDescent="0.2">
      <c r="B16" s="69"/>
      <c r="C16" s="181"/>
      <c r="D16" s="483"/>
      <c r="E16" s="474">
        <f>E15/D15</f>
        <v>0.2</v>
      </c>
      <c r="F16" s="473">
        <f t="shared" ref="F16:N16" si="5">F15/$D$15</f>
        <v>0.08</v>
      </c>
      <c r="G16" s="473">
        <f t="shared" si="5"/>
        <v>0.48</v>
      </c>
      <c r="H16" s="473">
        <f t="shared" si="5"/>
        <v>0.12</v>
      </c>
      <c r="I16" s="473">
        <f t="shared" si="5"/>
        <v>0.2</v>
      </c>
      <c r="J16" s="473">
        <f t="shared" si="5"/>
        <v>0</v>
      </c>
      <c r="K16" s="507">
        <f t="shared" si="5"/>
        <v>0</v>
      </c>
      <c r="L16" s="508">
        <f t="shared" si="5"/>
        <v>0.12</v>
      </c>
      <c r="M16" s="473">
        <f>M15/$D$15</f>
        <v>0.16</v>
      </c>
      <c r="N16" s="482">
        <f t="shared" si="5"/>
        <v>0.04</v>
      </c>
    </row>
    <row r="17" spans="2:14" ht="21.75" customHeight="1" x14ac:dyDescent="0.2">
      <c r="B17" s="69"/>
      <c r="C17" s="484" t="s">
        <v>336</v>
      </c>
      <c r="D17" s="468">
        <v>82</v>
      </c>
      <c r="E17" s="467">
        <v>33</v>
      </c>
      <c r="F17" s="468">
        <v>9</v>
      </c>
      <c r="G17" s="468">
        <v>13</v>
      </c>
      <c r="H17" s="468">
        <v>10</v>
      </c>
      <c r="I17" s="468">
        <v>17</v>
      </c>
      <c r="J17" s="469">
        <v>4</v>
      </c>
      <c r="K17" s="469">
        <v>2</v>
      </c>
      <c r="L17" s="470">
        <v>10</v>
      </c>
      <c r="M17" s="469">
        <v>9</v>
      </c>
      <c r="N17" s="471">
        <v>20</v>
      </c>
    </row>
    <row r="18" spans="2:14" s="475" customFormat="1" ht="21.75" customHeight="1" x14ac:dyDescent="0.2">
      <c r="B18" s="69"/>
      <c r="C18" s="484"/>
      <c r="D18" s="483"/>
      <c r="E18" s="474">
        <f>E17/D17</f>
        <v>0.40243902439024393</v>
      </c>
      <c r="F18" s="473">
        <f t="shared" ref="F18:N18" si="6">F17/$D$17</f>
        <v>0.10975609756097561</v>
      </c>
      <c r="G18" s="473">
        <f t="shared" si="6"/>
        <v>0.15853658536585366</v>
      </c>
      <c r="H18" s="473">
        <f t="shared" si="6"/>
        <v>0.12195121951219512</v>
      </c>
      <c r="I18" s="473">
        <f t="shared" si="6"/>
        <v>0.2073170731707317</v>
      </c>
      <c r="J18" s="473">
        <f t="shared" si="6"/>
        <v>4.878048780487805E-2</v>
      </c>
      <c r="K18" s="507">
        <f t="shared" si="6"/>
        <v>2.4390243902439025E-2</v>
      </c>
      <c r="L18" s="508">
        <f t="shared" si="6"/>
        <v>0.12195121951219512</v>
      </c>
      <c r="M18" s="473">
        <f t="shared" si="6"/>
        <v>0.10975609756097561</v>
      </c>
      <c r="N18" s="482">
        <f t="shared" si="6"/>
        <v>0.24390243902439024</v>
      </c>
    </row>
    <row r="19" spans="2:14" ht="21.75" customHeight="1" x14ac:dyDescent="0.2">
      <c r="B19" s="69"/>
      <c r="C19" s="95" t="s">
        <v>337</v>
      </c>
      <c r="D19" s="468">
        <v>8</v>
      </c>
      <c r="E19" s="467">
        <v>3</v>
      </c>
      <c r="F19" s="468">
        <v>0</v>
      </c>
      <c r="G19" s="468">
        <v>1</v>
      </c>
      <c r="H19" s="468">
        <v>1</v>
      </c>
      <c r="I19" s="468">
        <v>1</v>
      </c>
      <c r="J19" s="469">
        <v>1</v>
      </c>
      <c r="K19" s="469">
        <v>0</v>
      </c>
      <c r="L19" s="470">
        <v>2</v>
      </c>
      <c r="M19" s="469">
        <v>2</v>
      </c>
      <c r="N19" s="471">
        <v>3</v>
      </c>
    </row>
    <row r="20" spans="2:14" s="475" customFormat="1" ht="21.75" customHeight="1" x14ac:dyDescent="0.2">
      <c r="B20" s="69"/>
      <c r="C20" s="95"/>
      <c r="D20" s="483"/>
      <c r="E20" s="474">
        <f>E19/D19</f>
        <v>0.375</v>
      </c>
      <c r="F20" s="473">
        <f t="shared" ref="F20:N20" si="7">F19/$D$19</f>
        <v>0</v>
      </c>
      <c r="G20" s="473">
        <f t="shared" si="7"/>
        <v>0.125</v>
      </c>
      <c r="H20" s="473">
        <f t="shared" si="7"/>
        <v>0.125</v>
      </c>
      <c r="I20" s="473">
        <f t="shared" si="7"/>
        <v>0.125</v>
      </c>
      <c r="J20" s="473">
        <f t="shared" si="7"/>
        <v>0.125</v>
      </c>
      <c r="K20" s="507">
        <f t="shared" si="7"/>
        <v>0</v>
      </c>
      <c r="L20" s="508">
        <f t="shared" si="7"/>
        <v>0.25</v>
      </c>
      <c r="M20" s="473">
        <f t="shared" si="7"/>
        <v>0.25</v>
      </c>
      <c r="N20" s="482">
        <f t="shared" si="7"/>
        <v>0.375</v>
      </c>
    </row>
    <row r="21" spans="2:14" ht="21.75" customHeight="1" x14ac:dyDescent="0.2">
      <c r="B21" s="69"/>
      <c r="C21" s="96" t="s">
        <v>200</v>
      </c>
      <c r="D21" s="468">
        <v>176</v>
      </c>
      <c r="E21" s="467">
        <v>45</v>
      </c>
      <c r="F21" s="468">
        <v>18</v>
      </c>
      <c r="G21" s="468">
        <v>14</v>
      </c>
      <c r="H21" s="468">
        <v>19</v>
      </c>
      <c r="I21" s="468">
        <v>17</v>
      </c>
      <c r="J21" s="469">
        <v>2</v>
      </c>
      <c r="K21" s="469">
        <v>3</v>
      </c>
      <c r="L21" s="470">
        <v>9</v>
      </c>
      <c r="M21" s="469">
        <v>12</v>
      </c>
      <c r="N21" s="471">
        <v>84</v>
      </c>
    </row>
    <row r="22" spans="2:14" s="475" customFormat="1" ht="21.75" customHeight="1" thickBot="1" x14ac:dyDescent="0.25">
      <c r="B22" s="86"/>
      <c r="C22" s="485"/>
      <c r="D22" s="486"/>
      <c r="E22" s="487">
        <f>E21/D21</f>
        <v>0.25568181818181818</v>
      </c>
      <c r="F22" s="486">
        <f t="shared" ref="F22:N22" si="8">F21/$D$21</f>
        <v>0.10227272727272728</v>
      </c>
      <c r="G22" s="486">
        <f t="shared" si="8"/>
        <v>7.9545454545454544E-2</v>
      </c>
      <c r="H22" s="486">
        <f t="shared" si="8"/>
        <v>0.10795454545454546</v>
      </c>
      <c r="I22" s="486">
        <f t="shared" si="8"/>
        <v>9.6590909090909088E-2</v>
      </c>
      <c r="J22" s="486">
        <f t="shared" si="8"/>
        <v>1.1363636363636364E-2</v>
      </c>
      <c r="K22" s="510">
        <f t="shared" si="8"/>
        <v>1.7045454545454544E-2</v>
      </c>
      <c r="L22" s="511">
        <f t="shared" si="8"/>
        <v>5.113636363636364E-2</v>
      </c>
      <c r="M22" s="486">
        <f t="shared" si="8"/>
        <v>6.8181818181818177E-2</v>
      </c>
      <c r="N22" s="402">
        <f t="shared" si="8"/>
        <v>0.47727272727272729</v>
      </c>
    </row>
    <row r="23" spans="2:14" ht="21.75" customHeight="1" thickTop="1" x14ac:dyDescent="0.2">
      <c r="B23" s="63" t="s">
        <v>338</v>
      </c>
      <c r="C23" s="93" t="s">
        <v>202</v>
      </c>
      <c r="D23" s="468">
        <v>106</v>
      </c>
      <c r="E23" s="478">
        <v>25</v>
      </c>
      <c r="F23" s="477">
        <v>3</v>
      </c>
      <c r="G23" s="477">
        <v>13</v>
      </c>
      <c r="H23" s="477">
        <v>7</v>
      </c>
      <c r="I23" s="477">
        <v>8</v>
      </c>
      <c r="J23" s="479">
        <v>1</v>
      </c>
      <c r="K23" s="479">
        <v>5</v>
      </c>
      <c r="L23" s="480">
        <v>13</v>
      </c>
      <c r="M23" s="479">
        <v>17</v>
      </c>
      <c r="N23" s="481">
        <v>39</v>
      </c>
    </row>
    <row r="24" spans="2:14" s="475" customFormat="1" ht="21.75" customHeight="1" x14ac:dyDescent="0.2">
      <c r="B24" s="69"/>
      <c r="C24" s="94"/>
      <c r="D24" s="366"/>
      <c r="E24" s="474">
        <f>E23/D23</f>
        <v>0.23584905660377359</v>
      </c>
      <c r="F24" s="473">
        <f t="shared" ref="F24:N24" si="9">F23/$D$23</f>
        <v>2.8301886792452831E-2</v>
      </c>
      <c r="G24" s="473">
        <f t="shared" si="9"/>
        <v>0.12264150943396226</v>
      </c>
      <c r="H24" s="473">
        <f>H23/$D$23</f>
        <v>6.6037735849056603E-2</v>
      </c>
      <c r="I24" s="473">
        <f t="shared" si="9"/>
        <v>7.5471698113207544E-2</v>
      </c>
      <c r="J24" s="473">
        <f t="shared" si="9"/>
        <v>9.433962264150943E-3</v>
      </c>
      <c r="K24" s="507">
        <f t="shared" si="9"/>
        <v>4.716981132075472E-2</v>
      </c>
      <c r="L24" s="508">
        <f t="shared" si="9"/>
        <v>0.12264150943396226</v>
      </c>
      <c r="M24" s="473">
        <f t="shared" si="9"/>
        <v>0.16037735849056603</v>
      </c>
      <c r="N24" s="482">
        <f t="shared" si="9"/>
        <v>0.36792452830188677</v>
      </c>
    </row>
    <row r="25" spans="2:14" ht="21.75" customHeight="1" x14ac:dyDescent="0.2">
      <c r="B25" s="69"/>
      <c r="C25" s="95" t="s">
        <v>203</v>
      </c>
      <c r="D25" s="468">
        <v>171</v>
      </c>
      <c r="E25" s="467">
        <v>47</v>
      </c>
      <c r="F25" s="468">
        <v>19</v>
      </c>
      <c r="G25" s="468">
        <v>45</v>
      </c>
      <c r="H25" s="468">
        <v>24</v>
      </c>
      <c r="I25" s="468">
        <v>25</v>
      </c>
      <c r="J25" s="469">
        <v>2</v>
      </c>
      <c r="K25" s="469">
        <v>2</v>
      </c>
      <c r="L25" s="470">
        <v>25</v>
      </c>
      <c r="M25" s="469">
        <v>13</v>
      </c>
      <c r="N25" s="471">
        <v>42</v>
      </c>
    </row>
    <row r="26" spans="2:14" s="475" customFormat="1" ht="21.75" customHeight="1" x14ac:dyDescent="0.2">
      <c r="B26" s="69"/>
      <c r="C26" s="95"/>
      <c r="D26" s="483"/>
      <c r="E26" s="474">
        <f>E25/D25</f>
        <v>0.27485380116959063</v>
      </c>
      <c r="F26" s="473">
        <f t="shared" ref="F26:N26" si="10">F25/$D$25</f>
        <v>0.1111111111111111</v>
      </c>
      <c r="G26" s="473">
        <f t="shared" si="10"/>
        <v>0.26315789473684209</v>
      </c>
      <c r="H26" s="473">
        <f t="shared" si="10"/>
        <v>0.14035087719298245</v>
      </c>
      <c r="I26" s="473">
        <f t="shared" si="10"/>
        <v>0.14619883040935672</v>
      </c>
      <c r="J26" s="473">
        <f t="shared" si="10"/>
        <v>1.1695906432748537E-2</v>
      </c>
      <c r="K26" s="507">
        <f t="shared" si="10"/>
        <v>1.1695906432748537E-2</v>
      </c>
      <c r="L26" s="508">
        <f t="shared" si="10"/>
        <v>0.14619883040935672</v>
      </c>
      <c r="M26" s="473">
        <f t="shared" si="10"/>
        <v>7.6023391812865493E-2</v>
      </c>
      <c r="N26" s="482">
        <f t="shared" si="10"/>
        <v>0.24561403508771928</v>
      </c>
    </row>
    <row r="27" spans="2:14" ht="21.75" customHeight="1" x14ac:dyDescent="0.2">
      <c r="B27" s="69"/>
      <c r="C27" s="95" t="s">
        <v>204</v>
      </c>
      <c r="D27" s="468">
        <v>49</v>
      </c>
      <c r="E27" s="467">
        <v>14</v>
      </c>
      <c r="F27" s="468">
        <v>3</v>
      </c>
      <c r="G27" s="468">
        <v>6</v>
      </c>
      <c r="H27" s="468">
        <v>10</v>
      </c>
      <c r="I27" s="468">
        <v>7</v>
      </c>
      <c r="J27" s="469">
        <v>0</v>
      </c>
      <c r="K27" s="469">
        <v>0</v>
      </c>
      <c r="L27" s="470">
        <v>4</v>
      </c>
      <c r="M27" s="469">
        <v>3</v>
      </c>
      <c r="N27" s="471">
        <v>21</v>
      </c>
    </row>
    <row r="28" spans="2:14" s="475" customFormat="1" ht="21.75" customHeight="1" x14ac:dyDescent="0.2">
      <c r="B28" s="69"/>
      <c r="C28" s="95"/>
      <c r="D28" s="483"/>
      <c r="E28" s="474">
        <f>E27/D27</f>
        <v>0.2857142857142857</v>
      </c>
      <c r="F28" s="473">
        <f>F27/$D$27</f>
        <v>6.1224489795918366E-2</v>
      </c>
      <c r="G28" s="473">
        <f t="shared" ref="G28:N28" si="11">G27/$D$27</f>
        <v>0.12244897959183673</v>
      </c>
      <c r="H28" s="473">
        <f t="shared" si="11"/>
        <v>0.20408163265306123</v>
      </c>
      <c r="I28" s="473">
        <f t="shared" si="11"/>
        <v>0.14285714285714285</v>
      </c>
      <c r="J28" s="473">
        <f t="shared" si="11"/>
        <v>0</v>
      </c>
      <c r="K28" s="507">
        <f t="shared" si="11"/>
        <v>0</v>
      </c>
      <c r="L28" s="508">
        <f t="shared" si="11"/>
        <v>8.1632653061224483E-2</v>
      </c>
      <c r="M28" s="473">
        <f t="shared" si="11"/>
        <v>6.1224489795918366E-2</v>
      </c>
      <c r="N28" s="482">
        <f t="shared" si="11"/>
        <v>0.42857142857142855</v>
      </c>
    </row>
    <row r="29" spans="2:14" ht="21.75" customHeight="1" x14ac:dyDescent="0.2">
      <c r="B29" s="69"/>
      <c r="C29" s="95" t="s">
        <v>205</v>
      </c>
      <c r="D29" s="468">
        <v>38</v>
      </c>
      <c r="E29" s="467">
        <v>14</v>
      </c>
      <c r="F29" s="468">
        <v>5</v>
      </c>
      <c r="G29" s="468">
        <v>7</v>
      </c>
      <c r="H29" s="468">
        <v>4</v>
      </c>
      <c r="I29" s="468">
        <v>7</v>
      </c>
      <c r="J29" s="469">
        <v>0</v>
      </c>
      <c r="K29" s="469">
        <v>0</v>
      </c>
      <c r="L29" s="470">
        <v>2</v>
      </c>
      <c r="M29" s="469">
        <v>2</v>
      </c>
      <c r="N29" s="471">
        <v>13</v>
      </c>
    </row>
    <row r="30" spans="2:14" s="475" customFormat="1" ht="21.75" customHeight="1" x14ac:dyDescent="0.2">
      <c r="B30" s="69"/>
      <c r="C30" s="95"/>
      <c r="D30" s="483"/>
      <c r="E30" s="474">
        <f>E29/D29</f>
        <v>0.36842105263157893</v>
      </c>
      <c r="F30" s="473">
        <f t="shared" ref="F30:N30" si="12">F29/$D$29</f>
        <v>0.13157894736842105</v>
      </c>
      <c r="G30" s="473">
        <f t="shared" si="12"/>
        <v>0.18421052631578946</v>
      </c>
      <c r="H30" s="473">
        <f t="shared" si="12"/>
        <v>0.10526315789473684</v>
      </c>
      <c r="I30" s="473">
        <f t="shared" si="12"/>
        <v>0.18421052631578946</v>
      </c>
      <c r="J30" s="473">
        <f t="shared" si="12"/>
        <v>0</v>
      </c>
      <c r="K30" s="507">
        <f t="shared" si="12"/>
        <v>0</v>
      </c>
      <c r="L30" s="508">
        <f t="shared" si="12"/>
        <v>5.2631578947368418E-2</v>
      </c>
      <c r="M30" s="473">
        <f t="shared" si="12"/>
        <v>5.2631578947368418E-2</v>
      </c>
      <c r="N30" s="482">
        <f t="shared" si="12"/>
        <v>0.34210526315789475</v>
      </c>
    </row>
    <row r="31" spans="2:14" ht="21.75" customHeight="1" x14ac:dyDescent="0.2">
      <c r="B31" s="69"/>
      <c r="C31" s="95" t="s">
        <v>206</v>
      </c>
      <c r="D31" s="468">
        <v>33</v>
      </c>
      <c r="E31" s="467">
        <v>20</v>
      </c>
      <c r="F31" s="468">
        <v>5</v>
      </c>
      <c r="G31" s="468">
        <v>0</v>
      </c>
      <c r="H31" s="468">
        <v>9</v>
      </c>
      <c r="I31" s="468">
        <v>11</v>
      </c>
      <c r="J31" s="469">
        <v>2</v>
      </c>
      <c r="K31" s="469">
        <v>0</v>
      </c>
      <c r="L31" s="470">
        <v>1</v>
      </c>
      <c r="M31" s="469">
        <v>4</v>
      </c>
      <c r="N31" s="471">
        <v>6</v>
      </c>
    </row>
    <row r="32" spans="2:14" s="475" customFormat="1" ht="21.75" customHeight="1" x14ac:dyDescent="0.2">
      <c r="B32" s="69"/>
      <c r="C32" s="95"/>
      <c r="D32" s="483"/>
      <c r="E32" s="474">
        <f>E31/D31</f>
        <v>0.60606060606060608</v>
      </c>
      <c r="F32" s="473">
        <f t="shared" ref="F32:N32" si="13">F31/$D$31</f>
        <v>0.15151515151515152</v>
      </c>
      <c r="G32" s="473">
        <f t="shared" si="13"/>
        <v>0</v>
      </c>
      <c r="H32" s="473">
        <f t="shared" si="13"/>
        <v>0.27272727272727271</v>
      </c>
      <c r="I32" s="473">
        <f t="shared" si="13"/>
        <v>0.33333333333333331</v>
      </c>
      <c r="J32" s="473">
        <f t="shared" si="13"/>
        <v>6.0606060606060608E-2</v>
      </c>
      <c r="K32" s="507">
        <f t="shared" si="13"/>
        <v>0</v>
      </c>
      <c r="L32" s="508">
        <f t="shared" si="13"/>
        <v>3.0303030303030304E-2</v>
      </c>
      <c r="M32" s="473">
        <f t="shared" si="13"/>
        <v>0.12121212121212122</v>
      </c>
      <c r="N32" s="482">
        <f t="shared" si="13"/>
        <v>0.18181818181818182</v>
      </c>
    </row>
    <row r="33" spans="2:14" ht="21.75" customHeight="1" x14ac:dyDescent="0.2">
      <c r="B33" s="69"/>
      <c r="C33" s="95" t="s">
        <v>207</v>
      </c>
      <c r="D33" s="468">
        <v>30</v>
      </c>
      <c r="E33" s="467">
        <v>13</v>
      </c>
      <c r="F33" s="468">
        <v>4</v>
      </c>
      <c r="G33" s="468">
        <v>5</v>
      </c>
      <c r="H33" s="468">
        <v>8</v>
      </c>
      <c r="I33" s="468">
        <v>8</v>
      </c>
      <c r="J33" s="469">
        <v>6</v>
      </c>
      <c r="K33" s="469">
        <v>0</v>
      </c>
      <c r="L33" s="470">
        <v>3</v>
      </c>
      <c r="M33" s="469">
        <v>2</v>
      </c>
      <c r="N33" s="471">
        <v>6</v>
      </c>
    </row>
    <row r="34" spans="2:14" s="475" customFormat="1" ht="21.75" customHeight="1" thickBot="1" x14ac:dyDescent="0.25">
      <c r="B34" s="69"/>
      <c r="C34" s="96"/>
      <c r="D34" s="473"/>
      <c r="E34" s="487">
        <f>E33/D33</f>
        <v>0.43333333333333335</v>
      </c>
      <c r="F34" s="486">
        <f t="shared" ref="F34:N34" si="14">F33/$D$33</f>
        <v>0.13333333333333333</v>
      </c>
      <c r="G34" s="486">
        <f t="shared" si="14"/>
        <v>0.16666666666666666</v>
      </c>
      <c r="H34" s="486">
        <f t="shared" si="14"/>
        <v>0.26666666666666666</v>
      </c>
      <c r="I34" s="486">
        <f t="shared" si="14"/>
        <v>0.26666666666666666</v>
      </c>
      <c r="J34" s="486">
        <f t="shared" si="14"/>
        <v>0.2</v>
      </c>
      <c r="K34" s="510">
        <f t="shared" si="14"/>
        <v>0</v>
      </c>
      <c r="L34" s="511">
        <f t="shared" si="14"/>
        <v>0.1</v>
      </c>
      <c r="M34" s="486">
        <f t="shared" si="14"/>
        <v>6.6666666666666666E-2</v>
      </c>
      <c r="N34" s="402">
        <f t="shared" si="14"/>
        <v>0.2</v>
      </c>
    </row>
    <row r="35" spans="2:14" ht="21.75" customHeight="1" thickTop="1" x14ac:dyDescent="0.2">
      <c r="B35" s="69"/>
      <c r="C35" s="488" t="s">
        <v>208</v>
      </c>
      <c r="D35" s="68">
        <f>D25+D27+D29+D31</f>
        <v>291</v>
      </c>
      <c r="E35" s="489">
        <f>E25+E27+E29+E31</f>
        <v>95</v>
      </c>
      <c r="F35" s="490">
        <f t="shared" ref="F35:N35" si="15">F25+F27+F29+F31</f>
        <v>32</v>
      </c>
      <c r="G35" s="490">
        <f t="shared" si="15"/>
        <v>58</v>
      </c>
      <c r="H35" s="490">
        <f t="shared" si="15"/>
        <v>47</v>
      </c>
      <c r="I35" s="490">
        <f t="shared" si="15"/>
        <v>50</v>
      </c>
      <c r="J35" s="491">
        <f t="shared" si="15"/>
        <v>4</v>
      </c>
      <c r="K35" s="491">
        <f t="shared" si="15"/>
        <v>2</v>
      </c>
      <c r="L35" s="492">
        <f t="shared" si="15"/>
        <v>32</v>
      </c>
      <c r="M35" s="491">
        <f t="shared" si="15"/>
        <v>22</v>
      </c>
      <c r="N35" s="493">
        <f t="shared" si="15"/>
        <v>82</v>
      </c>
    </row>
    <row r="36" spans="2:14" s="475" customFormat="1" ht="21.75" customHeight="1" x14ac:dyDescent="0.2">
      <c r="B36" s="69"/>
      <c r="C36" s="494" t="s">
        <v>209</v>
      </c>
      <c r="D36" s="438"/>
      <c r="E36" s="474">
        <f>E35/D35</f>
        <v>0.32646048109965636</v>
      </c>
      <c r="F36" s="473">
        <f t="shared" ref="F36:N36" si="16">F35/$D$35</f>
        <v>0.10996563573883161</v>
      </c>
      <c r="G36" s="473">
        <f t="shared" si="16"/>
        <v>0.19931271477663232</v>
      </c>
      <c r="H36" s="473">
        <f t="shared" si="16"/>
        <v>0.16151202749140894</v>
      </c>
      <c r="I36" s="473">
        <f t="shared" si="16"/>
        <v>0.1718213058419244</v>
      </c>
      <c r="J36" s="473">
        <f t="shared" si="16"/>
        <v>1.3745704467353952E-2</v>
      </c>
      <c r="K36" s="473">
        <f t="shared" si="16"/>
        <v>6.8728522336769758E-3</v>
      </c>
      <c r="L36" s="473">
        <f t="shared" si="16"/>
        <v>0.10996563573883161</v>
      </c>
      <c r="M36" s="473">
        <f t="shared" si="16"/>
        <v>7.560137457044673E-2</v>
      </c>
      <c r="N36" s="473">
        <f t="shared" si="16"/>
        <v>0.28178694158075601</v>
      </c>
    </row>
    <row r="37" spans="2:14" ht="21.75" customHeight="1" x14ac:dyDescent="0.2">
      <c r="B37" s="69"/>
      <c r="C37" s="98" t="s">
        <v>208</v>
      </c>
      <c r="D37" s="47">
        <f>D27+D29+D31+D33</f>
        <v>150</v>
      </c>
      <c r="E37" s="495">
        <f t="shared" ref="E37:N37" si="17">E27+E29+E31+E33</f>
        <v>61</v>
      </c>
      <c r="F37" s="496">
        <f t="shared" si="17"/>
        <v>17</v>
      </c>
      <c r="G37" s="496">
        <f t="shared" si="17"/>
        <v>18</v>
      </c>
      <c r="H37" s="496">
        <f t="shared" si="17"/>
        <v>31</v>
      </c>
      <c r="I37" s="496">
        <f t="shared" si="17"/>
        <v>33</v>
      </c>
      <c r="J37" s="497">
        <f t="shared" si="17"/>
        <v>8</v>
      </c>
      <c r="K37" s="497">
        <f t="shared" si="17"/>
        <v>0</v>
      </c>
      <c r="L37" s="498">
        <f t="shared" si="17"/>
        <v>10</v>
      </c>
      <c r="M37" s="497">
        <f t="shared" si="17"/>
        <v>11</v>
      </c>
      <c r="N37" s="499">
        <f t="shared" si="17"/>
        <v>46</v>
      </c>
    </row>
    <row r="38" spans="2:14" s="475" customFormat="1" ht="21.75" customHeight="1" thickBot="1" x14ac:dyDescent="0.25">
      <c r="B38" s="102"/>
      <c r="C38" s="500" t="s">
        <v>210</v>
      </c>
      <c r="D38" s="438"/>
      <c r="E38" s="501">
        <f>E37/D37</f>
        <v>0.40666666666666668</v>
      </c>
      <c r="F38" s="502">
        <f t="shared" ref="F38:N38" si="18">F37/$D$37</f>
        <v>0.11333333333333333</v>
      </c>
      <c r="G38" s="502">
        <f t="shared" si="18"/>
        <v>0.12</v>
      </c>
      <c r="H38" s="502">
        <f t="shared" si="18"/>
        <v>0.20666666666666667</v>
      </c>
      <c r="I38" s="502">
        <f t="shared" si="18"/>
        <v>0.22</v>
      </c>
      <c r="J38" s="502">
        <f t="shared" si="18"/>
        <v>5.3333333333333337E-2</v>
      </c>
      <c r="K38" s="502">
        <f t="shared" si="18"/>
        <v>0</v>
      </c>
      <c r="L38" s="502">
        <f t="shared" si="18"/>
        <v>6.6666666666666666E-2</v>
      </c>
      <c r="M38" s="502">
        <f t="shared" si="18"/>
        <v>7.3333333333333334E-2</v>
      </c>
      <c r="N38" s="502">
        <f t="shared" si="18"/>
        <v>0.30666666666666664</v>
      </c>
    </row>
    <row r="39" spans="2:14" x14ac:dyDescent="0.2">
      <c r="B39" s="159"/>
      <c r="C39" s="503" t="s">
        <v>351</v>
      </c>
      <c r="D39" s="504"/>
      <c r="E39" s="504"/>
      <c r="F39" s="504"/>
      <c r="G39" s="504"/>
      <c r="H39" s="504"/>
      <c r="I39" s="504"/>
      <c r="J39" s="504"/>
      <c r="K39" s="504"/>
      <c r="L39" s="504"/>
      <c r="M39" s="504"/>
      <c r="N39" s="504"/>
    </row>
    <row r="40" spans="2:14" x14ac:dyDescent="0.2">
      <c r="B40" s="9"/>
      <c r="C40" s="9"/>
      <c r="D40" s="9"/>
    </row>
    <row r="41" spans="2:14" x14ac:dyDescent="0.2">
      <c r="B41" s="9" t="s">
        <v>340</v>
      </c>
      <c r="C41" s="9"/>
      <c r="D41" s="109">
        <f>D23+D25+D27+D29+D31+D33</f>
        <v>427</v>
      </c>
      <c r="E41" s="109">
        <f t="shared" ref="E41:N41" si="19">E23+E25+E27+E29+E31+E33</f>
        <v>133</v>
      </c>
      <c r="F41" s="109">
        <f t="shared" si="19"/>
        <v>39</v>
      </c>
      <c r="G41" s="109">
        <f t="shared" si="19"/>
        <v>76</v>
      </c>
      <c r="H41" s="109">
        <f t="shared" si="19"/>
        <v>62</v>
      </c>
      <c r="I41" s="109">
        <f t="shared" si="19"/>
        <v>66</v>
      </c>
      <c r="J41" s="109">
        <f>J23+J25+J27+J29+J31+J33</f>
        <v>11</v>
      </c>
      <c r="K41" s="109">
        <f t="shared" ref="K41" si="20">K23+K25+K27+K29+K31+K33</f>
        <v>7</v>
      </c>
      <c r="L41" s="109">
        <f t="shared" si="19"/>
        <v>48</v>
      </c>
      <c r="M41" s="109">
        <f t="shared" si="19"/>
        <v>41</v>
      </c>
      <c r="N41" s="109">
        <f t="shared" si="19"/>
        <v>127</v>
      </c>
    </row>
    <row r="42" spans="2:14" x14ac:dyDescent="0.2">
      <c r="B42" s="62" t="s">
        <v>341</v>
      </c>
      <c r="E42" s="475">
        <f>E41/D41</f>
        <v>0.31147540983606559</v>
      </c>
      <c r="F42" s="475">
        <f t="shared" ref="F42:G42" si="21">F41/$D$41</f>
        <v>9.1334894613583142E-2</v>
      </c>
      <c r="G42" s="475">
        <f t="shared" si="21"/>
        <v>0.17798594847775176</v>
      </c>
      <c r="H42" s="475">
        <f>H41/$D$41</f>
        <v>0.14519906323185011</v>
      </c>
      <c r="I42" s="475">
        <f>I41/D41</f>
        <v>0.15456674473067916</v>
      </c>
      <c r="J42" s="475">
        <f>J41/D41</f>
        <v>2.576112412177986E-2</v>
      </c>
      <c r="K42" s="475">
        <f>K41/$D$41</f>
        <v>1.6393442622950821E-2</v>
      </c>
      <c r="L42" s="475">
        <f>L41/$D$41</f>
        <v>0.11241217798594848</v>
      </c>
      <c r="M42" s="475">
        <f>M41/G41</f>
        <v>0.53947368421052633</v>
      </c>
      <c r="N42" s="475">
        <f>N41/H41</f>
        <v>2.0483870967741935</v>
      </c>
    </row>
    <row r="44" spans="2:14" x14ac:dyDescent="0.2">
      <c r="B44" s="9" t="s">
        <v>249</v>
      </c>
      <c r="D44" s="505">
        <f>D35+D33+D23</f>
        <v>427</v>
      </c>
      <c r="E44" s="505">
        <f t="shared" ref="E44:N44" si="22">E35+E33+E23</f>
        <v>133</v>
      </c>
      <c r="F44" s="505">
        <f t="shared" si="22"/>
        <v>39</v>
      </c>
      <c r="G44" s="505">
        <f t="shared" si="22"/>
        <v>76</v>
      </c>
      <c r="H44" s="505">
        <f t="shared" si="22"/>
        <v>62</v>
      </c>
      <c r="I44" s="505">
        <f t="shared" si="22"/>
        <v>66</v>
      </c>
      <c r="J44" s="505">
        <f t="shared" si="22"/>
        <v>11</v>
      </c>
      <c r="K44" s="505">
        <f t="shared" si="22"/>
        <v>7</v>
      </c>
      <c r="L44" s="505">
        <f t="shared" si="22"/>
        <v>48</v>
      </c>
      <c r="M44" s="505">
        <f t="shared" si="22"/>
        <v>41</v>
      </c>
      <c r="N44" s="505">
        <f t="shared" si="22"/>
        <v>127</v>
      </c>
    </row>
    <row r="45" spans="2:14" x14ac:dyDescent="0.2">
      <c r="B45" s="9"/>
      <c r="D45" s="505">
        <f>D37+D25+D23</f>
        <v>427</v>
      </c>
      <c r="E45" s="505">
        <f t="shared" ref="E45:N45" si="23">E37+E25+E23</f>
        <v>133</v>
      </c>
      <c r="F45" s="505">
        <f t="shared" si="23"/>
        <v>39</v>
      </c>
      <c r="G45" s="505">
        <f t="shared" si="23"/>
        <v>76</v>
      </c>
      <c r="H45" s="505">
        <f t="shared" si="23"/>
        <v>62</v>
      </c>
      <c r="I45" s="505">
        <f t="shared" si="23"/>
        <v>66</v>
      </c>
      <c r="J45" s="505">
        <f t="shared" si="23"/>
        <v>11</v>
      </c>
      <c r="K45" s="505">
        <f t="shared" si="23"/>
        <v>7</v>
      </c>
      <c r="L45" s="505">
        <f t="shared" si="23"/>
        <v>48</v>
      </c>
      <c r="M45" s="505">
        <f t="shared" si="23"/>
        <v>41</v>
      </c>
      <c r="N45" s="505">
        <f t="shared" si="23"/>
        <v>127</v>
      </c>
    </row>
    <row r="46" spans="2:14" x14ac:dyDescent="0.2">
      <c r="B46" s="9"/>
    </row>
    <row r="47" spans="2:14" x14ac:dyDescent="0.2">
      <c r="B47" s="423" t="s">
        <v>250</v>
      </c>
      <c r="D47" s="506">
        <f>D41-D9</f>
        <v>0</v>
      </c>
      <c r="E47" s="506">
        <f t="shared" ref="E47:N48" si="24">E41-E9</f>
        <v>0</v>
      </c>
      <c r="F47" s="506">
        <f t="shared" si="24"/>
        <v>0</v>
      </c>
      <c r="G47" s="506">
        <f t="shared" si="24"/>
        <v>0</v>
      </c>
      <c r="H47" s="506">
        <f t="shared" si="24"/>
        <v>0</v>
      </c>
      <c r="I47" s="506">
        <f t="shared" si="24"/>
        <v>0</v>
      </c>
      <c r="J47" s="506">
        <f>J41-J9</f>
        <v>0</v>
      </c>
      <c r="K47" s="506">
        <f t="shared" ref="K47:K48" si="25">K41-K9</f>
        <v>0</v>
      </c>
      <c r="L47" s="506">
        <f t="shared" si="24"/>
        <v>0</v>
      </c>
      <c r="M47" s="506">
        <f t="shared" si="24"/>
        <v>0</v>
      </c>
      <c r="N47" s="506">
        <f t="shared" si="24"/>
        <v>0</v>
      </c>
    </row>
    <row r="48" spans="2:14" x14ac:dyDescent="0.2">
      <c r="D48" s="506"/>
      <c r="E48" s="506">
        <f>E42-E10</f>
        <v>0</v>
      </c>
      <c r="F48" s="506">
        <f t="shared" si="24"/>
        <v>0</v>
      </c>
      <c r="G48" s="506">
        <f t="shared" si="24"/>
        <v>0</v>
      </c>
      <c r="H48" s="506">
        <f t="shared" si="24"/>
        <v>0</v>
      </c>
      <c r="I48" s="506">
        <f t="shared" si="24"/>
        <v>0</v>
      </c>
      <c r="J48" s="506">
        <f t="shared" si="24"/>
        <v>0</v>
      </c>
      <c r="K48" s="506">
        <f t="shared" si="25"/>
        <v>0</v>
      </c>
      <c r="L48" s="506">
        <f t="shared" si="24"/>
        <v>0</v>
      </c>
      <c r="M48" s="506">
        <f t="shared" si="24"/>
        <v>0.44345494884752867</v>
      </c>
      <c r="N48" s="506">
        <f t="shared" si="24"/>
        <v>1.7509632091863714</v>
      </c>
    </row>
    <row r="49" spans="4:14" x14ac:dyDescent="0.2">
      <c r="D49" s="506"/>
      <c r="E49" s="506"/>
      <c r="F49" s="506"/>
      <c r="G49" s="506"/>
      <c r="H49" s="506"/>
      <c r="I49" s="506"/>
      <c r="J49" s="506"/>
      <c r="K49" s="506"/>
      <c r="L49" s="506"/>
      <c r="M49" s="506"/>
      <c r="N49" s="506"/>
    </row>
    <row r="50" spans="4:14" x14ac:dyDescent="0.2">
      <c r="D50" s="506">
        <f>D44-D41</f>
        <v>0</v>
      </c>
      <c r="E50" s="506">
        <f t="shared" ref="E50:N50" si="26">E44-E41</f>
        <v>0</v>
      </c>
      <c r="F50" s="506">
        <f t="shared" si="26"/>
        <v>0</v>
      </c>
      <c r="G50" s="506">
        <f t="shared" si="26"/>
        <v>0</v>
      </c>
      <c r="H50" s="506">
        <f t="shared" si="26"/>
        <v>0</v>
      </c>
      <c r="I50" s="506">
        <f t="shared" si="26"/>
        <v>0</v>
      </c>
      <c r="J50" s="506">
        <f t="shared" si="26"/>
        <v>0</v>
      </c>
      <c r="K50" s="506">
        <f t="shared" si="26"/>
        <v>0</v>
      </c>
      <c r="L50" s="506">
        <f t="shared" si="26"/>
        <v>0</v>
      </c>
      <c r="M50" s="506">
        <f t="shared" si="26"/>
        <v>0</v>
      </c>
      <c r="N50" s="506">
        <f t="shared" si="26"/>
        <v>0</v>
      </c>
    </row>
    <row r="51" spans="4:14" x14ac:dyDescent="0.2">
      <c r="D51" s="506">
        <f>D45-D41</f>
        <v>0</v>
      </c>
      <c r="E51" s="506">
        <f t="shared" ref="E51:N51" si="27">E45-E41</f>
        <v>0</v>
      </c>
      <c r="F51" s="506">
        <f t="shared" si="27"/>
        <v>0</v>
      </c>
      <c r="G51" s="506">
        <f t="shared" si="27"/>
        <v>0</v>
      </c>
      <c r="H51" s="506">
        <f t="shared" si="27"/>
        <v>0</v>
      </c>
      <c r="I51" s="506">
        <f t="shared" si="27"/>
        <v>0</v>
      </c>
      <c r="J51" s="506">
        <f t="shared" si="27"/>
        <v>0</v>
      </c>
      <c r="K51" s="506">
        <f t="shared" si="27"/>
        <v>0</v>
      </c>
      <c r="L51" s="506">
        <f t="shared" si="27"/>
        <v>0</v>
      </c>
      <c r="M51" s="506">
        <f t="shared" si="27"/>
        <v>0</v>
      </c>
      <c r="N51" s="506">
        <f t="shared" si="27"/>
        <v>0</v>
      </c>
    </row>
  </sheetData>
  <mergeCells count="27">
    <mergeCell ref="B23:B38"/>
    <mergeCell ref="C23:C24"/>
    <mergeCell ref="C25:C26"/>
    <mergeCell ref="C27:C28"/>
    <mergeCell ref="C29:C30"/>
    <mergeCell ref="C31:C32"/>
    <mergeCell ref="C33:C34"/>
    <mergeCell ref="B9:C10"/>
    <mergeCell ref="B11:B22"/>
    <mergeCell ref="C11:C12"/>
    <mergeCell ref="C13:C14"/>
    <mergeCell ref="C15:C16"/>
    <mergeCell ref="C17:C18"/>
    <mergeCell ref="C19:C20"/>
    <mergeCell ref="C21:C22"/>
    <mergeCell ref="I7:I8"/>
    <mergeCell ref="J7:J8"/>
    <mergeCell ref="K7:K8"/>
    <mergeCell ref="L7:L8"/>
    <mergeCell ref="M7:M8"/>
    <mergeCell ref="N7:N8"/>
    <mergeCell ref="B7:C8"/>
    <mergeCell ref="D7:D8"/>
    <mergeCell ref="E7:E8"/>
    <mergeCell ref="F7:F8"/>
    <mergeCell ref="G7:G8"/>
    <mergeCell ref="H7:H8"/>
  </mergeCells>
  <phoneticPr fontId="3"/>
  <pageMargins left="0.77" right="0.25" top="0.61" bottom="0.46" header="0.3" footer="0.3"/>
  <pageSetup paperSize="9" scale="5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EA94-C7C8-4A78-B131-67A9E7A52588}">
  <sheetPr>
    <tabColor rgb="FF00B0F0"/>
  </sheetPr>
  <dimension ref="B2:F24"/>
  <sheetViews>
    <sheetView view="pageBreakPreview" zoomScaleNormal="100" zoomScaleSheetLayoutView="100" workbookViewId="0">
      <selection activeCell="C26" sqref="C26:C27"/>
    </sheetView>
  </sheetViews>
  <sheetFormatPr defaultColWidth="9" defaultRowHeight="13.2" x14ac:dyDescent="0.2"/>
  <cols>
    <col min="2" max="2" width="7.33203125" customWidth="1"/>
    <col min="3" max="3" width="18.33203125" customWidth="1"/>
    <col min="4" max="4" width="23.6640625" customWidth="1"/>
    <col min="5" max="6" width="23.6640625" style="512" customWidth="1"/>
  </cols>
  <sheetData>
    <row r="2" spans="2:6" ht="14.4" x14ac:dyDescent="0.2">
      <c r="B2" s="8" t="s">
        <v>352</v>
      </c>
    </row>
    <row r="4" spans="2:6" ht="13.8" thickBot="1" x14ac:dyDescent="0.25">
      <c r="B4" s="9" t="s">
        <v>353</v>
      </c>
      <c r="C4" s="9"/>
      <c r="D4" s="9"/>
      <c r="E4" s="513"/>
      <c r="F4" s="513" t="s">
        <v>354</v>
      </c>
    </row>
    <row r="5" spans="2:6" ht="42" customHeight="1" x14ac:dyDescent="0.2">
      <c r="B5" s="341"/>
      <c r="C5" s="341"/>
      <c r="D5" s="514" t="s">
        <v>306</v>
      </c>
      <c r="E5" s="515" t="s">
        <v>355</v>
      </c>
      <c r="F5" s="516" t="s">
        <v>356</v>
      </c>
    </row>
    <row r="6" spans="2:6" ht="42" customHeight="1" thickBot="1" x14ac:dyDescent="0.25">
      <c r="B6" s="97" t="s">
        <v>283</v>
      </c>
      <c r="C6" s="97"/>
      <c r="D6" s="517">
        <f>SUM(D7:D12)</f>
        <v>427</v>
      </c>
      <c r="E6" s="518">
        <v>13.52</v>
      </c>
      <c r="F6" s="519">
        <v>12.034000000000001</v>
      </c>
    </row>
    <row r="7" spans="2:6" ht="42" customHeight="1" thickTop="1" x14ac:dyDescent="0.2">
      <c r="B7" s="63" t="s">
        <v>357</v>
      </c>
      <c r="C7" s="520" t="s">
        <v>285</v>
      </c>
      <c r="D7" s="521">
        <v>49</v>
      </c>
      <c r="E7" s="522">
        <v>15.03</v>
      </c>
      <c r="F7" s="523">
        <v>12</v>
      </c>
    </row>
    <row r="8" spans="2:6" ht="42" customHeight="1" x14ac:dyDescent="0.2">
      <c r="B8" s="69"/>
      <c r="C8" s="524" t="s">
        <v>286</v>
      </c>
      <c r="D8" s="525">
        <v>87</v>
      </c>
      <c r="E8" s="526">
        <v>15</v>
      </c>
      <c r="F8" s="527">
        <v>13</v>
      </c>
    </row>
    <row r="9" spans="2:6" ht="42" customHeight="1" x14ac:dyDescent="0.2">
      <c r="B9" s="69"/>
      <c r="C9" s="528" t="s">
        <v>358</v>
      </c>
      <c r="D9" s="525">
        <v>25</v>
      </c>
      <c r="E9" s="526">
        <v>14</v>
      </c>
      <c r="F9" s="527">
        <v>12.411</v>
      </c>
    </row>
    <row r="10" spans="2:6" ht="42" customHeight="1" x14ac:dyDescent="0.2">
      <c r="B10" s="69"/>
      <c r="C10" s="528" t="s">
        <v>288</v>
      </c>
      <c r="D10" s="525">
        <v>82</v>
      </c>
      <c r="E10" s="526">
        <v>14.398999999999999</v>
      </c>
      <c r="F10" s="527">
        <v>13</v>
      </c>
    </row>
    <row r="11" spans="2:6" ht="42" customHeight="1" x14ac:dyDescent="0.2">
      <c r="B11" s="69"/>
      <c r="C11" s="524" t="s">
        <v>289</v>
      </c>
      <c r="D11" s="525">
        <v>8</v>
      </c>
      <c r="E11" s="526">
        <v>20</v>
      </c>
      <c r="F11" s="527">
        <v>17</v>
      </c>
    </row>
    <row r="12" spans="2:6" ht="42" customHeight="1" thickBot="1" x14ac:dyDescent="0.25">
      <c r="B12" s="86"/>
      <c r="C12" s="529" t="s">
        <v>290</v>
      </c>
      <c r="D12" s="517">
        <v>176</v>
      </c>
      <c r="E12" s="518">
        <v>12</v>
      </c>
      <c r="F12" s="519">
        <v>11</v>
      </c>
    </row>
    <row r="13" spans="2:6" ht="42" customHeight="1" thickTop="1" x14ac:dyDescent="0.2">
      <c r="B13" s="69" t="s">
        <v>338</v>
      </c>
      <c r="C13" s="100" t="s">
        <v>359</v>
      </c>
      <c r="D13" s="530">
        <v>106</v>
      </c>
      <c r="E13" s="531">
        <v>14</v>
      </c>
      <c r="F13" s="532">
        <v>14</v>
      </c>
    </row>
    <row r="14" spans="2:6" ht="42" customHeight="1" x14ac:dyDescent="0.2">
      <c r="B14" s="69"/>
      <c r="C14" s="524" t="s">
        <v>360</v>
      </c>
      <c r="D14" s="525">
        <v>171</v>
      </c>
      <c r="E14" s="526">
        <v>14</v>
      </c>
      <c r="F14" s="527">
        <v>11</v>
      </c>
    </row>
    <row r="15" spans="2:6" ht="42" customHeight="1" x14ac:dyDescent="0.2">
      <c r="B15" s="69"/>
      <c r="C15" s="524" t="s">
        <v>361</v>
      </c>
      <c r="D15" s="525">
        <v>49</v>
      </c>
      <c r="E15" s="526">
        <v>11</v>
      </c>
      <c r="F15" s="527">
        <v>10</v>
      </c>
    </row>
    <row r="16" spans="2:6" ht="42" customHeight="1" x14ac:dyDescent="0.2">
      <c r="B16" s="69"/>
      <c r="C16" s="524" t="s">
        <v>362</v>
      </c>
      <c r="D16" s="525">
        <v>38</v>
      </c>
      <c r="E16" s="526">
        <v>13</v>
      </c>
      <c r="F16" s="527">
        <v>12</v>
      </c>
    </row>
    <row r="17" spans="2:6" ht="42" customHeight="1" x14ac:dyDescent="0.2">
      <c r="B17" s="69"/>
      <c r="C17" s="524" t="s">
        <v>363</v>
      </c>
      <c r="D17" s="525">
        <v>33</v>
      </c>
      <c r="E17" s="526">
        <v>16</v>
      </c>
      <c r="F17" s="527">
        <v>14</v>
      </c>
    </row>
    <row r="18" spans="2:6" ht="42" customHeight="1" thickBot="1" x14ac:dyDescent="0.25">
      <c r="B18" s="69"/>
      <c r="C18" s="529" t="s">
        <v>364</v>
      </c>
      <c r="D18" s="517">
        <v>30</v>
      </c>
      <c r="E18" s="518">
        <v>15</v>
      </c>
      <c r="F18" s="519">
        <v>14</v>
      </c>
    </row>
    <row r="19" spans="2:6" ht="42" customHeight="1" thickTop="1" x14ac:dyDescent="0.2">
      <c r="B19" s="69"/>
      <c r="C19" s="533" t="s">
        <v>365</v>
      </c>
      <c r="D19" s="525">
        <f>D14+D15+D16+D17</f>
        <v>291</v>
      </c>
      <c r="E19" s="526">
        <v>12.852</v>
      </c>
      <c r="F19" s="527">
        <v>11.609</v>
      </c>
    </row>
    <row r="20" spans="2:6" ht="42" customHeight="1" thickBot="1" x14ac:dyDescent="0.25">
      <c r="B20" s="102"/>
      <c r="C20" s="534" t="s">
        <v>366</v>
      </c>
      <c r="D20" s="525">
        <f>D15+D16+D17+D18</f>
        <v>150</v>
      </c>
      <c r="E20" s="535">
        <v>13.225</v>
      </c>
      <c r="F20" s="536">
        <v>11.757</v>
      </c>
    </row>
    <row r="22" spans="2:6" x14ac:dyDescent="0.2">
      <c r="B22" s="450" t="s">
        <v>340</v>
      </c>
      <c r="D22" s="537">
        <f>SUM(D13:D18)</f>
        <v>427</v>
      </c>
    </row>
    <row r="23" spans="2:6" x14ac:dyDescent="0.2">
      <c r="B23" t="s">
        <v>249</v>
      </c>
      <c r="D23" s="537">
        <f>D19+D18+D13</f>
        <v>427</v>
      </c>
    </row>
    <row r="24" spans="2:6" x14ac:dyDescent="0.2">
      <c r="D24" s="537">
        <f>D20+D14+D13</f>
        <v>427</v>
      </c>
    </row>
  </sheetData>
  <mergeCells count="4">
    <mergeCell ref="B5:C5"/>
    <mergeCell ref="B6:C6"/>
    <mergeCell ref="B7:B12"/>
    <mergeCell ref="B13:B20"/>
  </mergeCells>
  <phoneticPr fontId="3"/>
  <pageMargins left="1.05"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4FD3-5768-4D3A-A76F-44CA0A0D6C0B}">
  <sheetPr>
    <tabColor rgb="FF00B0F0"/>
  </sheetPr>
  <dimension ref="B2:P53"/>
  <sheetViews>
    <sheetView view="pageBreakPreview" zoomScaleNormal="75" zoomScaleSheetLayoutView="100" workbookViewId="0">
      <selection activeCell="C26" sqref="C26:C27"/>
    </sheetView>
  </sheetViews>
  <sheetFormatPr defaultColWidth="9" defaultRowHeight="13.2" x14ac:dyDescent="0.2"/>
  <cols>
    <col min="1" max="1" width="9" style="9"/>
    <col min="2" max="2" width="4.33203125" style="9" customWidth="1"/>
    <col min="3" max="7" width="17.33203125" style="9" customWidth="1"/>
    <col min="8" max="9" width="9" style="9"/>
    <col min="10" max="10" width="9" style="320"/>
    <col min="11" max="16384" width="9" style="9"/>
  </cols>
  <sheetData>
    <row r="2" spans="2:10" ht="14.4" x14ac:dyDescent="0.2">
      <c r="B2" s="8" t="s">
        <v>367</v>
      </c>
    </row>
    <row r="4" spans="2:10" x14ac:dyDescent="0.2">
      <c r="F4" s="11" t="s">
        <v>178</v>
      </c>
    </row>
    <row r="5" spans="2:10" x14ac:dyDescent="0.2">
      <c r="F5" s="11" t="s">
        <v>325</v>
      </c>
    </row>
    <row r="6" spans="2:10" ht="14.25" customHeight="1" x14ac:dyDescent="0.2"/>
    <row r="7" spans="2:10" ht="13.8" thickBot="1" x14ac:dyDescent="0.25">
      <c r="F7" s="10"/>
      <c r="G7" s="10" t="s">
        <v>181</v>
      </c>
    </row>
    <row r="8" spans="2:10" ht="15" customHeight="1" x14ac:dyDescent="0.2">
      <c r="B8" s="538"/>
      <c r="C8" s="539"/>
      <c r="D8" s="349" t="s">
        <v>276</v>
      </c>
      <c r="E8" s="540" t="s">
        <v>368</v>
      </c>
      <c r="F8" s="540" t="s">
        <v>369</v>
      </c>
      <c r="G8" s="541" t="s">
        <v>335</v>
      </c>
    </row>
    <row r="9" spans="2:10" ht="15.75" customHeight="1" x14ac:dyDescent="0.2">
      <c r="B9" s="542"/>
      <c r="C9" s="543"/>
      <c r="D9" s="425"/>
      <c r="E9" s="544"/>
      <c r="F9" s="545"/>
      <c r="G9" s="546"/>
    </row>
    <row r="10" spans="2:10" ht="72" customHeight="1" x14ac:dyDescent="0.2">
      <c r="B10" s="547"/>
      <c r="C10" s="548"/>
      <c r="D10" s="427"/>
      <c r="E10" s="549"/>
      <c r="F10" s="550"/>
      <c r="G10" s="551"/>
      <c r="I10" s="9" t="s">
        <v>370</v>
      </c>
      <c r="J10" s="421" t="s">
        <v>371</v>
      </c>
    </row>
    <row r="11" spans="2:10" ht="20.25" customHeight="1" x14ac:dyDescent="0.2">
      <c r="B11" s="356" t="s">
        <v>283</v>
      </c>
      <c r="C11" s="429"/>
      <c r="D11" s="430">
        <v>427</v>
      </c>
      <c r="E11" s="552">
        <f>E13+E15+E17+E19+E21+E23</f>
        <v>400</v>
      </c>
      <c r="F11" s="553">
        <f>F13+F15+F17+F19+F21+F23</f>
        <v>20</v>
      </c>
      <c r="G11" s="554">
        <f>G13+G15+G17+G19+G21+G23</f>
        <v>7</v>
      </c>
      <c r="I11" s="9">
        <f>SUM(E11,F11,G11)</f>
        <v>427</v>
      </c>
      <c r="J11" s="421">
        <f>D11-I11</f>
        <v>0</v>
      </c>
    </row>
    <row r="12" spans="2:10" ht="20.25" customHeight="1" thickBot="1" x14ac:dyDescent="0.25">
      <c r="B12" s="363"/>
      <c r="C12" s="431"/>
      <c r="D12" s="432"/>
      <c r="E12" s="555">
        <f>E11/D11</f>
        <v>0.93676814988290402</v>
      </c>
      <c r="F12" s="556">
        <f>F11/D11</f>
        <v>4.6838407494145202E-2</v>
      </c>
      <c r="G12" s="557">
        <f>G11/D11</f>
        <v>1.6393442622950821E-2</v>
      </c>
      <c r="H12" s="62"/>
      <c r="I12" s="62">
        <f t="shared" ref="I12:I40" si="0">SUM(E12,F12,G12)</f>
        <v>1</v>
      </c>
      <c r="J12" s="421">
        <f>1-I12</f>
        <v>0</v>
      </c>
    </row>
    <row r="13" spans="2:10" ht="20.25" customHeight="1" thickTop="1" x14ac:dyDescent="0.2">
      <c r="B13" s="63" t="s">
        <v>357</v>
      </c>
      <c r="C13" s="558" t="s">
        <v>285</v>
      </c>
      <c r="D13" s="433">
        <v>49</v>
      </c>
      <c r="E13" s="559">
        <v>44</v>
      </c>
      <c r="F13" s="560">
        <v>2</v>
      </c>
      <c r="G13" s="561">
        <v>3</v>
      </c>
      <c r="I13" s="9">
        <f t="shared" si="0"/>
        <v>49</v>
      </c>
      <c r="J13" s="421">
        <f t="shared" ref="J13" si="1">D13-I13</f>
        <v>0</v>
      </c>
    </row>
    <row r="14" spans="2:10" ht="20.25" customHeight="1" x14ac:dyDescent="0.2">
      <c r="B14" s="69"/>
      <c r="C14" s="198"/>
      <c r="D14" s="434"/>
      <c r="E14" s="562">
        <f>E13/D13</f>
        <v>0.89795918367346939</v>
      </c>
      <c r="F14" s="563">
        <f>F13/D13</f>
        <v>4.0816326530612242E-2</v>
      </c>
      <c r="G14" s="564">
        <f>G13/D13</f>
        <v>6.1224489795918366E-2</v>
      </c>
      <c r="I14" s="62">
        <f t="shared" si="0"/>
        <v>1</v>
      </c>
      <c r="J14" s="421">
        <f t="shared" ref="J14" si="2">1-I14</f>
        <v>0</v>
      </c>
    </row>
    <row r="15" spans="2:10" ht="20.25" customHeight="1" x14ac:dyDescent="0.2">
      <c r="B15" s="69"/>
      <c r="C15" s="275" t="s">
        <v>286</v>
      </c>
      <c r="D15" s="437">
        <v>87</v>
      </c>
      <c r="E15" s="552">
        <v>85</v>
      </c>
      <c r="F15" s="553">
        <v>1</v>
      </c>
      <c r="G15" s="554">
        <v>1</v>
      </c>
      <c r="I15" s="9">
        <f t="shared" si="0"/>
        <v>87</v>
      </c>
      <c r="J15" s="421">
        <f t="shared" ref="J15" si="3">D15-I15</f>
        <v>0</v>
      </c>
    </row>
    <row r="16" spans="2:10" ht="20.25" customHeight="1" x14ac:dyDescent="0.2">
      <c r="B16" s="69"/>
      <c r="C16" s="198"/>
      <c r="D16" s="438"/>
      <c r="E16" s="562">
        <f>E15/D15</f>
        <v>0.97701149425287359</v>
      </c>
      <c r="F16" s="563">
        <f>F15/D15</f>
        <v>1.1494252873563218E-2</v>
      </c>
      <c r="G16" s="564">
        <f>G15/D15</f>
        <v>1.1494252873563218E-2</v>
      </c>
      <c r="I16" s="62">
        <f t="shared" si="0"/>
        <v>1</v>
      </c>
      <c r="J16" s="421">
        <f t="shared" ref="J16" si="4">1-I16</f>
        <v>0</v>
      </c>
    </row>
    <row r="17" spans="2:16" ht="20.25" customHeight="1" x14ac:dyDescent="0.2">
      <c r="B17" s="69"/>
      <c r="C17" s="275" t="s">
        <v>358</v>
      </c>
      <c r="D17" s="437">
        <v>25</v>
      </c>
      <c r="E17" s="552">
        <v>25</v>
      </c>
      <c r="F17" s="553">
        <v>0</v>
      </c>
      <c r="G17" s="554">
        <v>0</v>
      </c>
      <c r="I17" s="9">
        <f t="shared" si="0"/>
        <v>25</v>
      </c>
      <c r="J17" s="421">
        <f t="shared" ref="J17" si="5">D17-I17</f>
        <v>0</v>
      </c>
    </row>
    <row r="18" spans="2:16" ht="20.25" customHeight="1" x14ac:dyDescent="0.2">
      <c r="B18" s="69"/>
      <c r="C18" s="198"/>
      <c r="D18" s="438"/>
      <c r="E18" s="562">
        <f>E17/D17</f>
        <v>1</v>
      </c>
      <c r="F18" s="563">
        <f>F17/D17</f>
        <v>0</v>
      </c>
      <c r="G18" s="564">
        <f>G17/D17</f>
        <v>0</v>
      </c>
      <c r="I18" s="62">
        <f t="shared" si="0"/>
        <v>1</v>
      </c>
      <c r="J18" s="421">
        <f t="shared" ref="J18" si="6">1-I18</f>
        <v>0</v>
      </c>
    </row>
    <row r="19" spans="2:16" ht="20.25" customHeight="1" x14ac:dyDescent="0.2">
      <c r="B19" s="69"/>
      <c r="C19" s="275" t="s">
        <v>288</v>
      </c>
      <c r="D19" s="437">
        <v>82</v>
      </c>
      <c r="E19" s="552">
        <v>77</v>
      </c>
      <c r="F19" s="553">
        <v>5</v>
      </c>
      <c r="G19" s="554">
        <v>0</v>
      </c>
      <c r="I19" s="9">
        <f t="shared" si="0"/>
        <v>82</v>
      </c>
      <c r="J19" s="421">
        <f t="shared" ref="J19" si="7">D19-I19</f>
        <v>0</v>
      </c>
    </row>
    <row r="20" spans="2:16" ht="20.25" customHeight="1" x14ac:dyDescent="0.2">
      <c r="B20" s="69"/>
      <c r="C20" s="198"/>
      <c r="D20" s="438"/>
      <c r="E20" s="562">
        <f>E19/D19</f>
        <v>0.93902439024390238</v>
      </c>
      <c r="F20" s="563">
        <f>F19/D19</f>
        <v>6.097560975609756E-2</v>
      </c>
      <c r="G20" s="564">
        <f>G19/D19</f>
        <v>0</v>
      </c>
      <c r="I20" s="62">
        <f t="shared" si="0"/>
        <v>1</v>
      </c>
      <c r="J20" s="421">
        <f t="shared" ref="J20" si="8">1-I20</f>
        <v>0</v>
      </c>
    </row>
    <row r="21" spans="2:16" ht="20.25" customHeight="1" x14ac:dyDescent="0.2">
      <c r="B21" s="69"/>
      <c r="C21" s="181" t="s">
        <v>289</v>
      </c>
      <c r="D21" s="437">
        <v>8</v>
      </c>
      <c r="E21" s="565">
        <v>8</v>
      </c>
      <c r="F21" s="566">
        <v>0</v>
      </c>
      <c r="G21" s="567">
        <v>0</v>
      </c>
      <c r="I21" s="9">
        <f t="shared" si="0"/>
        <v>8</v>
      </c>
      <c r="J21" s="421">
        <f t="shared" ref="J21" si="9">D21-I21</f>
        <v>0</v>
      </c>
    </row>
    <row r="22" spans="2:16" ht="20.25" customHeight="1" x14ac:dyDescent="0.2">
      <c r="B22" s="69"/>
      <c r="C22" s="198"/>
      <c r="D22" s="438"/>
      <c r="E22" s="562">
        <f>E21/D21</f>
        <v>1</v>
      </c>
      <c r="F22" s="563">
        <f>F21/D21</f>
        <v>0</v>
      </c>
      <c r="G22" s="564">
        <f>G21/D21</f>
        <v>0</v>
      </c>
      <c r="I22" s="62">
        <f t="shared" si="0"/>
        <v>1</v>
      </c>
      <c r="J22" s="421">
        <f t="shared" ref="J22" si="10">1-I22</f>
        <v>0</v>
      </c>
    </row>
    <row r="23" spans="2:16" ht="20.25" customHeight="1" x14ac:dyDescent="0.2">
      <c r="B23" s="69"/>
      <c r="C23" s="275" t="s">
        <v>290</v>
      </c>
      <c r="D23" s="437">
        <v>176</v>
      </c>
      <c r="E23" s="552">
        <v>161</v>
      </c>
      <c r="F23" s="553">
        <v>12</v>
      </c>
      <c r="G23" s="554">
        <v>3</v>
      </c>
      <c r="I23" s="9">
        <f t="shared" si="0"/>
        <v>176</v>
      </c>
      <c r="J23" s="421">
        <f t="shared" ref="J23" si="11">D23-I23</f>
        <v>0</v>
      </c>
    </row>
    <row r="24" spans="2:16" ht="20.25" customHeight="1" thickBot="1" x14ac:dyDescent="0.25">
      <c r="B24" s="69"/>
      <c r="C24" s="568"/>
      <c r="D24" s="434"/>
      <c r="E24" s="555">
        <f>E23/D23</f>
        <v>0.91477272727272729</v>
      </c>
      <c r="F24" s="556">
        <f>F23/D23</f>
        <v>6.8181818181818177E-2</v>
      </c>
      <c r="G24" s="557">
        <f>G23/D23</f>
        <v>1.7045454545454544E-2</v>
      </c>
      <c r="I24" s="62">
        <f t="shared" si="0"/>
        <v>1</v>
      </c>
      <c r="J24" s="421">
        <f t="shared" ref="J24" si="12">1-I24</f>
        <v>0</v>
      </c>
    </row>
    <row r="25" spans="2:16" ht="20.25" customHeight="1" thickTop="1" x14ac:dyDescent="0.2">
      <c r="B25" s="63" t="s">
        <v>338</v>
      </c>
      <c r="C25" s="94" t="s">
        <v>202</v>
      </c>
      <c r="D25" s="433">
        <v>106</v>
      </c>
      <c r="E25" s="565">
        <v>86</v>
      </c>
      <c r="F25" s="566">
        <v>16</v>
      </c>
      <c r="G25" s="567">
        <v>4</v>
      </c>
      <c r="I25" s="9">
        <f t="shared" si="0"/>
        <v>106</v>
      </c>
      <c r="J25" s="421">
        <f t="shared" ref="J25" si="13">D25-I25</f>
        <v>0</v>
      </c>
    </row>
    <row r="26" spans="2:16" ht="20.25" customHeight="1" x14ac:dyDescent="0.2">
      <c r="B26" s="69"/>
      <c r="C26" s="94"/>
      <c r="D26" s="438"/>
      <c r="E26" s="562">
        <f>E25/D25</f>
        <v>0.81132075471698117</v>
      </c>
      <c r="F26" s="563">
        <f>F25/D25</f>
        <v>0.15094339622641509</v>
      </c>
      <c r="G26" s="564">
        <f>G25/D25</f>
        <v>3.7735849056603772E-2</v>
      </c>
      <c r="I26" s="62">
        <f t="shared" si="0"/>
        <v>1</v>
      </c>
      <c r="J26" s="421">
        <f t="shared" ref="J26" si="14">1-I26</f>
        <v>0</v>
      </c>
    </row>
    <row r="27" spans="2:16" ht="20.25" customHeight="1" x14ac:dyDescent="0.2">
      <c r="B27" s="69"/>
      <c r="C27" s="95" t="s">
        <v>203</v>
      </c>
      <c r="D27" s="441">
        <v>171</v>
      </c>
      <c r="E27" s="552">
        <v>167</v>
      </c>
      <c r="F27" s="553">
        <v>4</v>
      </c>
      <c r="G27" s="554">
        <v>0</v>
      </c>
      <c r="I27" s="9">
        <f t="shared" si="0"/>
        <v>171</v>
      </c>
      <c r="J27" s="421">
        <f t="shared" ref="J27" si="15">D27-I27</f>
        <v>0</v>
      </c>
    </row>
    <row r="28" spans="2:16" ht="20.25" customHeight="1" x14ac:dyDescent="0.2">
      <c r="B28" s="69"/>
      <c r="C28" s="95"/>
      <c r="D28" s="438"/>
      <c r="E28" s="562">
        <f>E27/D27</f>
        <v>0.97660818713450293</v>
      </c>
      <c r="F28" s="563">
        <f>F27/D27</f>
        <v>2.3391812865497075E-2</v>
      </c>
      <c r="G28" s="564">
        <f>G27/D27</f>
        <v>0</v>
      </c>
      <c r="I28" s="62">
        <f t="shared" si="0"/>
        <v>1</v>
      </c>
      <c r="J28" s="421">
        <f t="shared" ref="J28" si="16">1-I28</f>
        <v>0</v>
      </c>
      <c r="O28" s="9">
        <f>SUM(D27:D35)</f>
        <v>321</v>
      </c>
      <c r="P28" s="9">
        <f>SUM(E27,E29,E31,E33,E35,)</f>
        <v>314</v>
      </c>
    </row>
    <row r="29" spans="2:16" ht="20.25" customHeight="1" x14ac:dyDescent="0.2">
      <c r="B29" s="69"/>
      <c r="C29" s="95" t="s">
        <v>204</v>
      </c>
      <c r="D29" s="434">
        <v>49</v>
      </c>
      <c r="E29" s="552">
        <v>46</v>
      </c>
      <c r="F29" s="553">
        <v>0</v>
      </c>
      <c r="G29" s="554">
        <v>3</v>
      </c>
      <c r="I29" s="9">
        <f t="shared" si="0"/>
        <v>49</v>
      </c>
      <c r="J29" s="421">
        <f t="shared" ref="J29" si="17">D29-I29</f>
        <v>0</v>
      </c>
      <c r="O29" s="9">
        <f>P28/O28</f>
        <v>0.97819314641744548</v>
      </c>
    </row>
    <row r="30" spans="2:16" ht="20.25" customHeight="1" x14ac:dyDescent="0.2">
      <c r="B30" s="69"/>
      <c r="C30" s="95"/>
      <c r="D30" s="438"/>
      <c r="E30" s="562">
        <f>E29/D29</f>
        <v>0.93877551020408168</v>
      </c>
      <c r="F30" s="563">
        <f>F29/D29</f>
        <v>0</v>
      </c>
      <c r="G30" s="564">
        <f>G29/D29</f>
        <v>6.1224489795918366E-2</v>
      </c>
      <c r="I30" s="62">
        <f t="shared" si="0"/>
        <v>1</v>
      </c>
      <c r="J30" s="421">
        <f t="shared" ref="J30" si="18">1-I30</f>
        <v>0</v>
      </c>
    </row>
    <row r="31" spans="2:16" ht="20.25" customHeight="1" x14ac:dyDescent="0.2">
      <c r="B31" s="69"/>
      <c r="C31" s="95" t="s">
        <v>205</v>
      </c>
      <c r="D31" s="434">
        <v>38</v>
      </c>
      <c r="E31" s="552">
        <v>38</v>
      </c>
      <c r="F31" s="553">
        <v>0</v>
      </c>
      <c r="G31" s="554">
        <v>0</v>
      </c>
      <c r="I31" s="9">
        <f t="shared" si="0"/>
        <v>38</v>
      </c>
      <c r="J31" s="421">
        <f t="shared" ref="J31" si="19">D31-I31</f>
        <v>0</v>
      </c>
    </row>
    <row r="32" spans="2:16" ht="20.25" customHeight="1" x14ac:dyDescent="0.2">
      <c r="B32" s="69"/>
      <c r="C32" s="95"/>
      <c r="D32" s="438"/>
      <c r="E32" s="562">
        <f>E31/D31</f>
        <v>1</v>
      </c>
      <c r="F32" s="563">
        <f>F31/D31</f>
        <v>0</v>
      </c>
      <c r="G32" s="564">
        <f>G31/D31</f>
        <v>0</v>
      </c>
      <c r="I32" s="62">
        <f t="shared" si="0"/>
        <v>1</v>
      </c>
      <c r="J32" s="421">
        <f t="shared" ref="J32" si="20">1-I32</f>
        <v>0</v>
      </c>
    </row>
    <row r="33" spans="2:10" ht="20.25" customHeight="1" x14ac:dyDescent="0.2">
      <c r="B33" s="69"/>
      <c r="C33" s="95" t="s">
        <v>206</v>
      </c>
      <c r="D33" s="434">
        <v>33</v>
      </c>
      <c r="E33" s="552">
        <v>33</v>
      </c>
      <c r="F33" s="553">
        <v>0</v>
      </c>
      <c r="G33" s="554">
        <v>0</v>
      </c>
      <c r="I33" s="9">
        <f t="shared" si="0"/>
        <v>33</v>
      </c>
      <c r="J33" s="421">
        <f t="shared" ref="J33" si="21">D33-I33</f>
        <v>0</v>
      </c>
    </row>
    <row r="34" spans="2:10" ht="20.25" customHeight="1" x14ac:dyDescent="0.2">
      <c r="B34" s="69"/>
      <c r="C34" s="95"/>
      <c r="D34" s="438"/>
      <c r="E34" s="562">
        <f>E33/D33</f>
        <v>1</v>
      </c>
      <c r="F34" s="563">
        <f>F33/D33</f>
        <v>0</v>
      </c>
      <c r="G34" s="564">
        <f>G33/D33</f>
        <v>0</v>
      </c>
      <c r="I34" s="62">
        <f t="shared" si="0"/>
        <v>1</v>
      </c>
      <c r="J34" s="421">
        <f t="shared" ref="J34" si="22">1-I34</f>
        <v>0</v>
      </c>
    </row>
    <row r="35" spans="2:10" ht="20.25" customHeight="1" x14ac:dyDescent="0.2">
      <c r="B35" s="69"/>
      <c r="C35" s="94" t="s">
        <v>207</v>
      </c>
      <c r="D35" s="441">
        <v>30</v>
      </c>
      <c r="E35" s="565">
        <v>30</v>
      </c>
      <c r="F35" s="566">
        <v>0</v>
      </c>
      <c r="G35" s="567">
        <v>0</v>
      </c>
      <c r="I35" s="9">
        <f t="shared" si="0"/>
        <v>30</v>
      </c>
      <c r="J35" s="421">
        <f t="shared" ref="J35" si="23">D35-I35</f>
        <v>0</v>
      </c>
    </row>
    <row r="36" spans="2:10" ht="20.25" customHeight="1" thickBot="1" x14ac:dyDescent="0.25">
      <c r="B36" s="69"/>
      <c r="C36" s="97"/>
      <c r="D36" s="434"/>
      <c r="E36" s="555">
        <f>E35/D35</f>
        <v>1</v>
      </c>
      <c r="F36" s="556">
        <f>F35/D35</f>
        <v>0</v>
      </c>
      <c r="G36" s="557">
        <f>G35/D35</f>
        <v>0</v>
      </c>
      <c r="I36" s="62">
        <f t="shared" si="0"/>
        <v>1</v>
      </c>
      <c r="J36" s="421">
        <f t="shared" ref="J36" si="24">1-I36</f>
        <v>0</v>
      </c>
    </row>
    <row r="37" spans="2:10" ht="20.25" customHeight="1" thickTop="1" x14ac:dyDescent="0.2">
      <c r="B37" s="69"/>
      <c r="C37" s="101" t="s">
        <v>208</v>
      </c>
      <c r="D37" s="68">
        <f>D27+D29+D31+D33</f>
        <v>291</v>
      </c>
      <c r="E37" s="566">
        <f>E27+E29+E31+E33</f>
        <v>284</v>
      </c>
      <c r="F37" s="566">
        <f>F27+F29+F31+F33</f>
        <v>4</v>
      </c>
      <c r="G37" s="567">
        <f>G27+G29+G31+G33</f>
        <v>3</v>
      </c>
      <c r="I37" s="9">
        <f t="shared" si="0"/>
        <v>291</v>
      </c>
      <c r="J37" s="421">
        <f t="shared" ref="J37" si="25">D37-I37</f>
        <v>0</v>
      </c>
    </row>
    <row r="38" spans="2:10" ht="20.25" customHeight="1" x14ac:dyDescent="0.2">
      <c r="B38" s="69"/>
      <c r="C38" s="100" t="s">
        <v>209</v>
      </c>
      <c r="D38" s="438"/>
      <c r="E38" s="562">
        <f>E37/D37</f>
        <v>0.97594501718213056</v>
      </c>
      <c r="F38" s="563">
        <f>F37/D37</f>
        <v>1.3745704467353952E-2</v>
      </c>
      <c r="G38" s="564">
        <f>G37/D37</f>
        <v>1.0309278350515464E-2</v>
      </c>
      <c r="I38" s="62">
        <f t="shared" si="0"/>
        <v>0.99999999999999989</v>
      </c>
      <c r="J38" s="421">
        <f t="shared" ref="J38" si="26">1-I38</f>
        <v>0</v>
      </c>
    </row>
    <row r="39" spans="2:10" ht="20.25" customHeight="1" x14ac:dyDescent="0.2">
      <c r="B39" s="69"/>
      <c r="C39" s="101" t="s">
        <v>208</v>
      </c>
      <c r="D39" s="47">
        <f>D29+D31+D33+D35</f>
        <v>150</v>
      </c>
      <c r="E39" s="566">
        <f>E29+E31+E33+E35</f>
        <v>147</v>
      </c>
      <c r="F39" s="566">
        <f>F29+F31+F33+F35</f>
        <v>0</v>
      </c>
      <c r="G39" s="567">
        <f>G29+G31+G33+G35</f>
        <v>3</v>
      </c>
      <c r="I39" s="9">
        <f t="shared" si="0"/>
        <v>150</v>
      </c>
      <c r="J39" s="421">
        <f>D39-I39</f>
        <v>0</v>
      </c>
    </row>
    <row r="40" spans="2:10" ht="20.25" customHeight="1" thickBot="1" x14ac:dyDescent="0.25">
      <c r="B40" s="102"/>
      <c r="C40" s="100" t="s">
        <v>210</v>
      </c>
      <c r="D40" s="438"/>
      <c r="E40" s="569">
        <f>E39/D39</f>
        <v>0.98</v>
      </c>
      <c r="F40" s="570">
        <f>F39/D39</f>
        <v>0</v>
      </c>
      <c r="G40" s="571">
        <f>G39/D39</f>
        <v>0.02</v>
      </c>
      <c r="I40" s="62">
        <f t="shared" si="0"/>
        <v>1</v>
      </c>
      <c r="J40" s="421">
        <f>1-I40</f>
        <v>0</v>
      </c>
    </row>
    <row r="41" spans="2:10" ht="20.25" customHeight="1" x14ac:dyDescent="0.2">
      <c r="C41" s="572"/>
      <c r="D41" s="573"/>
      <c r="E41" s="574"/>
      <c r="F41" s="574"/>
      <c r="G41" s="574"/>
    </row>
    <row r="43" spans="2:10" x14ac:dyDescent="0.2">
      <c r="B43" s="450" t="s">
        <v>340</v>
      </c>
      <c r="D43" s="9">
        <f>D25+D27+D29+D31+D33+D35</f>
        <v>427</v>
      </c>
      <c r="E43" s="9">
        <f t="shared" ref="E43:G43" si="27">E25+E27+E29+E31+E33+E35</f>
        <v>400</v>
      </c>
      <c r="F43" s="9">
        <f t="shared" si="27"/>
        <v>20</v>
      </c>
      <c r="G43" s="9">
        <f t="shared" si="27"/>
        <v>7</v>
      </c>
    </row>
    <row r="44" spans="2:10" s="62" customFormat="1" x14ac:dyDescent="0.2">
      <c r="B44" s="62" t="s">
        <v>372</v>
      </c>
      <c r="E44" s="110">
        <f>E43/D43</f>
        <v>0.93676814988290402</v>
      </c>
      <c r="F44" s="110">
        <f>F43/D43</f>
        <v>4.6838407494145202E-2</v>
      </c>
      <c r="G44" s="110">
        <f>G43/D43</f>
        <v>1.6393442622950821E-2</v>
      </c>
      <c r="J44" s="320"/>
    </row>
    <row r="45" spans="2:10" s="62" customFormat="1" x14ac:dyDescent="0.2">
      <c r="E45" s="110"/>
      <c r="F45" s="110"/>
      <c r="G45" s="110"/>
      <c r="J45" s="320"/>
    </row>
    <row r="46" spans="2:10" s="420" customFormat="1" x14ac:dyDescent="0.2">
      <c r="B46" s="420" t="s">
        <v>249</v>
      </c>
      <c r="D46" s="420">
        <f>D37+D35+D25</f>
        <v>427</v>
      </c>
      <c r="E46" s="420">
        <f t="shared" ref="E46:G46" si="28">E37+E35+E25</f>
        <v>400</v>
      </c>
      <c r="F46" s="420">
        <f t="shared" si="28"/>
        <v>20</v>
      </c>
      <c r="G46" s="420">
        <f t="shared" si="28"/>
        <v>7</v>
      </c>
    </row>
    <row r="47" spans="2:10" s="420" customFormat="1" x14ac:dyDescent="0.2">
      <c r="D47" s="420">
        <f>D39+D27+D25</f>
        <v>427</v>
      </c>
      <c r="E47" s="420">
        <f t="shared" ref="E47:G47" si="29">E39+E27+E25</f>
        <v>400</v>
      </c>
      <c r="F47" s="420">
        <f t="shared" si="29"/>
        <v>20</v>
      </c>
      <c r="G47" s="420">
        <f t="shared" si="29"/>
        <v>7</v>
      </c>
    </row>
    <row r="49" spans="2:7" s="320" customFormat="1" x14ac:dyDescent="0.2">
      <c r="B49" s="421" t="s">
        <v>250</v>
      </c>
      <c r="C49" s="421"/>
      <c r="D49" s="421">
        <f>D11-D43</f>
        <v>0</v>
      </c>
      <c r="E49" s="421">
        <f>E11-E43</f>
        <v>0</v>
      </c>
      <c r="F49" s="421">
        <f>F11-F43</f>
        <v>0</v>
      </c>
      <c r="G49" s="421">
        <f>G11-G43</f>
        <v>0</v>
      </c>
    </row>
    <row r="50" spans="2:7" s="320" customFormat="1" x14ac:dyDescent="0.2">
      <c r="B50" s="421"/>
      <c r="C50" s="421"/>
      <c r="D50" s="421"/>
      <c r="E50" s="421">
        <f>E12-E44</f>
        <v>0</v>
      </c>
      <c r="F50" s="421">
        <f>F12-F44</f>
        <v>0</v>
      </c>
      <c r="G50" s="421">
        <f>G12-G44</f>
        <v>0</v>
      </c>
    </row>
    <row r="51" spans="2:7" x14ac:dyDescent="0.2">
      <c r="B51" s="339"/>
      <c r="C51" s="339"/>
      <c r="D51" s="339"/>
      <c r="E51" s="575"/>
      <c r="F51" s="575"/>
      <c r="G51" s="575"/>
    </row>
    <row r="52" spans="2:7" x14ac:dyDescent="0.2">
      <c r="B52" s="339"/>
      <c r="C52" s="339"/>
      <c r="D52" s="421">
        <f>D46-D43</f>
        <v>0</v>
      </c>
      <c r="E52" s="421">
        <f t="shared" ref="E52:G52" si="30">E46-E43</f>
        <v>0</v>
      </c>
      <c r="F52" s="421">
        <f t="shared" si="30"/>
        <v>0</v>
      </c>
      <c r="G52" s="421">
        <f t="shared" si="30"/>
        <v>0</v>
      </c>
    </row>
    <row r="53" spans="2:7" x14ac:dyDescent="0.2">
      <c r="B53" s="339"/>
      <c r="C53" s="339"/>
      <c r="D53" s="421">
        <f>D47-D43</f>
        <v>0</v>
      </c>
      <c r="E53" s="421">
        <f t="shared" ref="E53:G53" si="31">E47-E43</f>
        <v>0</v>
      </c>
      <c r="F53" s="421">
        <f t="shared" si="31"/>
        <v>0</v>
      </c>
      <c r="G53" s="421">
        <f t="shared" si="31"/>
        <v>0</v>
      </c>
    </row>
  </sheetData>
  <mergeCells count="19">
    <mergeCell ref="C21:C22"/>
    <mergeCell ref="C23:C24"/>
    <mergeCell ref="B25:B40"/>
    <mergeCell ref="C25:C26"/>
    <mergeCell ref="C27:C28"/>
    <mergeCell ref="C29:C30"/>
    <mergeCell ref="C31:C32"/>
    <mergeCell ref="C33:C34"/>
    <mergeCell ref="C35:C36"/>
    <mergeCell ref="D8:D10"/>
    <mergeCell ref="E8:E10"/>
    <mergeCell ref="F8:F10"/>
    <mergeCell ref="G8:G10"/>
    <mergeCell ref="B11:C12"/>
    <mergeCell ref="B13:B24"/>
    <mergeCell ref="C13:C14"/>
    <mergeCell ref="C15:C16"/>
    <mergeCell ref="C17:C18"/>
    <mergeCell ref="C19:C20"/>
  </mergeCells>
  <phoneticPr fontId="3"/>
  <printOptions horizontalCentered="1"/>
  <pageMargins left="0.82677165354330717" right="0.43307086614173229" top="0.59055118110236227" bottom="0.35433070866141736" header="0.19685039370078741" footer="0.19685039370078741"/>
  <pageSetup paperSize="9" firstPageNumber="2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653A-92EE-486C-8E93-08604F8FF24A}">
  <sheetPr>
    <tabColor rgb="FF00B0F0"/>
  </sheetPr>
  <dimension ref="B1:O50"/>
  <sheetViews>
    <sheetView view="pageBreakPreview" zoomScaleNormal="100" zoomScaleSheetLayoutView="100" workbookViewId="0">
      <selection activeCell="C26" sqref="C26:C27"/>
    </sheetView>
  </sheetViews>
  <sheetFormatPr defaultColWidth="9" defaultRowHeight="13.2" x14ac:dyDescent="0.2"/>
  <cols>
    <col min="1" max="1" width="9" style="9"/>
    <col min="2" max="2" width="4.6640625" style="9" customWidth="1"/>
    <col min="3" max="3" width="15.6640625" style="9" customWidth="1"/>
    <col min="4" max="9" width="8.6640625" style="9" customWidth="1"/>
    <col min="10" max="10" width="9.33203125" style="9" customWidth="1"/>
    <col min="11" max="12" width="8.6640625" style="9" customWidth="1"/>
    <col min="13" max="14" width="9" style="9"/>
    <col min="15" max="15" width="9" style="576"/>
    <col min="16" max="16384" width="9" style="9"/>
  </cols>
  <sheetData>
    <row r="1" spans="2:15" ht="14.4" x14ac:dyDescent="0.2">
      <c r="B1" s="8" t="s">
        <v>373</v>
      </c>
    </row>
    <row r="3" spans="2:15" x14ac:dyDescent="0.2">
      <c r="H3" s="11" t="s">
        <v>178</v>
      </c>
    </row>
    <row r="4" spans="2:15" x14ac:dyDescent="0.2">
      <c r="H4" s="11" t="s">
        <v>374</v>
      </c>
    </row>
    <row r="5" spans="2:15" x14ac:dyDescent="0.2">
      <c r="H5" s="11"/>
    </row>
    <row r="6" spans="2:15" ht="13.8" thickBot="1" x14ac:dyDescent="0.25">
      <c r="B6" s="9" t="s">
        <v>353</v>
      </c>
      <c r="K6" s="10"/>
      <c r="L6" s="10" t="s">
        <v>181</v>
      </c>
    </row>
    <row r="7" spans="2:15" ht="13.5" customHeight="1" x14ac:dyDescent="0.2">
      <c r="B7" s="341"/>
      <c r="C7" s="341"/>
      <c r="D7" s="454" t="s">
        <v>326</v>
      </c>
      <c r="E7" s="577" t="s">
        <v>375</v>
      </c>
      <c r="F7" s="578" t="s">
        <v>376</v>
      </c>
      <c r="G7" s="579" t="s">
        <v>377</v>
      </c>
      <c r="H7" s="146"/>
      <c r="I7" s="580"/>
      <c r="J7" s="578" t="s">
        <v>378</v>
      </c>
      <c r="K7" s="578" t="s">
        <v>379</v>
      </c>
      <c r="L7" s="581" t="s">
        <v>335</v>
      </c>
    </row>
    <row r="8" spans="2:15" ht="96.75" customHeight="1" x14ac:dyDescent="0.2">
      <c r="B8" s="341"/>
      <c r="C8" s="341"/>
      <c r="D8" s="454"/>
      <c r="E8" s="582"/>
      <c r="F8" s="484"/>
      <c r="G8" s="583"/>
      <c r="H8" s="528" t="s">
        <v>380</v>
      </c>
      <c r="I8" s="528" t="s">
        <v>381</v>
      </c>
      <c r="J8" s="484"/>
      <c r="K8" s="484"/>
      <c r="L8" s="584"/>
      <c r="N8" s="9" t="s">
        <v>370</v>
      </c>
      <c r="O8" s="113" t="s">
        <v>371</v>
      </c>
    </row>
    <row r="9" spans="2:15" ht="21.75" customHeight="1" x14ac:dyDescent="0.2">
      <c r="B9" s="43" t="s">
        <v>193</v>
      </c>
      <c r="C9" s="465"/>
      <c r="D9" s="430">
        <v>427</v>
      </c>
      <c r="E9" s="585">
        <f t="shared" ref="E9:L9" si="0">E11+E13+E15+E17+E19+E21</f>
        <v>12</v>
      </c>
      <c r="F9" s="469">
        <f t="shared" si="0"/>
        <v>15</v>
      </c>
      <c r="G9" s="469">
        <f>G11+G13+G15+G17+G19+G21</f>
        <v>350</v>
      </c>
      <c r="H9" s="469">
        <f t="shared" si="0"/>
        <v>146</v>
      </c>
      <c r="I9" s="468">
        <f t="shared" si="0"/>
        <v>204</v>
      </c>
      <c r="J9" s="469">
        <f t="shared" si="0"/>
        <v>4</v>
      </c>
      <c r="K9" s="469">
        <f t="shared" si="0"/>
        <v>17</v>
      </c>
      <c r="L9" s="586">
        <f t="shared" si="0"/>
        <v>29</v>
      </c>
      <c r="N9" s="109">
        <f>SUM(E9:G9,J9:L9)</f>
        <v>427</v>
      </c>
      <c r="O9" s="113">
        <f>D9-N9</f>
        <v>0</v>
      </c>
    </row>
    <row r="10" spans="2:15" ht="21.75" customHeight="1" thickBot="1" x14ac:dyDescent="0.25">
      <c r="B10" s="48"/>
      <c r="C10" s="472"/>
      <c r="D10" s="432"/>
      <c r="E10" s="587">
        <f>E9/D9</f>
        <v>2.8103044496487119E-2</v>
      </c>
      <c r="F10" s="588">
        <f>F9/D9</f>
        <v>3.5128805620608897E-2</v>
      </c>
      <c r="G10" s="589">
        <f>G9/D9</f>
        <v>0.81967213114754101</v>
      </c>
      <c r="H10" s="588">
        <f>H9/D9</f>
        <v>0.34192037470725994</v>
      </c>
      <c r="I10" s="590">
        <f>I9/D9</f>
        <v>0.47775175644028101</v>
      </c>
      <c r="J10" s="589">
        <f>J9/D9</f>
        <v>9.3676814988290398E-3</v>
      </c>
      <c r="K10" s="591">
        <f>K9/D9</f>
        <v>3.9812646370023422E-2</v>
      </c>
      <c r="L10" s="592">
        <f>L9/D9</f>
        <v>6.7915690866510545E-2</v>
      </c>
      <c r="N10" s="62">
        <f>SUM(E10:G10,J10:L10)</f>
        <v>1</v>
      </c>
      <c r="O10" s="113">
        <f>1-N10</f>
        <v>0</v>
      </c>
    </row>
    <row r="11" spans="2:15" ht="21.75" customHeight="1" thickTop="1" x14ac:dyDescent="0.2">
      <c r="B11" s="63" t="s">
        <v>284</v>
      </c>
      <c r="C11" s="476" t="s">
        <v>195</v>
      </c>
      <c r="D11" s="433">
        <v>49</v>
      </c>
      <c r="E11" s="593">
        <v>2</v>
      </c>
      <c r="F11" s="594">
        <v>1</v>
      </c>
      <c r="G11" s="381">
        <f>H11+I11</f>
        <v>38</v>
      </c>
      <c r="H11" s="594">
        <v>6</v>
      </c>
      <c r="I11" s="595">
        <v>32</v>
      </c>
      <c r="J11" s="381">
        <v>0</v>
      </c>
      <c r="K11" s="596">
        <v>5</v>
      </c>
      <c r="L11" s="597">
        <v>3</v>
      </c>
      <c r="N11" s="109">
        <f t="shared" ref="N11:N38" si="1">SUM(E11:G11,J11:L11)</f>
        <v>49</v>
      </c>
      <c r="O11" s="113">
        <f t="shared" ref="O11" si="2">D11-N11</f>
        <v>0</v>
      </c>
    </row>
    <row r="12" spans="2:15" ht="21.75" customHeight="1" x14ac:dyDescent="0.2">
      <c r="B12" s="69"/>
      <c r="C12" s="271"/>
      <c r="D12" s="434"/>
      <c r="E12" s="587">
        <f>E11/D11</f>
        <v>4.0816326530612242E-2</v>
      </c>
      <c r="F12" s="588">
        <f>F11/D11</f>
        <v>2.0408163265306121E-2</v>
      </c>
      <c r="G12" s="589">
        <f>G11/D11</f>
        <v>0.77551020408163263</v>
      </c>
      <c r="H12" s="588">
        <f>H11/D11</f>
        <v>0.12244897959183673</v>
      </c>
      <c r="I12" s="590">
        <f>I11/D11</f>
        <v>0.65306122448979587</v>
      </c>
      <c r="J12" s="589">
        <f>J11/D11</f>
        <v>0</v>
      </c>
      <c r="K12" s="591">
        <f>K11/D11</f>
        <v>0.10204081632653061</v>
      </c>
      <c r="L12" s="592">
        <f>L11/D11</f>
        <v>6.1224489795918366E-2</v>
      </c>
      <c r="N12" s="62">
        <f t="shared" si="1"/>
        <v>0.99999999999999989</v>
      </c>
      <c r="O12" s="113">
        <f t="shared" ref="O12" si="3">1-N12</f>
        <v>0</v>
      </c>
    </row>
    <row r="13" spans="2:15" ht="21.75" customHeight="1" x14ac:dyDescent="0.2">
      <c r="B13" s="69"/>
      <c r="C13" s="95" t="s">
        <v>196</v>
      </c>
      <c r="D13" s="437">
        <v>87</v>
      </c>
      <c r="E13" s="585">
        <v>1</v>
      </c>
      <c r="F13" s="598">
        <v>1</v>
      </c>
      <c r="G13" s="398">
        <f>H13+I13</f>
        <v>82</v>
      </c>
      <c r="H13" s="398">
        <v>32</v>
      </c>
      <c r="I13" s="538">
        <v>50</v>
      </c>
      <c r="J13" s="398">
        <v>0</v>
      </c>
      <c r="K13" s="539">
        <v>1</v>
      </c>
      <c r="L13" s="599">
        <v>2</v>
      </c>
      <c r="N13" s="109">
        <f>SUM(E13:G13,J13:L13)</f>
        <v>87</v>
      </c>
      <c r="O13" s="113">
        <f>D13-N13</f>
        <v>0</v>
      </c>
    </row>
    <row r="14" spans="2:15" ht="21.75" customHeight="1" x14ac:dyDescent="0.2">
      <c r="B14" s="69"/>
      <c r="C14" s="95"/>
      <c r="D14" s="438"/>
      <c r="E14" s="587">
        <f>E13/D13</f>
        <v>1.1494252873563218E-2</v>
      </c>
      <c r="F14" s="588">
        <f>F13/D13</f>
        <v>1.1494252873563218E-2</v>
      </c>
      <c r="G14" s="589">
        <f>G13/D13</f>
        <v>0.94252873563218387</v>
      </c>
      <c r="H14" s="588">
        <f>H13/D13</f>
        <v>0.36781609195402298</v>
      </c>
      <c r="I14" s="590">
        <f>I13/D13</f>
        <v>0.57471264367816088</v>
      </c>
      <c r="J14" s="589">
        <f>J13/D13</f>
        <v>0</v>
      </c>
      <c r="K14" s="591">
        <f>K13/D13</f>
        <v>1.1494252873563218E-2</v>
      </c>
      <c r="L14" s="592">
        <f>L13/D13</f>
        <v>2.2988505747126436E-2</v>
      </c>
      <c r="N14" s="62">
        <f t="shared" si="1"/>
        <v>0.99999999999999989</v>
      </c>
      <c r="O14" s="113">
        <f t="shared" ref="O14" si="4">1-N14</f>
        <v>0</v>
      </c>
    </row>
    <row r="15" spans="2:15" ht="21.75" customHeight="1" x14ac:dyDescent="0.2">
      <c r="B15" s="69"/>
      <c r="C15" s="275" t="s">
        <v>287</v>
      </c>
      <c r="D15" s="437">
        <v>25</v>
      </c>
      <c r="E15" s="585">
        <v>1</v>
      </c>
      <c r="F15" s="598">
        <v>0</v>
      </c>
      <c r="G15" s="398">
        <f>H15+I15</f>
        <v>22</v>
      </c>
      <c r="H15" s="398">
        <v>8</v>
      </c>
      <c r="I15" s="538">
        <v>14</v>
      </c>
      <c r="J15" s="398">
        <v>2</v>
      </c>
      <c r="K15" s="539">
        <v>0</v>
      </c>
      <c r="L15" s="599">
        <v>0</v>
      </c>
      <c r="N15" s="109">
        <f t="shared" si="1"/>
        <v>25</v>
      </c>
      <c r="O15" s="113">
        <f t="shared" ref="O15" si="5">D15-N15</f>
        <v>0</v>
      </c>
    </row>
    <row r="16" spans="2:15" ht="21.75" customHeight="1" x14ac:dyDescent="0.2">
      <c r="B16" s="69"/>
      <c r="C16" s="181"/>
      <c r="D16" s="438"/>
      <c r="E16" s="587">
        <f>E15/D15</f>
        <v>0.04</v>
      </c>
      <c r="F16" s="588">
        <f>F15/D15</f>
        <v>0</v>
      </c>
      <c r="G16" s="589">
        <f>G15/D15</f>
        <v>0.88</v>
      </c>
      <c r="H16" s="588">
        <f>H15/D15</f>
        <v>0.32</v>
      </c>
      <c r="I16" s="590">
        <f>I15/D15</f>
        <v>0.56000000000000005</v>
      </c>
      <c r="J16" s="589">
        <f>J15/D15</f>
        <v>0.08</v>
      </c>
      <c r="K16" s="591">
        <f>K15/D15</f>
        <v>0</v>
      </c>
      <c r="L16" s="592">
        <f>L15/D15</f>
        <v>0</v>
      </c>
      <c r="N16" s="62">
        <f t="shared" si="1"/>
        <v>1</v>
      </c>
      <c r="O16" s="113">
        <f t="shared" ref="O16" si="6">1-N16</f>
        <v>0</v>
      </c>
    </row>
    <row r="17" spans="2:15" ht="21.75" customHeight="1" x14ac:dyDescent="0.2">
      <c r="B17" s="69"/>
      <c r="C17" s="484" t="s">
        <v>336</v>
      </c>
      <c r="D17" s="437">
        <v>82</v>
      </c>
      <c r="E17" s="585">
        <v>2</v>
      </c>
      <c r="F17" s="598">
        <v>5</v>
      </c>
      <c r="G17" s="398">
        <f>H17+I17</f>
        <v>62</v>
      </c>
      <c r="H17" s="598">
        <v>25</v>
      </c>
      <c r="I17" s="398">
        <v>37</v>
      </c>
      <c r="J17" s="539">
        <v>1</v>
      </c>
      <c r="K17" s="539">
        <v>4</v>
      </c>
      <c r="L17" s="599">
        <v>8</v>
      </c>
      <c r="N17" s="109">
        <f t="shared" si="1"/>
        <v>82</v>
      </c>
      <c r="O17" s="113">
        <f t="shared" ref="O17" si="7">D17-N17</f>
        <v>0</v>
      </c>
    </row>
    <row r="18" spans="2:15" ht="21.75" customHeight="1" x14ac:dyDescent="0.2">
      <c r="B18" s="69"/>
      <c r="C18" s="484"/>
      <c r="D18" s="438"/>
      <c r="E18" s="587">
        <f>E17/D17</f>
        <v>2.4390243902439025E-2</v>
      </c>
      <c r="F18" s="588">
        <f>F17/D17</f>
        <v>6.097560975609756E-2</v>
      </c>
      <c r="G18" s="589">
        <f>G17/D17</f>
        <v>0.75609756097560976</v>
      </c>
      <c r="H18" s="588">
        <f>H17/D17</f>
        <v>0.3048780487804878</v>
      </c>
      <c r="I18" s="590">
        <f>I17/D17</f>
        <v>0.45121951219512196</v>
      </c>
      <c r="J18" s="589">
        <f>J17/D17</f>
        <v>1.2195121951219513E-2</v>
      </c>
      <c r="K18" s="591">
        <f>K17/D17</f>
        <v>4.878048780487805E-2</v>
      </c>
      <c r="L18" s="592">
        <f>L17/D17</f>
        <v>9.7560975609756101E-2</v>
      </c>
      <c r="N18" s="62">
        <f t="shared" si="1"/>
        <v>1</v>
      </c>
      <c r="O18" s="113">
        <f t="shared" ref="O18" si="8">1-N18</f>
        <v>0</v>
      </c>
    </row>
    <row r="19" spans="2:15" ht="21.75" customHeight="1" x14ac:dyDescent="0.2">
      <c r="B19" s="69"/>
      <c r="C19" s="95" t="s">
        <v>337</v>
      </c>
      <c r="D19" s="437">
        <v>8</v>
      </c>
      <c r="E19" s="585">
        <v>0</v>
      </c>
      <c r="F19" s="598">
        <v>0</v>
      </c>
      <c r="G19" s="398">
        <f>H19+I19</f>
        <v>8</v>
      </c>
      <c r="H19" s="398">
        <v>8</v>
      </c>
      <c r="I19" s="398">
        <v>0</v>
      </c>
      <c r="J19" s="539">
        <v>0</v>
      </c>
      <c r="K19" s="539">
        <v>0</v>
      </c>
      <c r="L19" s="599">
        <v>0</v>
      </c>
      <c r="N19" s="109">
        <f t="shared" si="1"/>
        <v>8</v>
      </c>
      <c r="O19" s="113">
        <f t="shared" ref="O19" si="9">D19-N19</f>
        <v>0</v>
      </c>
    </row>
    <row r="20" spans="2:15" ht="21.75" customHeight="1" x14ac:dyDescent="0.2">
      <c r="B20" s="69"/>
      <c r="C20" s="95"/>
      <c r="D20" s="438"/>
      <c r="E20" s="75">
        <f>E19/D19</f>
        <v>0</v>
      </c>
      <c r="F20" s="600">
        <f>F19/D19</f>
        <v>0</v>
      </c>
      <c r="G20" s="601">
        <f>G19/D19</f>
        <v>1</v>
      </c>
      <c r="H20" s="600">
        <f>H19/D19</f>
        <v>1</v>
      </c>
      <c r="I20" s="602">
        <f>I19/D19</f>
        <v>0</v>
      </c>
      <c r="J20" s="601">
        <f>J19/D19</f>
        <v>0</v>
      </c>
      <c r="K20" s="603">
        <f>K19/D19</f>
        <v>0</v>
      </c>
      <c r="L20" s="604">
        <f>L19/D19</f>
        <v>0</v>
      </c>
      <c r="N20" s="62">
        <f t="shared" si="1"/>
        <v>1</v>
      </c>
      <c r="O20" s="113">
        <f t="shared" ref="O20" si="10">1-N20</f>
        <v>0</v>
      </c>
    </row>
    <row r="21" spans="2:15" ht="21.75" customHeight="1" x14ac:dyDescent="0.2">
      <c r="B21" s="69"/>
      <c r="C21" s="96" t="s">
        <v>200</v>
      </c>
      <c r="D21" s="437">
        <v>176</v>
      </c>
      <c r="E21" s="605">
        <v>6</v>
      </c>
      <c r="F21" s="9">
        <v>8</v>
      </c>
      <c r="G21" s="391">
        <f>H21+I21</f>
        <v>138</v>
      </c>
      <c r="H21" s="391">
        <v>67</v>
      </c>
      <c r="I21" s="391">
        <v>71</v>
      </c>
      <c r="J21" s="543">
        <v>1</v>
      </c>
      <c r="K21" s="543">
        <v>7</v>
      </c>
      <c r="L21" s="606">
        <v>16</v>
      </c>
      <c r="N21" s="109">
        <f t="shared" si="1"/>
        <v>176</v>
      </c>
      <c r="O21" s="113">
        <f t="shared" ref="O21" si="11">D21-N21</f>
        <v>0</v>
      </c>
    </row>
    <row r="22" spans="2:15" ht="21.75" customHeight="1" thickBot="1" x14ac:dyDescent="0.25">
      <c r="B22" s="86"/>
      <c r="C22" s="485"/>
      <c r="D22" s="434"/>
      <c r="E22" s="91">
        <f>E21/D21</f>
        <v>3.4090909090909088E-2</v>
      </c>
      <c r="F22" s="607">
        <f>F21/D21</f>
        <v>4.5454545454545456E-2</v>
      </c>
      <c r="G22" s="608">
        <f>G21/D21</f>
        <v>0.78409090909090906</v>
      </c>
      <c r="H22" s="607">
        <f>H21/D21</f>
        <v>0.38068181818181818</v>
      </c>
      <c r="I22" s="609">
        <f>I21/D21</f>
        <v>0.40340909090909088</v>
      </c>
      <c r="J22" s="608">
        <f>J21/D21</f>
        <v>5.681818181818182E-3</v>
      </c>
      <c r="K22" s="610">
        <f>K21/D21</f>
        <v>3.9772727272727272E-2</v>
      </c>
      <c r="L22" s="611">
        <f>L21/D21</f>
        <v>9.0909090909090912E-2</v>
      </c>
      <c r="N22" s="62">
        <f t="shared" si="1"/>
        <v>1</v>
      </c>
      <c r="O22" s="113">
        <f t="shared" ref="O22" si="12">1-N22</f>
        <v>0</v>
      </c>
    </row>
    <row r="23" spans="2:15" ht="21.75" customHeight="1" thickTop="1" x14ac:dyDescent="0.2">
      <c r="B23" s="63" t="s">
        <v>338</v>
      </c>
      <c r="C23" s="93" t="s">
        <v>202</v>
      </c>
      <c r="D23" s="433">
        <v>106</v>
      </c>
      <c r="E23" s="593">
        <v>8</v>
      </c>
      <c r="F23" s="594">
        <v>5</v>
      </c>
      <c r="G23" s="381">
        <f>H23+I23</f>
        <v>71</v>
      </c>
      <c r="H23" s="594">
        <v>32</v>
      </c>
      <c r="I23" s="381">
        <v>39</v>
      </c>
      <c r="J23" s="596">
        <v>2</v>
      </c>
      <c r="K23" s="596">
        <v>4</v>
      </c>
      <c r="L23" s="597">
        <v>16</v>
      </c>
      <c r="N23" s="109">
        <f t="shared" si="1"/>
        <v>106</v>
      </c>
      <c r="O23" s="113">
        <f t="shared" ref="O23" si="13">D23-N23</f>
        <v>0</v>
      </c>
    </row>
    <row r="24" spans="2:15" ht="21.75" customHeight="1" x14ac:dyDescent="0.2">
      <c r="B24" s="69"/>
      <c r="C24" s="94"/>
      <c r="D24" s="438"/>
      <c r="E24" s="587">
        <f>E23/D23</f>
        <v>7.5471698113207544E-2</v>
      </c>
      <c r="F24" s="588">
        <f>F23/D23</f>
        <v>4.716981132075472E-2</v>
      </c>
      <c r="G24" s="589">
        <f>G23/D23</f>
        <v>0.66981132075471694</v>
      </c>
      <c r="H24" s="588">
        <f>H23/D23</f>
        <v>0.30188679245283018</v>
      </c>
      <c r="I24" s="590">
        <f>I23/D23</f>
        <v>0.36792452830188677</v>
      </c>
      <c r="J24" s="589">
        <f>J23/D23</f>
        <v>1.8867924528301886E-2</v>
      </c>
      <c r="K24" s="591">
        <f>K23/D23</f>
        <v>3.7735849056603772E-2</v>
      </c>
      <c r="L24" s="592">
        <f>L23/D23</f>
        <v>0.15094339622641509</v>
      </c>
      <c r="N24" s="62">
        <f t="shared" si="1"/>
        <v>0.99999999999999989</v>
      </c>
      <c r="O24" s="113">
        <f t="shared" ref="O24" si="14">1-N24</f>
        <v>0</v>
      </c>
    </row>
    <row r="25" spans="2:15" ht="21.75" customHeight="1" x14ac:dyDescent="0.2">
      <c r="B25" s="69"/>
      <c r="C25" s="95" t="s">
        <v>203</v>
      </c>
      <c r="D25" s="441">
        <v>171</v>
      </c>
      <c r="E25" s="585">
        <v>3</v>
      </c>
      <c r="F25" s="598">
        <v>6</v>
      </c>
      <c r="G25" s="398">
        <f>H25+I25</f>
        <v>144</v>
      </c>
      <c r="H25" s="598">
        <v>53</v>
      </c>
      <c r="I25" s="398">
        <v>91</v>
      </c>
      <c r="J25" s="539">
        <v>1</v>
      </c>
      <c r="K25" s="539">
        <v>8</v>
      </c>
      <c r="L25" s="599">
        <v>9</v>
      </c>
      <c r="N25" s="109">
        <f t="shared" si="1"/>
        <v>171</v>
      </c>
      <c r="O25" s="113">
        <f t="shared" ref="O25" si="15">D25-N25</f>
        <v>0</v>
      </c>
    </row>
    <row r="26" spans="2:15" ht="21.75" customHeight="1" x14ac:dyDescent="0.2">
      <c r="B26" s="69"/>
      <c r="C26" s="95"/>
      <c r="D26" s="438"/>
      <c r="E26" s="587">
        <f>E25/D25</f>
        <v>1.7543859649122806E-2</v>
      </c>
      <c r="F26" s="588">
        <f>F25/D25</f>
        <v>3.5087719298245612E-2</v>
      </c>
      <c r="G26" s="589">
        <f>G25/D25</f>
        <v>0.84210526315789469</v>
      </c>
      <c r="H26" s="588">
        <f>H25/D25</f>
        <v>0.30994152046783624</v>
      </c>
      <c r="I26" s="590">
        <f>I25/D25</f>
        <v>0.53216374269005851</v>
      </c>
      <c r="J26" s="589">
        <f>J25/D25</f>
        <v>5.8479532163742687E-3</v>
      </c>
      <c r="K26" s="591">
        <f>K25/D25</f>
        <v>4.6783625730994149E-2</v>
      </c>
      <c r="L26" s="592">
        <f>L25/D25</f>
        <v>5.2631578947368418E-2</v>
      </c>
      <c r="N26" s="62">
        <f t="shared" si="1"/>
        <v>0.99999999999999978</v>
      </c>
      <c r="O26" s="113">
        <f t="shared" ref="O26" si="16">1-N26</f>
        <v>0</v>
      </c>
    </row>
    <row r="27" spans="2:15" ht="21.75" customHeight="1" x14ac:dyDescent="0.2">
      <c r="B27" s="69"/>
      <c r="C27" s="95" t="s">
        <v>204</v>
      </c>
      <c r="D27" s="434">
        <v>49</v>
      </c>
      <c r="E27" s="585">
        <v>0</v>
      </c>
      <c r="F27" s="598">
        <v>2</v>
      </c>
      <c r="G27" s="398">
        <f>H27+I27</f>
        <v>40</v>
      </c>
      <c r="H27" s="598">
        <v>17</v>
      </c>
      <c r="I27" s="398">
        <v>23</v>
      </c>
      <c r="J27" s="539">
        <v>0</v>
      </c>
      <c r="K27" s="539">
        <v>3</v>
      </c>
      <c r="L27" s="599">
        <v>4</v>
      </c>
      <c r="N27" s="109">
        <f t="shared" si="1"/>
        <v>49</v>
      </c>
      <c r="O27" s="113">
        <f t="shared" ref="O27" si="17">D27-N27</f>
        <v>0</v>
      </c>
    </row>
    <row r="28" spans="2:15" ht="21.75" customHeight="1" x14ac:dyDescent="0.2">
      <c r="B28" s="69"/>
      <c r="C28" s="95"/>
      <c r="D28" s="438"/>
      <c r="E28" s="587">
        <f>E27/D27</f>
        <v>0</v>
      </c>
      <c r="F28" s="588">
        <f>F27/D27</f>
        <v>4.0816326530612242E-2</v>
      </c>
      <c r="G28" s="589">
        <f>G27/D27</f>
        <v>0.81632653061224492</v>
      </c>
      <c r="H28" s="588">
        <f>H27/D27</f>
        <v>0.34693877551020408</v>
      </c>
      <c r="I28" s="590">
        <f>I27/D27</f>
        <v>0.46938775510204084</v>
      </c>
      <c r="J28" s="589">
        <f>J27/D27</f>
        <v>0</v>
      </c>
      <c r="K28" s="591">
        <f>K27/D27</f>
        <v>6.1224489795918366E-2</v>
      </c>
      <c r="L28" s="592">
        <f>L27/D27</f>
        <v>8.1632653061224483E-2</v>
      </c>
      <c r="N28" s="62">
        <f t="shared" si="1"/>
        <v>1</v>
      </c>
      <c r="O28" s="113">
        <f t="shared" ref="O28" si="18">1-N28</f>
        <v>0</v>
      </c>
    </row>
    <row r="29" spans="2:15" ht="21.75" customHeight="1" x14ac:dyDescent="0.2">
      <c r="B29" s="69"/>
      <c r="C29" s="95" t="s">
        <v>205</v>
      </c>
      <c r="D29" s="434">
        <v>38</v>
      </c>
      <c r="E29" s="585">
        <v>1</v>
      </c>
      <c r="F29" s="598">
        <v>2</v>
      </c>
      <c r="G29" s="398">
        <f>H29+I29</f>
        <v>33</v>
      </c>
      <c r="H29" s="398">
        <v>12</v>
      </c>
      <c r="I29" s="398">
        <v>21</v>
      </c>
      <c r="J29" s="539">
        <v>1</v>
      </c>
      <c r="K29" s="539">
        <v>1</v>
      </c>
      <c r="L29" s="599">
        <v>0</v>
      </c>
      <c r="N29" s="109">
        <f t="shared" si="1"/>
        <v>38</v>
      </c>
      <c r="O29" s="113">
        <f t="shared" ref="O29" si="19">D29-N29</f>
        <v>0</v>
      </c>
    </row>
    <row r="30" spans="2:15" ht="21.75" customHeight="1" x14ac:dyDescent="0.2">
      <c r="B30" s="69"/>
      <c r="C30" s="95"/>
      <c r="D30" s="438"/>
      <c r="E30" s="587">
        <f>E29/D29</f>
        <v>2.6315789473684209E-2</v>
      </c>
      <c r="F30" s="588">
        <f>F29/D29</f>
        <v>5.2631578947368418E-2</v>
      </c>
      <c r="G30" s="589">
        <f>G29/D29</f>
        <v>0.86842105263157898</v>
      </c>
      <c r="H30" s="588">
        <f>H29/D29</f>
        <v>0.31578947368421051</v>
      </c>
      <c r="I30" s="590">
        <f>I29/D29</f>
        <v>0.55263157894736847</v>
      </c>
      <c r="J30" s="589">
        <f>J29/D29</f>
        <v>2.6315789473684209E-2</v>
      </c>
      <c r="K30" s="591">
        <f>K29/D29</f>
        <v>2.6315789473684209E-2</v>
      </c>
      <c r="L30" s="592">
        <f>L29/D29</f>
        <v>0</v>
      </c>
      <c r="N30" s="62">
        <f t="shared" si="1"/>
        <v>1</v>
      </c>
      <c r="O30" s="113">
        <f t="shared" ref="O30" si="20">1-N30</f>
        <v>0</v>
      </c>
    </row>
    <row r="31" spans="2:15" ht="21.75" customHeight="1" x14ac:dyDescent="0.2">
      <c r="B31" s="69"/>
      <c r="C31" s="95" t="s">
        <v>206</v>
      </c>
      <c r="D31" s="434">
        <v>33</v>
      </c>
      <c r="E31" s="585">
        <v>0</v>
      </c>
      <c r="F31" s="598">
        <v>0</v>
      </c>
      <c r="G31" s="398">
        <f>H31+I31</f>
        <v>32</v>
      </c>
      <c r="H31" s="398">
        <v>11</v>
      </c>
      <c r="I31" s="398">
        <v>21</v>
      </c>
      <c r="J31" s="398">
        <v>0</v>
      </c>
      <c r="K31" s="398">
        <v>1</v>
      </c>
      <c r="L31" s="362">
        <v>0</v>
      </c>
      <c r="N31" s="109">
        <f t="shared" si="1"/>
        <v>33</v>
      </c>
      <c r="O31" s="113">
        <f t="shared" ref="O31" si="21">D31-N31</f>
        <v>0</v>
      </c>
    </row>
    <row r="32" spans="2:15" ht="21.75" customHeight="1" x14ac:dyDescent="0.2">
      <c r="B32" s="69"/>
      <c r="C32" s="95"/>
      <c r="D32" s="438"/>
      <c r="E32" s="587">
        <f>E31/D31</f>
        <v>0</v>
      </c>
      <c r="F32" s="588">
        <f>F31/D31</f>
        <v>0</v>
      </c>
      <c r="G32" s="589">
        <f>G31/D31</f>
        <v>0.96969696969696972</v>
      </c>
      <c r="H32" s="588">
        <f>H31/D31</f>
        <v>0.33333333333333331</v>
      </c>
      <c r="I32" s="590">
        <f>I31/D31</f>
        <v>0.63636363636363635</v>
      </c>
      <c r="J32" s="589">
        <f>J31/D31</f>
        <v>0</v>
      </c>
      <c r="K32" s="591">
        <f>K31/D31</f>
        <v>3.0303030303030304E-2</v>
      </c>
      <c r="L32" s="592">
        <f>L31/D31</f>
        <v>0</v>
      </c>
      <c r="N32" s="62">
        <f t="shared" si="1"/>
        <v>1</v>
      </c>
      <c r="O32" s="113">
        <f t="shared" ref="O32" si="22">1-N32</f>
        <v>0</v>
      </c>
    </row>
    <row r="33" spans="2:15" ht="21.75" customHeight="1" x14ac:dyDescent="0.2">
      <c r="B33" s="69"/>
      <c r="C33" s="95" t="s">
        <v>207</v>
      </c>
      <c r="D33" s="441">
        <v>30</v>
      </c>
      <c r="E33" s="585">
        <v>0</v>
      </c>
      <c r="F33" s="598">
        <v>0</v>
      </c>
      <c r="G33" s="398">
        <f>H33+I33</f>
        <v>30</v>
      </c>
      <c r="H33" s="398">
        <v>21</v>
      </c>
      <c r="I33" s="398">
        <v>9</v>
      </c>
      <c r="J33" s="398">
        <v>0</v>
      </c>
      <c r="K33" s="398">
        <v>0</v>
      </c>
      <c r="L33" s="362">
        <v>0</v>
      </c>
      <c r="N33" s="109">
        <f t="shared" si="1"/>
        <v>30</v>
      </c>
      <c r="O33" s="113">
        <f t="shared" ref="O33" si="23">D33-N33</f>
        <v>0</v>
      </c>
    </row>
    <row r="34" spans="2:15" ht="21.75" customHeight="1" thickBot="1" x14ac:dyDescent="0.25">
      <c r="B34" s="69"/>
      <c r="C34" s="96"/>
      <c r="D34" s="434"/>
      <c r="E34" s="587">
        <f>E33/D33</f>
        <v>0</v>
      </c>
      <c r="F34" s="588">
        <f>F33/D33</f>
        <v>0</v>
      </c>
      <c r="G34" s="589">
        <f>G33/D33</f>
        <v>1</v>
      </c>
      <c r="H34" s="588">
        <f>H33/D33</f>
        <v>0.7</v>
      </c>
      <c r="I34" s="589">
        <f>I33/D33</f>
        <v>0.3</v>
      </c>
      <c r="J34" s="591">
        <f>J33/D33</f>
        <v>0</v>
      </c>
      <c r="K34" s="591">
        <f>K33/D33</f>
        <v>0</v>
      </c>
      <c r="L34" s="592">
        <f>L33/D33</f>
        <v>0</v>
      </c>
      <c r="N34" s="62">
        <f t="shared" si="1"/>
        <v>1</v>
      </c>
      <c r="O34" s="113">
        <f t="shared" ref="O34" si="24">1-N34</f>
        <v>0</v>
      </c>
    </row>
    <row r="35" spans="2:15" ht="21.75" customHeight="1" thickTop="1" x14ac:dyDescent="0.2">
      <c r="B35" s="69"/>
      <c r="C35" s="488" t="s">
        <v>208</v>
      </c>
      <c r="D35" s="68">
        <f>D25+D27+D29+D31</f>
        <v>291</v>
      </c>
      <c r="E35" s="612">
        <f t="shared" ref="E35:L35" si="25">E25+E27+E29+E31</f>
        <v>4</v>
      </c>
      <c r="F35" s="491">
        <f t="shared" si="25"/>
        <v>10</v>
      </c>
      <c r="G35" s="491">
        <f t="shared" si="25"/>
        <v>249</v>
      </c>
      <c r="H35" s="491">
        <f t="shared" si="25"/>
        <v>93</v>
      </c>
      <c r="I35" s="491">
        <f t="shared" si="25"/>
        <v>156</v>
      </c>
      <c r="J35" s="491">
        <f t="shared" si="25"/>
        <v>2</v>
      </c>
      <c r="K35" s="491">
        <f t="shared" si="25"/>
        <v>13</v>
      </c>
      <c r="L35" s="613">
        <f t="shared" si="25"/>
        <v>13</v>
      </c>
      <c r="N35" s="109">
        <f t="shared" si="1"/>
        <v>291</v>
      </c>
      <c r="O35" s="113">
        <f t="shared" ref="O35" si="26">D35-N35</f>
        <v>0</v>
      </c>
    </row>
    <row r="36" spans="2:15" ht="21.75" customHeight="1" x14ac:dyDescent="0.2">
      <c r="B36" s="69"/>
      <c r="C36" s="99" t="s">
        <v>209</v>
      </c>
      <c r="D36" s="438"/>
      <c r="E36" s="587">
        <f>E35/D35</f>
        <v>1.3745704467353952E-2</v>
      </c>
      <c r="F36" s="588">
        <f>F35/D35</f>
        <v>3.4364261168384883E-2</v>
      </c>
      <c r="G36" s="589">
        <f>G35/D35</f>
        <v>0.85567010309278346</v>
      </c>
      <c r="H36" s="588">
        <f>H35/D35</f>
        <v>0.31958762886597936</v>
      </c>
      <c r="I36" s="590">
        <f>I35/D35</f>
        <v>0.53608247422680411</v>
      </c>
      <c r="J36" s="589">
        <f>J35/D35</f>
        <v>6.8728522336769758E-3</v>
      </c>
      <c r="K36" s="591">
        <f>K35/D35</f>
        <v>4.4673539518900345E-2</v>
      </c>
      <c r="L36" s="592">
        <f>L35/D35</f>
        <v>4.4673539518900345E-2</v>
      </c>
      <c r="N36" s="62">
        <f t="shared" si="1"/>
        <v>0.99999999999999989</v>
      </c>
      <c r="O36" s="113">
        <f t="shared" ref="O36" si="27">1-N36</f>
        <v>0</v>
      </c>
    </row>
    <row r="37" spans="2:15" ht="21.75" customHeight="1" x14ac:dyDescent="0.2">
      <c r="B37" s="69"/>
      <c r="C37" s="98" t="s">
        <v>208</v>
      </c>
      <c r="D37" s="47">
        <f>D27+D29+D31+D33</f>
        <v>150</v>
      </c>
      <c r="E37" s="614">
        <f t="shared" ref="E37:L37" si="28">E29+E31+E33+E27</f>
        <v>1</v>
      </c>
      <c r="F37" s="498">
        <f t="shared" si="28"/>
        <v>4</v>
      </c>
      <c r="G37" s="497">
        <f t="shared" si="28"/>
        <v>135</v>
      </c>
      <c r="H37" s="498">
        <f t="shared" si="28"/>
        <v>61</v>
      </c>
      <c r="I37" s="497">
        <f t="shared" si="28"/>
        <v>74</v>
      </c>
      <c r="J37" s="497">
        <f t="shared" si="28"/>
        <v>1</v>
      </c>
      <c r="K37" s="497">
        <f t="shared" si="28"/>
        <v>5</v>
      </c>
      <c r="L37" s="615">
        <f t="shared" si="28"/>
        <v>4</v>
      </c>
      <c r="N37" s="109">
        <f t="shared" si="1"/>
        <v>150</v>
      </c>
      <c r="O37" s="113">
        <f t="shared" ref="O37" si="29">D37-N37</f>
        <v>0</v>
      </c>
    </row>
    <row r="38" spans="2:15" ht="21.75" customHeight="1" thickBot="1" x14ac:dyDescent="0.25">
      <c r="B38" s="102"/>
      <c r="C38" s="100" t="s">
        <v>210</v>
      </c>
      <c r="D38" s="438"/>
      <c r="E38" s="107">
        <f>E37/D37</f>
        <v>6.6666666666666671E-3</v>
      </c>
      <c r="F38" s="616">
        <f>F37/D37</f>
        <v>2.6666666666666668E-2</v>
      </c>
      <c r="G38" s="617">
        <f>G37/D37</f>
        <v>0.9</v>
      </c>
      <c r="H38" s="616">
        <f>H37/D37</f>
        <v>0.40666666666666668</v>
      </c>
      <c r="I38" s="617">
        <f>I37/D37</f>
        <v>0.49333333333333335</v>
      </c>
      <c r="J38" s="618">
        <f>J37/D37</f>
        <v>6.6666666666666671E-3</v>
      </c>
      <c r="K38" s="618">
        <f>K37/D37</f>
        <v>3.3333333333333333E-2</v>
      </c>
      <c r="L38" s="619">
        <f>L37/D37</f>
        <v>2.6666666666666668E-2</v>
      </c>
      <c r="N38" s="62">
        <f t="shared" si="1"/>
        <v>1</v>
      </c>
      <c r="O38" s="113">
        <f t="shared" ref="O38" si="30">1-N38</f>
        <v>0</v>
      </c>
    </row>
    <row r="40" spans="2:15" x14ac:dyDescent="0.2">
      <c r="B40" s="450" t="s">
        <v>340</v>
      </c>
      <c r="D40" s="109">
        <f>D23+D25+D27+D29+D31+D33</f>
        <v>427</v>
      </c>
      <c r="E40" s="109">
        <f t="shared" ref="E40:L40" si="31">E23+E25+E27+E29+E31+E33</f>
        <v>12</v>
      </c>
      <c r="F40" s="109">
        <f t="shared" si="31"/>
        <v>15</v>
      </c>
      <c r="G40" s="109">
        <f t="shared" si="31"/>
        <v>350</v>
      </c>
      <c r="H40" s="109">
        <f t="shared" si="31"/>
        <v>146</v>
      </c>
      <c r="I40" s="109">
        <f t="shared" si="31"/>
        <v>204</v>
      </c>
      <c r="J40" s="109">
        <f t="shared" si="31"/>
        <v>4</v>
      </c>
      <c r="K40" s="109">
        <f t="shared" si="31"/>
        <v>17</v>
      </c>
      <c r="L40" s="109">
        <f t="shared" si="31"/>
        <v>29</v>
      </c>
    </row>
    <row r="41" spans="2:15" x14ac:dyDescent="0.2">
      <c r="B41" s="62" t="s">
        <v>372</v>
      </c>
      <c r="E41" s="110">
        <f>E40/D40</f>
        <v>2.8103044496487119E-2</v>
      </c>
      <c r="F41" s="110">
        <f>F40/D40</f>
        <v>3.5128805620608897E-2</v>
      </c>
      <c r="G41" s="110">
        <f>G40/D40</f>
        <v>0.81967213114754101</v>
      </c>
      <c r="H41" s="110">
        <f>H40/D40</f>
        <v>0.34192037470725994</v>
      </c>
      <c r="I41" s="110">
        <f>I40/D40</f>
        <v>0.47775175644028101</v>
      </c>
      <c r="J41" s="110">
        <f>J40/D40</f>
        <v>9.3676814988290398E-3</v>
      </c>
      <c r="K41" s="110">
        <f>K40/D40</f>
        <v>3.9812646370023422E-2</v>
      </c>
      <c r="L41" s="110">
        <f>L40/D40</f>
        <v>6.7915690866510545E-2</v>
      </c>
    </row>
    <row r="42" spans="2:15" x14ac:dyDescent="0.2">
      <c r="B42" s="62"/>
      <c r="E42" s="110"/>
      <c r="F42" s="110"/>
      <c r="G42" s="110"/>
      <c r="H42" s="110"/>
      <c r="I42" s="110"/>
      <c r="J42" s="110"/>
      <c r="K42" s="110"/>
      <c r="L42" s="110"/>
    </row>
    <row r="43" spans="2:15" x14ac:dyDescent="0.2">
      <c r="B43" s="62" t="s">
        <v>249</v>
      </c>
      <c r="D43" s="620">
        <f>D35+D33+D23</f>
        <v>427</v>
      </c>
      <c r="E43" s="620">
        <f t="shared" ref="E43:L43" si="32">E35+E33+E23</f>
        <v>12</v>
      </c>
      <c r="F43" s="620">
        <f t="shared" si="32"/>
        <v>15</v>
      </c>
      <c r="G43" s="620">
        <f t="shared" si="32"/>
        <v>350</v>
      </c>
      <c r="H43" s="620">
        <f t="shared" si="32"/>
        <v>146</v>
      </c>
      <c r="I43" s="620">
        <f t="shared" si="32"/>
        <v>204</v>
      </c>
      <c r="J43" s="620">
        <f t="shared" si="32"/>
        <v>4</v>
      </c>
      <c r="K43" s="620">
        <f t="shared" si="32"/>
        <v>17</v>
      </c>
      <c r="L43" s="620">
        <f t="shared" si="32"/>
        <v>29</v>
      </c>
    </row>
    <row r="44" spans="2:15" x14ac:dyDescent="0.2">
      <c r="B44" s="62"/>
      <c r="D44" s="620">
        <f>D37+D23+D25</f>
        <v>427</v>
      </c>
      <c r="E44" s="620">
        <f t="shared" ref="E44:L44" si="33">E37+E23+E25</f>
        <v>12</v>
      </c>
      <c r="F44" s="620">
        <f t="shared" si="33"/>
        <v>15</v>
      </c>
      <c r="G44" s="620">
        <f t="shared" si="33"/>
        <v>350</v>
      </c>
      <c r="H44" s="620">
        <f t="shared" si="33"/>
        <v>146</v>
      </c>
      <c r="I44" s="620">
        <f t="shared" si="33"/>
        <v>204</v>
      </c>
      <c r="J44" s="620">
        <f t="shared" si="33"/>
        <v>4</v>
      </c>
      <c r="K44" s="620">
        <f t="shared" si="33"/>
        <v>17</v>
      </c>
      <c r="L44" s="620">
        <f t="shared" si="33"/>
        <v>29</v>
      </c>
    </row>
    <row r="45" spans="2:15" x14ac:dyDescent="0.2">
      <c r="E45" s="110"/>
      <c r="F45" s="110"/>
      <c r="G45" s="110"/>
      <c r="H45" s="110"/>
      <c r="I45" s="110"/>
      <c r="J45" s="110"/>
      <c r="K45" s="110"/>
      <c r="L45" s="110"/>
    </row>
    <row r="46" spans="2:15" s="320" customFormat="1" x14ac:dyDescent="0.2">
      <c r="B46" s="421" t="s">
        <v>250</v>
      </c>
      <c r="C46" s="421"/>
      <c r="D46" s="421">
        <f>D9-D40</f>
        <v>0</v>
      </c>
      <c r="E46" s="421">
        <f t="shared" ref="E46:L47" si="34">E9-E40</f>
        <v>0</v>
      </c>
      <c r="F46" s="421">
        <f t="shared" si="34"/>
        <v>0</v>
      </c>
      <c r="G46" s="421">
        <f t="shared" si="34"/>
        <v>0</v>
      </c>
      <c r="H46" s="421">
        <f t="shared" si="34"/>
        <v>0</v>
      </c>
      <c r="I46" s="421">
        <f t="shared" si="34"/>
        <v>0</v>
      </c>
      <c r="J46" s="421">
        <f t="shared" si="34"/>
        <v>0</v>
      </c>
      <c r="K46" s="421">
        <f t="shared" si="34"/>
        <v>0</v>
      </c>
      <c r="L46" s="421">
        <f t="shared" si="34"/>
        <v>0</v>
      </c>
      <c r="O46" s="576"/>
    </row>
    <row r="47" spans="2:15" s="320" customFormat="1" x14ac:dyDescent="0.2">
      <c r="B47" s="421"/>
      <c r="C47" s="421"/>
      <c r="D47" s="421"/>
      <c r="E47" s="421">
        <f>E10-E41</f>
        <v>0</v>
      </c>
      <c r="F47" s="421">
        <f t="shared" si="34"/>
        <v>0</v>
      </c>
      <c r="G47" s="421">
        <f t="shared" si="34"/>
        <v>0</v>
      </c>
      <c r="H47" s="421">
        <f t="shared" si="34"/>
        <v>0</v>
      </c>
      <c r="I47" s="421">
        <f t="shared" si="34"/>
        <v>0</v>
      </c>
      <c r="J47" s="421">
        <f t="shared" si="34"/>
        <v>0</v>
      </c>
      <c r="K47" s="421">
        <f t="shared" si="34"/>
        <v>0</v>
      </c>
      <c r="L47" s="421">
        <f t="shared" si="34"/>
        <v>0</v>
      </c>
      <c r="O47" s="576"/>
    </row>
    <row r="48" spans="2:15" x14ac:dyDescent="0.2">
      <c r="B48" s="339"/>
      <c r="C48" s="339"/>
      <c r="D48" s="339"/>
      <c r="E48" s="339"/>
      <c r="F48" s="339"/>
      <c r="G48" s="339"/>
      <c r="H48" s="339"/>
      <c r="I48" s="339"/>
      <c r="J48" s="339"/>
      <c r="K48" s="339"/>
      <c r="L48" s="339"/>
    </row>
    <row r="49" spans="2:12" s="320" customFormat="1" x14ac:dyDescent="0.2">
      <c r="B49" s="421"/>
      <c r="C49" s="421"/>
      <c r="D49" s="421">
        <f>D43-D40</f>
        <v>0</v>
      </c>
      <c r="E49" s="421">
        <f t="shared" ref="E49:L49" si="35">E43-E40</f>
        <v>0</v>
      </c>
      <c r="F49" s="421">
        <f t="shared" si="35"/>
        <v>0</v>
      </c>
      <c r="G49" s="421">
        <f t="shared" si="35"/>
        <v>0</v>
      </c>
      <c r="H49" s="421">
        <f t="shared" si="35"/>
        <v>0</v>
      </c>
      <c r="I49" s="421">
        <f t="shared" si="35"/>
        <v>0</v>
      </c>
      <c r="J49" s="421">
        <f t="shared" si="35"/>
        <v>0</v>
      </c>
      <c r="K49" s="421">
        <f t="shared" si="35"/>
        <v>0</v>
      </c>
      <c r="L49" s="421">
        <f t="shared" si="35"/>
        <v>0</v>
      </c>
    </row>
    <row r="50" spans="2:12" s="320" customFormat="1" x14ac:dyDescent="0.2">
      <c r="B50" s="421"/>
      <c r="C50" s="421"/>
      <c r="D50" s="421">
        <f>D44-D40</f>
        <v>0</v>
      </c>
      <c r="E50" s="421">
        <f t="shared" ref="E50:L50" si="36">E44-E40</f>
        <v>0</v>
      </c>
      <c r="F50" s="421">
        <f t="shared" si="36"/>
        <v>0</v>
      </c>
      <c r="G50" s="421">
        <f t="shared" si="36"/>
        <v>0</v>
      </c>
      <c r="H50" s="421">
        <f t="shared" si="36"/>
        <v>0</v>
      </c>
      <c r="I50" s="421">
        <f t="shared" si="36"/>
        <v>0</v>
      </c>
      <c r="J50" s="421">
        <f t="shared" si="36"/>
        <v>0</v>
      </c>
      <c r="K50" s="421">
        <f t="shared" si="36"/>
        <v>0</v>
      </c>
      <c r="L50" s="421">
        <f t="shared" si="36"/>
        <v>0</v>
      </c>
    </row>
  </sheetData>
  <mergeCells count="23">
    <mergeCell ref="B23:B38"/>
    <mergeCell ref="C23:C24"/>
    <mergeCell ref="C25:C26"/>
    <mergeCell ref="C27:C28"/>
    <mergeCell ref="C29:C30"/>
    <mergeCell ref="C31:C32"/>
    <mergeCell ref="C33:C34"/>
    <mergeCell ref="K7:K8"/>
    <mergeCell ref="L7:L8"/>
    <mergeCell ref="B9:C10"/>
    <mergeCell ref="B11:B22"/>
    <mergeCell ref="C11:C12"/>
    <mergeCell ref="C13:C14"/>
    <mergeCell ref="C15:C16"/>
    <mergeCell ref="C17:C18"/>
    <mergeCell ref="C19:C20"/>
    <mergeCell ref="C21:C22"/>
    <mergeCell ref="B7:C8"/>
    <mergeCell ref="D7:D8"/>
    <mergeCell ref="E7:E8"/>
    <mergeCell ref="F7:F8"/>
    <mergeCell ref="G7:G8"/>
    <mergeCell ref="J7:J8"/>
  </mergeCells>
  <phoneticPr fontId="3"/>
  <pageMargins left="0.78" right="0.46" top="0.85" bottom="0.47244094488188981" header="0.51181102362204722" footer="0.19685039370078741"/>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4385-AD53-4ADF-9798-5622A2DF74E4}">
  <sheetPr>
    <tabColor rgb="FF00B0F0"/>
  </sheetPr>
  <dimension ref="B2:H25"/>
  <sheetViews>
    <sheetView view="pageBreakPreview" zoomScaleNormal="100" zoomScaleSheetLayoutView="100" workbookViewId="0">
      <selection activeCell="C26" sqref="C26:C27"/>
    </sheetView>
  </sheetViews>
  <sheetFormatPr defaultColWidth="9" defaultRowHeight="13.2" x14ac:dyDescent="0.2"/>
  <cols>
    <col min="2" max="2" width="7.33203125" customWidth="1"/>
    <col min="3" max="3" width="18.33203125" customWidth="1"/>
    <col min="4" max="5" width="26.33203125" customWidth="1"/>
  </cols>
  <sheetData>
    <row r="2" spans="2:5" ht="14.4" x14ac:dyDescent="0.2">
      <c r="B2" s="8" t="s">
        <v>382</v>
      </c>
    </row>
    <row r="4" spans="2:5" ht="13.8" thickBot="1" x14ac:dyDescent="0.25">
      <c r="B4" s="9" t="s">
        <v>353</v>
      </c>
      <c r="C4" s="9"/>
      <c r="D4" s="9"/>
      <c r="E4" s="10" t="s">
        <v>383</v>
      </c>
    </row>
    <row r="5" spans="2:5" ht="42" customHeight="1" x14ac:dyDescent="0.2">
      <c r="B5" s="341"/>
      <c r="C5" s="621"/>
      <c r="D5" s="622" t="s">
        <v>384</v>
      </c>
      <c r="E5" s="623"/>
    </row>
    <row r="6" spans="2:5" ht="42" customHeight="1" x14ac:dyDescent="0.2">
      <c r="B6" s="341"/>
      <c r="C6" s="621"/>
      <c r="D6" s="624" t="s">
        <v>306</v>
      </c>
      <c r="E6" s="625" t="s">
        <v>385</v>
      </c>
    </row>
    <row r="7" spans="2:5" ht="42" customHeight="1" thickBot="1" x14ac:dyDescent="0.25">
      <c r="B7" s="97" t="s">
        <v>283</v>
      </c>
      <c r="C7" s="626"/>
      <c r="D7" s="627">
        <f>SUM(D8:D13)</f>
        <v>362</v>
      </c>
      <c r="E7" s="628">
        <v>148.26</v>
      </c>
    </row>
    <row r="8" spans="2:5" ht="42" customHeight="1" thickTop="1" x14ac:dyDescent="0.2">
      <c r="B8" s="63" t="s">
        <v>357</v>
      </c>
      <c r="C8" s="629" t="s">
        <v>285</v>
      </c>
      <c r="D8" s="630">
        <v>44</v>
      </c>
      <c r="E8" s="631">
        <v>93.46</v>
      </c>
    </row>
    <row r="9" spans="2:5" ht="42" customHeight="1" x14ac:dyDescent="0.2">
      <c r="B9" s="69"/>
      <c r="C9" s="632" t="s">
        <v>286</v>
      </c>
      <c r="D9" s="633">
        <v>78</v>
      </c>
      <c r="E9" s="634">
        <v>170.5</v>
      </c>
    </row>
    <row r="10" spans="2:5" ht="42" customHeight="1" x14ac:dyDescent="0.2">
      <c r="B10" s="69"/>
      <c r="C10" s="635" t="s">
        <v>358</v>
      </c>
      <c r="D10" s="633">
        <v>22</v>
      </c>
      <c r="E10" s="634">
        <v>120.09</v>
      </c>
    </row>
    <row r="11" spans="2:5" ht="42" customHeight="1" x14ac:dyDescent="0.2">
      <c r="B11" s="69"/>
      <c r="C11" s="635" t="s">
        <v>288</v>
      </c>
      <c r="D11" s="633">
        <v>65</v>
      </c>
      <c r="E11" s="634">
        <v>199.03</v>
      </c>
    </row>
    <row r="12" spans="2:5" ht="42" customHeight="1" x14ac:dyDescent="0.2">
      <c r="B12" s="69"/>
      <c r="C12" s="632" t="s">
        <v>289</v>
      </c>
      <c r="D12" s="633">
        <v>8</v>
      </c>
      <c r="E12" s="634">
        <v>22.23</v>
      </c>
    </row>
    <row r="13" spans="2:5" ht="42" customHeight="1" thickBot="1" x14ac:dyDescent="0.25">
      <c r="B13" s="86"/>
      <c r="C13" s="636" t="s">
        <v>290</v>
      </c>
      <c r="D13" s="627">
        <v>145</v>
      </c>
      <c r="E13" s="628">
        <v>160.6</v>
      </c>
    </row>
    <row r="14" spans="2:5" ht="42" customHeight="1" thickTop="1" x14ac:dyDescent="0.2">
      <c r="B14" s="69" t="s">
        <v>338</v>
      </c>
      <c r="C14" s="637" t="s">
        <v>359</v>
      </c>
      <c r="D14" s="638">
        <v>81</v>
      </c>
      <c r="E14" s="639">
        <v>175.58</v>
      </c>
    </row>
    <row r="15" spans="2:5" ht="42" customHeight="1" x14ac:dyDescent="0.2">
      <c r="B15" s="69"/>
      <c r="C15" s="632" t="s">
        <v>360</v>
      </c>
      <c r="D15" s="633">
        <v>148</v>
      </c>
      <c r="E15" s="640">
        <v>152.66999999999999</v>
      </c>
    </row>
    <row r="16" spans="2:5" ht="42" customHeight="1" x14ac:dyDescent="0.2">
      <c r="B16" s="69"/>
      <c r="C16" s="632" t="s">
        <v>361</v>
      </c>
      <c r="D16" s="633">
        <v>42</v>
      </c>
      <c r="E16" s="640">
        <v>191.4</v>
      </c>
    </row>
    <row r="17" spans="2:8" ht="42" customHeight="1" x14ac:dyDescent="0.2">
      <c r="B17" s="69"/>
      <c r="C17" s="632" t="s">
        <v>362</v>
      </c>
      <c r="D17" s="633">
        <v>35</v>
      </c>
      <c r="E17" s="640">
        <v>85.71</v>
      </c>
      <c r="H17" s="641"/>
    </row>
    <row r="18" spans="2:8" ht="42" customHeight="1" x14ac:dyDescent="0.2">
      <c r="B18" s="69"/>
      <c r="C18" s="632" t="s">
        <v>363</v>
      </c>
      <c r="D18" s="633">
        <v>28</v>
      </c>
      <c r="E18" s="640">
        <v>85.36</v>
      </c>
    </row>
    <row r="19" spans="2:8" ht="42" customHeight="1" thickBot="1" x14ac:dyDescent="0.25">
      <c r="B19" s="69"/>
      <c r="C19" s="636" t="s">
        <v>364</v>
      </c>
      <c r="D19" s="627">
        <v>28</v>
      </c>
      <c r="E19" s="642">
        <v>122.33</v>
      </c>
    </row>
    <row r="20" spans="2:8" ht="42" customHeight="1" thickTop="1" x14ac:dyDescent="0.2">
      <c r="B20" s="69"/>
      <c r="C20" s="643" t="s">
        <v>365</v>
      </c>
      <c r="D20" s="633">
        <f>D15+D16+D17+D18</f>
        <v>253</v>
      </c>
      <c r="E20" s="634">
        <v>128.79</v>
      </c>
    </row>
    <row r="21" spans="2:8" ht="42" customHeight="1" thickBot="1" x14ac:dyDescent="0.25">
      <c r="B21" s="102"/>
      <c r="C21" s="644" t="s">
        <v>366</v>
      </c>
      <c r="D21" s="645">
        <f>D16+D17+D18+D19</f>
        <v>133</v>
      </c>
      <c r="E21" s="646">
        <v>121.2</v>
      </c>
    </row>
    <row r="23" spans="2:8" x14ac:dyDescent="0.2">
      <c r="B23" s="450" t="s">
        <v>340</v>
      </c>
      <c r="D23" s="537">
        <f>SUM(D14:D19)</f>
        <v>362</v>
      </c>
      <c r="E23" s="647"/>
    </row>
    <row r="24" spans="2:8" x14ac:dyDescent="0.2">
      <c r="B24" t="s">
        <v>249</v>
      </c>
      <c r="D24" s="537">
        <f>D20+D19+D14</f>
        <v>362</v>
      </c>
    </row>
    <row r="25" spans="2:8" x14ac:dyDescent="0.2">
      <c r="D25" s="537">
        <f>D21+D15+D14</f>
        <v>362</v>
      </c>
    </row>
  </sheetData>
  <mergeCells count="5">
    <mergeCell ref="B5:C6"/>
    <mergeCell ref="D5:E5"/>
    <mergeCell ref="B7:C7"/>
    <mergeCell ref="B8:B13"/>
    <mergeCell ref="B14:B21"/>
  </mergeCells>
  <phoneticPr fontId="3"/>
  <pageMargins left="1.05"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3696-EA28-48C2-B3D5-1583E3DD17B2}">
  <sheetPr>
    <tabColor rgb="FF00B0F0"/>
    <pageSetUpPr fitToPage="1"/>
  </sheetPr>
  <dimension ref="A2:AL99"/>
  <sheetViews>
    <sheetView view="pageBreakPreview" zoomScaleNormal="100" zoomScaleSheetLayoutView="100" workbookViewId="0">
      <selection activeCell="C26" sqref="C26:C27"/>
    </sheetView>
  </sheetViews>
  <sheetFormatPr defaultColWidth="9" defaultRowHeight="13.2" x14ac:dyDescent="0.2"/>
  <cols>
    <col min="1" max="1" width="8.6640625" style="339" customWidth="1"/>
    <col min="2" max="2" width="4.6640625" style="339" customWidth="1"/>
    <col min="3" max="3" width="16" style="9" customWidth="1"/>
    <col min="4" max="6" width="9.33203125" style="9" customWidth="1"/>
    <col min="7" max="7" width="9.88671875" style="9" customWidth="1"/>
    <col min="8" max="19" width="9.33203125" style="9" customWidth="1"/>
    <col min="20" max="25" width="8.6640625" style="9" customWidth="1"/>
    <col min="26" max="45" width="4.6640625" style="9" customWidth="1"/>
    <col min="46" max="16384" width="9" style="9"/>
  </cols>
  <sheetData>
    <row r="2" spans="2:38" ht="14.4" x14ac:dyDescent="0.2">
      <c r="B2" s="8" t="s">
        <v>386</v>
      </c>
    </row>
    <row r="3" spans="2:38" x14ac:dyDescent="0.2">
      <c r="B3" s="9"/>
      <c r="K3" s="11"/>
      <c r="L3" s="11"/>
      <c r="N3" s="11" t="s">
        <v>178</v>
      </c>
    </row>
    <row r="4" spans="2:38" x14ac:dyDescent="0.2">
      <c r="B4" s="9"/>
      <c r="K4" s="11"/>
      <c r="L4" s="11"/>
      <c r="N4" s="11" t="s">
        <v>325</v>
      </c>
    </row>
    <row r="5" spans="2:38" x14ac:dyDescent="0.2">
      <c r="B5" s="9"/>
      <c r="K5" s="11"/>
      <c r="L5" s="11"/>
      <c r="N5" s="11" t="s">
        <v>387</v>
      </c>
    </row>
    <row r="6" spans="2:38" ht="6.75" customHeight="1" x14ac:dyDescent="0.2">
      <c r="B6" s="9"/>
      <c r="I6" s="648"/>
    </row>
    <row r="7" spans="2:38" ht="15" thickBot="1" x14ac:dyDescent="0.25">
      <c r="B7" s="8" t="s">
        <v>353</v>
      </c>
      <c r="R7" s="10"/>
      <c r="S7" s="10" t="s">
        <v>388</v>
      </c>
    </row>
    <row r="8" spans="2:38" ht="15" customHeight="1" x14ac:dyDescent="0.2">
      <c r="B8" s="341"/>
      <c r="C8" s="341"/>
      <c r="D8" s="79" t="s">
        <v>276</v>
      </c>
      <c r="E8" s="649" t="s">
        <v>389</v>
      </c>
      <c r="F8" s="650"/>
      <c r="G8" s="650"/>
      <c r="H8" s="650"/>
      <c r="I8" s="651"/>
      <c r="J8" s="651"/>
      <c r="K8" s="651"/>
      <c r="L8" s="651"/>
      <c r="M8" s="650"/>
      <c r="N8" s="650"/>
      <c r="O8" s="650"/>
      <c r="P8" s="650"/>
      <c r="Q8" s="652"/>
      <c r="R8" s="653" t="s">
        <v>390</v>
      </c>
      <c r="S8" s="653" t="s">
        <v>335</v>
      </c>
    </row>
    <row r="9" spans="2:38" ht="15" customHeight="1" x14ac:dyDescent="0.2">
      <c r="B9" s="341"/>
      <c r="C9" s="341"/>
      <c r="D9" s="84"/>
      <c r="E9" s="654"/>
      <c r="F9" s="272" t="s">
        <v>391</v>
      </c>
      <c r="G9" s="272" t="s">
        <v>392</v>
      </c>
      <c r="H9" s="272" t="s">
        <v>393</v>
      </c>
      <c r="I9" s="272" t="s">
        <v>394</v>
      </c>
      <c r="J9" s="395" t="s">
        <v>395</v>
      </c>
      <c r="K9" s="395" t="s">
        <v>396</v>
      </c>
      <c r="L9" s="395" t="s">
        <v>397</v>
      </c>
      <c r="M9" s="272" t="s">
        <v>398</v>
      </c>
      <c r="N9" s="272" t="s">
        <v>399</v>
      </c>
      <c r="O9" s="272" t="s">
        <v>400</v>
      </c>
      <c r="P9" s="272" t="s">
        <v>401</v>
      </c>
      <c r="Q9" s="655" t="s">
        <v>402</v>
      </c>
      <c r="R9" s="656"/>
      <c r="S9" s="656"/>
    </row>
    <row r="10" spans="2:38" ht="10.5" customHeight="1" x14ac:dyDescent="0.2">
      <c r="B10" s="341"/>
      <c r="C10" s="341"/>
      <c r="D10" s="84"/>
      <c r="E10" s="654"/>
      <c r="F10" s="325"/>
      <c r="G10" s="325"/>
      <c r="H10" s="325"/>
      <c r="I10" s="325"/>
      <c r="J10" s="324"/>
      <c r="K10" s="324"/>
      <c r="L10" s="324"/>
      <c r="M10" s="325"/>
      <c r="N10" s="325"/>
      <c r="O10" s="325"/>
      <c r="P10" s="325"/>
      <c r="Q10" s="657"/>
      <c r="R10" s="656"/>
      <c r="S10" s="656"/>
    </row>
    <row r="11" spans="2:38" ht="134.25" customHeight="1" x14ac:dyDescent="0.2">
      <c r="B11" s="341"/>
      <c r="C11" s="341"/>
      <c r="D11" s="351"/>
      <c r="E11" s="658"/>
      <c r="F11" s="326"/>
      <c r="G11" s="326"/>
      <c r="H11" s="326"/>
      <c r="I11" s="326"/>
      <c r="J11" s="397"/>
      <c r="K11" s="397"/>
      <c r="L11" s="397"/>
      <c r="M11" s="326"/>
      <c r="N11" s="326"/>
      <c r="O11" s="326"/>
      <c r="P11" s="326"/>
      <c r="Q11" s="659"/>
      <c r="R11" s="660"/>
      <c r="S11" s="660"/>
      <c r="T11" s="9" t="s">
        <v>370</v>
      </c>
      <c r="U11" s="421" t="s">
        <v>371</v>
      </c>
      <c r="AL11" s="9" t="s">
        <v>282</v>
      </c>
    </row>
    <row r="12" spans="2:38" ht="20.25" customHeight="1" x14ac:dyDescent="0.2">
      <c r="B12" s="356" t="s">
        <v>283</v>
      </c>
      <c r="C12" s="429"/>
      <c r="D12" s="538">
        <v>427</v>
      </c>
      <c r="E12" s="552">
        <v>341</v>
      </c>
      <c r="F12" s="398">
        <f>F15+F18+F216+F21+F24+F27+F30</f>
        <v>228</v>
      </c>
      <c r="G12" s="398">
        <f t="shared" ref="G12:Q12" si="0">G15+G18+G216+G21+G24+G27+G30</f>
        <v>80</v>
      </c>
      <c r="H12" s="398">
        <f t="shared" si="0"/>
        <v>148</v>
      </c>
      <c r="I12" s="398">
        <f t="shared" si="0"/>
        <v>92</v>
      </c>
      <c r="J12" s="398">
        <f>J15+J18+J216+J21+J24+J27+J30</f>
        <v>99</v>
      </c>
      <c r="K12" s="398">
        <f t="shared" si="0"/>
        <v>34</v>
      </c>
      <c r="L12" s="398">
        <f t="shared" si="0"/>
        <v>7</v>
      </c>
      <c r="M12" s="398">
        <f t="shared" si="0"/>
        <v>36</v>
      </c>
      <c r="N12" s="398">
        <f t="shared" si="0"/>
        <v>34</v>
      </c>
      <c r="O12" s="398">
        <f t="shared" si="0"/>
        <v>32</v>
      </c>
      <c r="P12" s="398">
        <f t="shared" si="0"/>
        <v>8</v>
      </c>
      <c r="Q12" s="398">
        <f t="shared" si="0"/>
        <v>26</v>
      </c>
      <c r="R12" s="554">
        <v>48</v>
      </c>
      <c r="S12" s="554">
        <v>38</v>
      </c>
      <c r="T12" s="9">
        <f>SUM(E12,R12,S12)</f>
        <v>427</v>
      </c>
      <c r="U12" s="423">
        <f>T12-D12</f>
        <v>0</v>
      </c>
    </row>
    <row r="13" spans="2:38" ht="20.25" customHeight="1" x14ac:dyDescent="0.2">
      <c r="B13" s="363"/>
      <c r="C13" s="431"/>
      <c r="D13" s="661"/>
      <c r="E13" s="662">
        <f>E12/D12</f>
        <v>0.79859484777517564</v>
      </c>
      <c r="F13" s="368">
        <f>F12/D12</f>
        <v>0.53395784543325531</v>
      </c>
      <c r="G13" s="368">
        <f>G12/D12</f>
        <v>0.18735362997658081</v>
      </c>
      <c r="H13" s="368">
        <f>H12/D12</f>
        <v>0.34660421545667447</v>
      </c>
      <c r="I13" s="368">
        <f>I12/D12</f>
        <v>0.21545667447306791</v>
      </c>
      <c r="J13" s="368">
        <f>J12/D12</f>
        <v>0.23185011709601874</v>
      </c>
      <c r="K13" s="368">
        <f>K12/D12</f>
        <v>7.9625292740046844E-2</v>
      </c>
      <c r="L13" s="368">
        <f>L12/D12</f>
        <v>1.6393442622950821E-2</v>
      </c>
      <c r="M13" s="368">
        <f>M12/D12</f>
        <v>8.4309133489461355E-2</v>
      </c>
      <c r="N13" s="368">
        <f>N12/D12</f>
        <v>7.9625292740046844E-2</v>
      </c>
      <c r="O13" s="368">
        <f>O12/D12</f>
        <v>7.4941451990632318E-2</v>
      </c>
      <c r="P13" s="663">
        <f>P12/D12</f>
        <v>1.873536299765808E-2</v>
      </c>
      <c r="Q13" s="369">
        <f>Q12/D12</f>
        <v>6.0889929742388757E-2</v>
      </c>
      <c r="R13" s="664">
        <f>R12/D12</f>
        <v>0.11241217798594848</v>
      </c>
      <c r="S13" s="664">
        <f>S12/D12</f>
        <v>8.899297423887588E-2</v>
      </c>
      <c r="T13" s="62">
        <f>SUM(E13,R13,S13)</f>
        <v>1</v>
      </c>
      <c r="U13" s="423">
        <f>1-T13</f>
        <v>0</v>
      </c>
    </row>
    <row r="14" spans="2:38" ht="20.25" customHeight="1" thickBot="1" x14ac:dyDescent="0.25">
      <c r="B14" s="370"/>
      <c r="C14" s="665"/>
      <c r="D14" s="666"/>
      <c r="E14" s="667"/>
      <c r="F14" s="375">
        <f>F12/E12</f>
        <v>0.66862170087976536</v>
      </c>
      <c r="G14" s="375">
        <f>G12/E12</f>
        <v>0.23460410557184752</v>
      </c>
      <c r="H14" s="375">
        <f>H12/E12</f>
        <v>0.43401759530791789</v>
      </c>
      <c r="I14" s="375">
        <f>I12/E12</f>
        <v>0.26979472140762462</v>
      </c>
      <c r="J14" s="375">
        <f>J12/E12</f>
        <v>0.29032258064516131</v>
      </c>
      <c r="K14" s="375">
        <f>K12/E12</f>
        <v>9.9706744868035185E-2</v>
      </c>
      <c r="L14" s="375">
        <f>L12/E12</f>
        <v>2.0527859237536656E-2</v>
      </c>
      <c r="M14" s="375">
        <f>M12/E12</f>
        <v>0.10557184750733138</v>
      </c>
      <c r="N14" s="375">
        <f>N12/E12</f>
        <v>9.9706744868035185E-2</v>
      </c>
      <c r="O14" s="375">
        <f>O12/E12</f>
        <v>9.3841642228739003E-2</v>
      </c>
      <c r="P14" s="608">
        <f>P12/E12</f>
        <v>2.3460410557184751E-2</v>
      </c>
      <c r="Q14" s="668">
        <f>Q12/E12</f>
        <v>7.6246334310850442E-2</v>
      </c>
      <c r="R14" s="669"/>
      <c r="S14" s="669"/>
      <c r="U14" s="339"/>
    </row>
    <row r="15" spans="2:38" ht="20.25" customHeight="1" thickTop="1" x14ac:dyDescent="0.2">
      <c r="B15" s="63" t="s">
        <v>284</v>
      </c>
      <c r="C15" s="377" t="s">
        <v>285</v>
      </c>
      <c r="D15" s="433">
        <v>49</v>
      </c>
      <c r="E15" s="559">
        <f>D15-R15-S15</f>
        <v>41</v>
      </c>
      <c r="F15" s="381">
        <v>24</v>
      </c>
      <c r="G15" s="381">
        <v>7</v>
      </c>
      <c r="H15" s="381">
        <v>16</v>
      </c>
      <c r="I15" s="381">
        <v>10</v>
      </c>
      <c r="J15" s="381">
        <v>16</v>
      </c>
      <c r="K15" s="381">
        <v>2</v>
      </c>
      <c r="L15" s="381">
        <v>0</v>
      </c>
      <c r="M15" s="381">
        <v>2</v>
      </c>
      <c r="N15" s="381">
        <v>5</v>
      </c>
      <c r="O15" s="381">
        <v>1</v>
      </c>
      <c r="P15" s="595">
        <v>0</v>
      </c>
      <c r="Q15" s="382">
        <v>0</v>
      </c>
      <c r="R15" s="561">
        <v>4</v>
      </c>
      <c r="S15" s="561">
        <v>4</v>
      </c>
      <c r="T15" s="9">
        <f>SUM(E15,R15,S15)</f>
        <v>49</v>
      </c>
      <c r="U15" s="423">
        <f t="shared" ref="U15" si="1">T15-D15</f>
        <v>0</v>
      </c>
    </row>
    <row r="16" spans="2:38" ht="20.25" customHeight="1" x14ac:dyDescent="0.2">
      <c r="B16" s="69"/>
      <c r="C16" s="84"/>
      <c r="D16" s="432"/>
      <c r="E16" s="662">
        <f>E15/D15</f>
        <v>0.83673469387755106</v>
      </c>
      <c r="F16" s="368">
        <f>F15/D15</f>
        <v>0.48979591836734693</v>
      </c>
      <c r="G16" s="368">
        <f>G15/D15</f>
        <v>0.14285714285714285</v>
      </c>
      <c r="H16" s="368">
        <f>H15/D15</f>
        <v>0.32653061224489793</v>
      </c>
      <c r="I16" s="368">
        <f>I15/D15</f>
        <v>0.20408163265306123</v>
      </c>
      <c r="J16" s="368">
        <f>J15/D15</f>
        <v>0.32653061224489793</v>
      </c>
      <c r="K16" s="368">
        <f>K15/D15</f>
        <v>4.0816326530612242E-2</v>
      </c>
      <c r="L16" s="368">
        <f>L15/D15</f>
        <v>0</v>
      </c>
      <c r="M16" s="368">
        <f>M15/D15</f>
        <v>4.0816326530612242E-2</v>
      </c>
      <c r="N16" s="368">
        <f>N15/D15</f>
        <v>0.10204081632653061</v>
      </c>
      <c r="O16" s="368">
        <f>O15/D15</f>
        <v>2.0408163265306121E-2</v>
      </c>
      <c r="P16" s="368">
        <f>P15/D15</f>
        <v>0</v>
      </c>
      <c r="Q16" s="369">
        <f>Q15/D15</f>
        <v>0</v>
      </c>
      <c r="R16" s="664">
        <f>R15/D15</f>
        <v>8.1632653061224483E-2</v>
      </c>
      <c r="S16" s="664">
        <f>S15/D15</f>
        <v>8.1632653061224483E-2</v>
      </c>
      <c r="T16" s="62">
        <f t="shared" ref="T16" si="2">SUM(E16,R16,S16)</f>
        <v>1</v>
      </c>
      <c r="U16" s="423">
        <f t="shared" ref="U16" si="3">1-T16</f>
        <v>0</v>
      </c>
    </row>
    <row r="17" spans="2:21" ht="20.25" customHeight="1" x14ac:dyDescent="0.2">
      <c r="B17" s="69"/>
      <c r="C17" s="351"/>
      <c r="D17" s="670"/>
      <c r="E17" s="671"/>
      <c r="F17" s="387">
        <f>F15/E15</f>
        <v>0.58536585365853655</v>
      </c>
      <c r="G17" s="387">
        <f>G15/E15</f>
        <v>0.17073170731707318</v>
      </c>
      <c r="H17" s="387">
        <f>H15/E15</f>
        <v>0.3902439024390244</v>
      </c>
      <c r="I17" s="387">
        <f>I15/E15</f>
        <v>0.24390243902439024</v>
      </c>
      <c r="J17" s="387">
        <f>J15/E15</f>
        <v>0.3902439024390244</v>
      </c>
      <c r="K17" s="387">
        <f>K15/E15</f>
        <v>4.878048780487805E-2</v>
      </c>
      <c r="L17" s="387">
        <f>L15/E15</f>
        <v>0</v>
      </c>
      <c r="M17" s="387">
        <f>M15/E15</f>
        <v>4.878048780487805E-2</v>
      </c>
      <c r="N17" s="387">
        <f>N15/E15</f>
        <v>0.12195121951219512</v>
      </c>
      <c r="O17" s="387">
        <f>O15/E15</f>
        <v>2.4390243902439025E-2</v>
      </c>
      <c r="P17" s="387">
        <f>P15/E15</f>
        <v>0</v>
      </c>
      <c r="Q17" s="388">
        <f>Q15/E15</f>
        <v>0</v>
      </c>
      <c r="R17" s="672"/>
      <c r="S17" s="672"/>
      <c r="U17" s="339"/>
    </row>
    <row r="18" spans="2:21" ht="20.25" customHeight="1" x14ac:dyDescent="0.2">
      <c r="B18" s="69"/>
      <c r="C18" s="79" t="s">
        <v>286</v>
      </c>
      <c r="D18" s="437">
        <v>87</v>
      </c>
      <c r="E18" s="565">
        <f>D18-R18-S18</f>
        <v>77</v>
      </c>
      <c r="F18" s="391">
        <v>51</v>
      </c>
      <c r="G18" s="391">
        <v>19</v>
      </c>
      <c r="H18" s="391">
        <v>35</v>
      </c>
      <c r="I18" s="391">
        <v>20</v>
      </c>
      <c r="J18" s="391">
        <v>18</v>
      </c>
      <c r="K18" s="391">
        <v>13</v>
      </c>
      <c r="L18" s="391">
        <v>3</v>
      </c>
      <c r="M18" s="391">
        <v>11</v>
      </c>
      <c r="N18" s="391">
        <v>10</v>
      </c>
      <c r="O18" s="391">
        <v>12</v>
      </c>
      <c r="P18" s="542">
        <v>1</v>
      </c>
      <c r="Q18" s="392">
        <v>6</v>
      </c>
      <c r="R18" s="567">
        <v>7</v>
      </c>
      <c r="S18" s="567">
        <v>3</v>
      </c>
      <c r="T18" s="9">
        <f t="shared" ref="T18:T19" si="4">SUM(E18,R18,S18)</f>
        <v>87</v>
      </c>
      <c r="U18" s="423">
        <f t="shared" ref="U18" si="5">T18-D18</f>
        <v>0</v>
      </c>
    </row>
    <row r="19" spans="2:21" ht="20.25" customHeight="1" x14ac:dyDescent="0.2">
      <c r="B19" s="69"/>
      <c r="C19" s="84"/>
      <c r="D19" s="432"/>
      <c r="E19" s="662">
        <f>E18/D18</f>
        <v>0.88505747126436785</v>
      </c>
      <c r="F19" s="368">
        <f>F18/D18</f>
        <v>0.58620689655172409</v>
      </c>
      <c r="G19" s="368">
        <f>G18/D18</f>
        <v>0.21839080459770116</v>
      </c>
      <c r="H19" s="368">
        <f>H18/D18</f>
        <v>0.40229885057471265</v>
      </c>
      <c r="I19" s="368">
        <f>I18/D18</f>
        <v>0.22988505747126436</v>
      </c>
      <c r="J19" s="368">
        <f>J18/D18</f>
        <v>0.20689655172413793</v>
      </c>
      <c r="K19" s="368">
        <f>K18/D18</f>
        <v>0.14942528735632185</v>
      </c>
      <c r="L19" s="368">
        <f>L18/D18</f>
        <v>3.4482758620689655E-2</v>
      </c>
      <c r="M19" s="368">
        <f>M18/D18</f>
        <v>0.12643678160919541</v>
      </c>
      <c r="N19" s="368">
        <f>N18/D18</f>
        <v>0.11494252873563218</v>
      </c>
      <c r="O19" s="368">
        <f>O18/D18</f>
        <v>0.13793103448275862</v>
      </c>
      <c r="P19" s="368">
        <f>P18/D18</f>
        <v>1.1494252873563218E-2</v>
      </c>
      <c r="Q19" s="369">
        <f>Q18/D18</f>
        <v>6.8965517241379309E-2</v>
      </c>
      <c r="R19" s="664">
        <f>R18/D18</f>
        <v>8.0459770114942528E-2</v>
      </c>
      <c r="S19" s="664">
        <f>S18/D18</f>
        <v>3.4482758620689655E-2</v>
      </c>
      <c r="T19" s="62">
        <f t="shared" si="4"/>
        <v>1</v>
      </c>
      <c r="U19" s="423">
        <f t="shared" ref="U19" si="6">1-T19</f>
        <v>0</v>
      </c>
    </row>
    <row r="20" spans="2:21" ht="20.25" customHeight="1" x14ac:dyDescent="0.2">
      <c r="B20" s="69"/>
      <c r="C20" s="351"/>
      <c r="D20" s="673"/>
      <c r="E20" s="671"/>
      <c r="F20" s="387">
        <f>F18/E18</f>
        <v>0.66233766233766234</v>
      </c>
      <c r="G20" s="387">
        <f>G18/E18</f>
        <v>0.24675324675324675</v>
      </c>
      <c r="H20" s="387">
        <f>H18/E18</f>
        <v>0.45454545454545453</v>
      </c>
      <c r="I20" s="387">
        <f>I18/E18</f>
        <v>0.25974025974025972</v>
      </c>
      <c r="J20" s="387">
        <f>J18/E18</f>
        <v>0.23376623376623376</v>
      </c>
      <c r="K20" s="387">
        <f>K18/E18</f>
        <v>0.16883116883116883</v>
      </c>
      <c r="L20" s="387">
        <f>L18/E18</f>
        <v>3.896103896103896E-2</v>
      </c>
      <c r="M20" s="387">
        <f>M18/E18</f>
        <v>0.14285714285714285</v>
      </c>
      <c r="N20" s="387">
        <f>N18/E18</f>
        <v>0.12987012987012986</v>
      </c>
      <c r="O20" s="387">
        <f>O18/E18</f>
        <v>0.15584415584415584</v>
      </c>
      <c r="P20" s="387">
        <f>P18/E18</f>
        <v>1.2987012987012988E-2</v>
      </c>
      <c r="Q20" s="388">
        <f>Q18/E18</f>
        <v>7.792207792207792E-2</v>
      </c>
      <c r="R20" s="672"/>
      <c r="S20" s="672"/>
      <c r="U20" s="339"/>
    </row>
    <row r="21" spans="2:21" ht="20.25" customHeight="1" x14ac:dyDescent="0.2">
      <c r="B21" s="69"/>
      <c r="C21" s="395" t="s">
        <v>287</v>
      </c>
      <c r="D21" s="441">
        <v>25</v>
      </c>
      <c r="E21" s="565">
        <f>D21-R21-S21</f>
        <v>19</v>
      </c>
      <c r="F21" s="391">
        <v>14</v>
      </c>
      <c r="G21" s="391">
        <v>3</v>
      </c>
      <c r="H21" s="391">
        <v>6</v>
      </c>
      <c r="I21" s="391">
        <v>5</v>
      </c>
      <c r="J21" s="391">
        <v>7</v>
      </c>
      <c r="K21" s="391">
        <v>4</v>
      </c>
      <c r="L21" s="391">
        <v>0</v>
      </c>
      <c r="M21" s="391">
        <v>1</v>
      </c>
      <c r="N21" s="391">
        <v>1</v>
      </c>
      <c r="O21" s="391">
        <v>2</v>
      </c>
      <c r="P21" s="542">
        <v>0</v>
      </c>
      <c r="Q21" s="392">
        <v>3</v>
      </c>
      <c r="R21" s="567">
        <v>4</v>
      </c>
      <c r="S21" s="567">
        <v>2</v>
      </c>
      <c r="T21" s="9">
        <f t="shared" ref="T21:T22" si="7">SUM(E21,R21,S21)</f>
        <v>25</v>
      </c>
      <c r="U21" s="423">
        <f t="shared" ref="U21" si="8">T21-D21</f>
        <v>0</v>
      </c>
    </row>
    <row r="22" spans="2:21" ht="20.25" customHeight="1" x14ac:dyDescent="0.2">
      <c r="B22" s="69"/>
      <c r="C22" s="324"/>
      <c r="D22" s="432"/>
      <c r="E22" s="662">
        <f>E21/D21</f>
        <v>0.76</v>
      </c>
      <c r="F22" s="368">
        <f>F21/D21</f>
        <v>0.56000000000000005</v>
      </c>
      <c r="G22" s="368">
        <f>G21/D21</f>
        <v>0.12</v>
      </c>
      <c r="H22" s="368">
        <f>H21/D21</f>
        <v>0.24</v>
      </c>
      <c r="I22" s="368">
        <f>I21/D21</f>
        <v>0.2</v>
      </c>
      <c r="J22" s="368">
        <f>J21/D21</f>
        <v>0.28000000000000003</v>
      </c>
      <c r="K22" s="368">
        <f>K21/D21</f>
        <v>0.16</v>
      </c>
      <c r="L22" s="368">
        <f>L21/D21</f>
        <v>0</v>
      </c>
      <c r="M22" s="368">
        <f>M21/D21</f>
        <v>0.04</v>
      </c>
      <c r="N22" s="368">
        <f>N21/D21</f>
        <v>0.04</v>
      </c>
      <c r="O22" s="368">
        <f>O21/D21</f>
        <v>0.08</v>
      </c>
      <c r="P22" s="368">
        <f>P21/D21</f>
        <v>0</v>
      </c>
      <c r="Q22" s="369">
        <f>Q21/D21</f>
        <v>0.12</v>
      </c>
      <c r="R22" s="664">
        <f>R21/D21</f>
        <v>0.16</v>
      </c>
      <c r="S22" s="664">
        <f>S21/D21</f>
        <v>0.08</v>
      </c>
      <c r="T22" s="62">
        <f t="shared" si="7"/>
        <v>1</v>
      </c>
      <c r="U22" s="423">
        <f t="shared" ref="U22" si="9">1-T22</f>
        <v>0</v>
      </c>
    </row>
    <row r="23" spans="2:21" ht="20.25" customHeight="1" x14ac:dyDescent="0.2">
      <c r="B23" s="69"/>
      <c r="C23" s="397"/>
      <c r="D23" s="673"/>
      <c r="E23" s="671"/>
      <c r="F23" s="387">
        <f>F21/E21</f>
        <v>0.73684210526315785</v>
      </c>
      <c r="G23" s="387">
        <f>G21/E21</f>
        <v>0.15789473684210525</v>
      </c>
      <c r="H23" s="387">
        <f>H21/E21</f>
        <v>0.31578947368421051</v>
      </c>
      <c r="I23" s="387">
        <f>I21/E21</f>
        <v>0.26315789473684209</v>
      </c>
      <c r="J23" s="387">
        <f>J21/E21</f>
        <v>0.36842105263157893</v>
      </c>
      <c r="K23" s="387">
        <f>K21/E21</f>
        <v>0.21052631578947367</v>
      </c>
      <c r="L23" s="387">
        <f>L21/E21</f>
        <v>0</v>
      </c>
      <c r="M23" s="387">
        <f>M21/E21</f>
        <v>5.2631578947368418E-2</v>
      </c>
      <c r="N23" s="387">
        <f>N21/E21</f>
        <v>5.2631578947368418E-2</v>
      </c>
      <c r="O23" s="387">
        <f>O21/E21</f>
        <v>0.10526315789473684</v>
      </c>
      <c r="P23" s="387">
        <f>P21/E21</f>
        <v>0</v>
      </c>
      <c r="Q23" s="388">
        <f>Q21/E21</f>
        <v>0.15789473684210525</v>
      </c>
      <c r="R23" s="672"/>
      <c r="S23" s="672"/>
      <c r="U23" s="339"/>
    </row>
    <row r="24" spans="2:21" ht="20.25" customHeight="1" x14ac:dyDescent="0.2">
      <c r="B24" s="69"/>
      <c r="C24" s="79" t="s">
        <v>288</v>
      </c>
      <c r="D24" s="441">
        <v>82</v>
      </c>
      <c r="E24" s="565">
        <f>D24-R24-S24</f>
        <v>58</v>
      </c>
      <c r="F24" s="391">
        <v>37</v>
      </c>
      <c r="G24" s="391">
        <v>13</v>
      </c>
      <c r="H24" s="391">
        <v>22</v>
      </c>
      <c r="I24" s="391">
        <v>18</v>
      </c>
      <c r="J24" s="391">
        <v>20</v>
      </c>
      <c r="K24" s="391">
        <v>6</v>
      </c>
      <c r="L24" s="391">
        <v>0</v>
      </c>
      <c r="M24" s="391">
        <v>9</v>
      </c>
      <c r="N24" s="391">
        <v>7</v>
      </c>
      <c r="O24" s="391">
        <v>10</v>
      </c>
      <c r="P24" s="542">
        <v>4</v>
      </c>
      <c r="Q24" s="392">
        <v>4</v>
      </c>
      <c r="R24" s="567">
        <v>14</v>
      </c>
      <c r="S24" s="567">
        <v>10</v>
      </c>
      <c r="T24" s="9">
        <f t="shared" ref="T24:T25" si="10">SUM(E24,R24,S24)</f>
        <v>82</v>
      </c>
      <c r="U24" s="423">
        <f t="shared" ref="U24" si="11">T24-D24</f>
        <v>0</v>
      </c>
    </row>
    <row r="25" spans="2:21" ht="20.25" customHeight="1" x14ac:dyDescent="0.2">
      <c r="B25" s="69"/>
      <c r="C25" s="84"/>
      <c r="D25" s="432"/>
      <c r="E25" s="662">
        <f>E24/D24</f>
        <v>0.70731707317073167</v>
      </c>
      <c r="F25" s="368">
        <f>F24/D24</f>
        <v>0.45121951219512196</v>
      </c>
      <c r="G25" s="368">
        <f>G24/D24</f>
        <v>0.15853658536585366</v>
      </c>
      <c r="H25" s="368">
        <f>H24/D24</f>
        <v>0.26829268292682928</v>
      </c>
      <c r="I25" s="368">
        <f>I24/D24</f>
        <v>0.21951219512195122</v>
      </c>
      <c r="J25" s="368">
        <f>J24/D24</f>
        <v>0.24390243902439024</v>
      </c>
      <c r="K25" s="368">
        <f>K24/D24</f>
        <v>7.3170731707317069E-2</v>
      </c>
      <c r="L25" s="368">
        <f>L24/D24</f>
        <v>0</v>
      </c>
      <c r="M25" s="368">
        <f>M24/D24</f>
        <v>0.10975609756097561</v>
      </c>
      <c r="N25" s="368">
        <f>N24/D24</f>
        <v>8.5365853658536592E-2</v>
      </c>
      <c r="O25" s="368">
        <f>O24/D24</f>
        <v>0.12195121951219512</v>
      </c>
      <c r="P25" s="368">
        <f>P24/D24</f>
        <v>4.878048780487805E-2</v>
      </c>
      <c r="Q25" s="369">
        <f>Q24/D24</f>
        <v>4.878048780487805E-2</v>
      </c>
      <c r="R25" s="664">
        <f>R24/D24</f>
        <v>0.17073170731707318</v>
      </c>
      <c r="S25" s="664">
        <f>S24/D24</f>
        <v>0.12195121951219512</v>
      </c>
      <c r="T25" s="62">
        <f t="shared" si="10"/>
        <v>1</v>
      </c>
      <c r="U25" s="423">
        <f t="shared" ref="U25" si="12">1-T25</f>
        <v>0</v>
      </c>
    </row>
    <row r="26" spans="2:21" ht="20.25" customHeight="1" x14ac:dyDescent="0.2">
      <c r="B26" s="69"/>
      <c r="C26" s="351"/>
      <c r="D26" s="673"/>
      <c r="E26" s="671"/>
      <c r="F26" s="387">
        <f>F24/E24</f>
        <v>0.63793103448275867</v>
      </c>
      <c r="G26" s="387">
        <f>G24/E24</f>
        <v>0.22413793103448276</v>
      </c>
      <c r="H26" s="387">
        <f>H24/E24</f>
        <v>0.37931034482758619</v>
      </c>
      <c r="I26" s="387">
        <f>I24/E24</f>
        <v>0.31034482758620691</v>
      </c>
      <c r="J26" s="387">
        <f>J24/E24</f>
        <v>0.34482758620689657</v>
      </c>
      <c r="K26" s="387">
        <f>K24/E24</f>
        <v>0.10344827586206896</v>
      </c>
      <c r="L26" s="387">
        <f>L24/E24</f>
        <v>0</v>
      </c>
      <c r="M26" s="387">
        <f>M24/E24</f>
        <v>0.15517241379310345</v>
      </c>
      <c r="N26" s="387">
        <f>N24/E24</f>
        <v>0.1206896551724138</v>
      </c>
      <c r="O26" s="387">
        <f>O24/E24</f>
        <v>0.17241379310344829</v>
      </c>
      <c r="P26" s="387">
        <f>P24/E24</f>
        <v>6.8965517241379309E-2</v>
      </c>
      <c r="Q26" s="388">
        <f>Q24/E24</f>
        <v>6.8965517241379309E-2</v>
      </c>
      <c r="R26" s="672"/>
      <c r="S26" s="672"/>
      <c r="U26" s="339"/>
    </row>
    <row r="27" spans="2:21" ht="20.25" customHeight="1" x14ac:dyDescent="0.2">
      <c r="B27" s="69"/>
      <c r="C27" s="79" t="s">
        <v>289</v>
      </c>
      <c r="D27" s="441">
        <v>8</v>
      </c>
      <c r="E27" s="552">
        <f>D27-R27-S27</f>
        <v>7</v>
      </c>
      <c r="F27" s="398">
        <v>5</v>
      </c>
      <c r="G27" s="398">
        <v>2</v>
      </c>
      <c r="H27" s="398">
        <v>4</v>
      </c>
      <c r="I27" s="398">
        <v>2</v>
      </c>
      <c r="J27" s="398">
        <v>0</v>
      </c>
      <c r="K27" s="398">
        <v>1</v>
      </c>
      <c r="L27" s="398">
        <v>0</v>
      </c>
      <c r="M27" s="398">
        <v>0</v>
      </c>
      <c r="N27" s="398">
        <v>0</v>
      </c>
      <c r="O27" s="398">
        <v>2</v>
      </c>
      <c r="P27" s="538">
        <v>0</v>
      </c>
      <c r="Q27" s="362">
        <v>0</v>
      </c>
      <c r="R27" s="554">
        <v>1</v>
      </c>
      <c r="S27" s="554">
        <v>0</v>
      </c>
      <c r="T27" s="9">
        <f t="shared" ref="T27:T28" si="13">SUM(E27,R27,S27)</f>
        <v>8</v>
      </c>
      <c r="U27" s="423">
        <f t="shared" ref="U27" si="14">T27-D27</f>
        <v>0</v>
      </c>
    </row>
    <row r="28" spans="2:21" ht="20.25" customHeight="1" x14ac:dyDescent="0.2">
      <c r="B28" s="69"/>
      <c r="C28" s="84"/>
      <c r="D28" s="432"/>
      <c r="E28" s="662">
        <f>E27/D27</f>
        <v>0.875</v>
      </c>
      <c r="F28" s="368">
        <f>F27/D27</f>
        <v>0.625</v>
      </c>
      <c r="G28" s="368">
        <f>G27/D27</f>
        <v>0.25</v>
      </c>
      <c r="H28" s="368">
        <f>H27/D27</f>
        <v>0.5</v>
      </c>
      <c r="I28" s="368">
        <f>I27/D27</f>
        <v>0.25</v>
      </c>
      <c r="J28" s="368">
        <f>J27/D27</f>
        <v>0</v>
      </c>
      <c r="K28" s="368">
        <f>K27/D27</f>
        <v>0.125</v>
      </c>
      <c r="L28" s="368">
        <f>L27/D27</f>
        <v>0</v>
      </c>
      <c r="M28" s="368">
        <f>M27/D27</f>
        <v>0</v>
      </c>
      <c r="N28" s="368">
        <f>N27/D27</f>
        <v>0</v>
      </c>
      <c r="O28" s="368">
        <f>O27/D27</f>
        <v>0.25</v>
      </c>
      <c r="P28" s="368">
        <f>P27/D27</f>
        <v>0</v>
      </c>
      <c r="Q28" s="369">
        <f>Q27/D27</f>
        <v>0</v>
      </c>
      <c r="R28" s="664">
        <f>R27/D27</f>
        <v>0.125</v>
      </c>
      <c r="S28" s="664">
        <f>S27/D27</f>
        <v>0</v>
      </c>
      <c r="T28" s="62">
        <f t="shared" si="13"/>
        <v>1</v>
      </c>
      <c r="U28" s="423">
        <f t="shared" ref="U28" si="15">1-T28</f>
        <v>0</v>
      </c>
    </row>
    <row r="29" spans="2:21" ht="20.25" customHeight="1" x14ac:dyDescent="0.2">
      <c r="B29" s="69"/>
      <c r="C29" s="351"/>
      <c r="D29" s="673"/>
      <c r="E29" s="671"/>
      <c r="F29" s="387">
        <f>F27/E27</f>
        <v>0.7142857142857143</v>
      </c>
      <c r="G29" s="387">
        <f>G27/E27</f>
        <v>0.2857142857142857</v>
      </c>
      <c r="H29" s="387">
        <f>H27/E27</f>
        <v>0.5714285714285714</v>
      </c>
      <c r="I29" s="387">
        <f>I27/E27</f>
        <v>0.2857142857142857</v>
      </c>
      <c r="J29" s="387">
        <f>J27/E27</f>
        <v>0</v>
      </c>
      <c r="K29" s="387">
        <f>K27/E27</f>
        <v>0.14285714285714285</v>
      </c>
      <c r="L29" s="387">
        <f>L27/E27</f>
        <v>0</v>
      </c>
      <c r="M29" s="387">
        <f>M27/E27</f>
        <v>0</v>
      </c>
      <c r="N29" s="387">
        <f>N27/E27</f>
        <v>0</v>
      </c>
      <c r="O29" s="387">
        <f>O27/E27</f>
        <v>0.2857142857142857</v>
      </c>
      <c r="P29" s="387">
        <f>P27/E27</f>
        <v>0</v>
      </c>
      <c r="Q29" s="388">
        <f>Q27/E27</f>
        <v>0</v>
      </c>
      <c r="R29" s="672"/>
      <c r="S29" s="672"/>
      <c r="U29" s="339"/>
    </row>
    <row r="30" spans="2:21" ht="20.25" customHeight="1" x14ac:dyDescent="0.2">
      <c r="B30" s="69"/>
      <c r="C30" s="79" t="s">
        <v>290</v>
      </c>
      <c r="D30" s="441">
        <v>176</v>
      </c>
      <c r="E30" s="565">
        <f>D30-R30-S30</f>
        <v>139</v>
      </c>
      <c r="F30" s="398">
        <v>97</v>
      </c>
      <c r="G30" s="398">
        <v>36</v>
      </c>
      <c r="H30" s="398">
        <v>65</v>
      </c>
      <c r="I30" s="398">
        <v>37</v>
      </c>
      <c r="J30" s="398">
        <v>38</v>
      </c>
      <c r="K30" s="398">
        <v>8</v>
      </c>
      <c r="L30" s="398">
        <v>4</v>
      </c>
      <c r="M30" s="398">
        <v>13</v>
      </c>
      <c r="N30" s="398">
        <v>11</v>
      </c>
      <c r="O30" s="398">
        <v>5</v>
      </c>
      <c r="P30" s="538">
        <v>3</v>
      </c>
      <c r="Q30" s="362">
        <v>13</v>
      </c>
      <c r="R30" s="554">
        <v>18</v>
      </c>
      <c r="S30" s="554">
        <v>19</v>
      </c>
      <c r="T30" s="9">
        <f t="shared" ref="T30" si="16">SUM(E30,R30,S30)</f>
        <v>176</v>
      </c>
      <c r="U30" s="423">
        <f t="shared" ref="U30" si="17">T30-D30</f>
        <v>0</v>
      </c>
    </row>
    <row r="31" spans="2:21" ht="20.25" customHeight="1" x14ac:dyDescent="0.2">
      <c r="B31" s="69"/>
      <c r="C31" s="84"/>
      <c r="D31" s="432"/>
      <c r="E31" s="662">
        <f>E30/D30</f>
        <v>0.78977272727272729</v>
      </c>
      <c r="F31" s="368">
        <f>F30/D30</f>
        <v>0.55113636363636365</v>
      </c>
      <c r="G31" s="368">
        <f>G30/D30</f>
        <v>0.20454545454545456</v>
      </c>
      <c r="H31" s="368">
        <f>H30/D30</f>
        <v>0.36931818181818182</v>
      </c>
      <c r="I31" s="368">
        <f>I30/D30</f>
        <v>0.21022727272727273</v>
      </c>
      <c r="J31" s="368">
        <f>J30/D30</f>
        <v>0.21590909090909091</v>
      </c>
      <c r="K31" s="368">
        <f>K30/D30</f>
        <v>4.5454545454545456E-2</v>
      </c>
      <c r="L31" s="368">
        <f>L30/D30</f>
        <v>2.2727272727272728E-2</v>
      </c>
      <c r="M31" s="368">
        <f>M30/D30</f>
        <v>7.3863636363636367E-2</v>
      </c>
      <c r="N31" s="368">
        <f>N30/D30</f>
        <v>6.25E-2</v>
      </c>
      <c r="O31" s="368">
        <f>O30/D30</f>
        <v>2.8409090909090908E-2</v>
      </c>
      <c r="P31" s="663">
        <f>P30/D30</f>
        <v>1.7045454545454544E-2</v>
      </c>
      <c r="Q31" s="369">
        <f>Q30/D30</f>
        <v>7.3863636363636367E-2</v>
      </c>
      <c r="R31" s="664">
        <f>R30/D30</f>
        <v>0.10227272727272728</v>
      </c>
      <c r="S31" s="664">
        <f>S30/D30</f>
        <v>0.10795454545454546</v>
      </c>
      <c r="T31" s="62">
        <f>SUM(E31,R31,S31)</f>
        <v>1</v>
      </c>
      <c r="U31" s="423">
        <f>1-T31</f>
        <v>0</v>
      </c>
    </row>
    <row r="32" spans="2:21" ht="20.25" customHeight="1" thickBot="1" x14ac:dyDescent="0.25">
      <c r="B32" s="86"/>
      <c r="C32" s="399"/>
      <c r="D32" s="674"/>
      <c r="E32" s="675"/>
      <c r="F32" s="404">
        <f>F30/E30</f>
        <v>0.69784172661870503</v>
      </c>
      <c r="G32" s="404">
        <f>G30/E30</f>
        <v>0.25899280575539568</v>
      </c>
      <c r="H32" s="404">
        <f>H30/E30</f>
        <v>0.46762589928057552</v>
      </c>
      <c r="I32" s="404">
        <f>I30/E30</f>
        <v>0.26618705035971224</v>
      </c>
      <c r="J32" s="404">
        <f>J30/E30</f>
        <v>0.2733812949640288</v>
      </c>
      <c r="K32" s="404">
        <f>K30/E30</f>
        <v>5.7553956834532377E-2</v>
      </c>
      <c r="L32" s="404">
        <f>L30/E30</f>
        <v>2.8776978417266189E-2</v>
      </c>
      <c r="M32" s="404">
        <f>M30/E30</f>
        <v>9.3525179856115109E-2</v>
      </c>
      <c r="N32" s="404">
        <f>N30/E30</f>
        <v>7.9136690647482008E-2</v>
      </c>
      <c r="O32" s="404">
        <f>O30/E30</f>
        <v>3.5971223021582732E-2</v>
      </c>
      <c r="P32" s="676">
        <f>P30/E30</f>
        <v>2.1582733812949641E-2</v>
      </c>
      <c r="Q32" s="405">
        <f>Q30/E30</f>
        <v>9.3525179856115109E-2</v>
      </c>
      <c r="R32" s="677"/>
      <c r="S32" s="677"/>
      <c r="T32" s="62"/>
      <c r="U32" s="339"/>
    </row>
    <row r="33" spans="2:21" ht="20.25" customHeight="1" thickTop="1" x14ac:dyDescent="0.2">
      <c r="B33" s="63" t="s">
        <v>291</v>
      </c>
      <c r="C33" s="377" t="s">
        <v>292</v>
      </c>
      <c r="D33" s="441">
        <v>106</v>
      </c>
      <c r="E33" s="565">
        <v>63</v>
      </c>
      <c r="F33" s="391">
        <v>40</v>
      </c>
      <c r="G33" s="391">
        <v>12</v>
      </c>
      <c r="H33" s="391">
        <v>23</v>
      </c>
      <c r="I33" s="391">
        <v>7</v>
      </c>
      <c r="J33" s="391">
        <v>9</v>
      </c>
      <c r="K33" s="391">
        <v>3</v>
      </c>
      <c r="L33" s="391">
        <v>0</v>
      </c>
      <c r="M33" s="391">
        <v>1</v>
      </c>
      <c r="N33" s="391">
        <v>6</v>
      </c>
      <c r="O33" s="391">
        <v>3</v>
      </c>
      <c r="P33" s="542">
        <v>0</v>
      </c>
      <c r="Q33" s="392">
        <v>7</v>
      </c>
      <c r="R33" s="567">
        <v>23</v>
      </c>
      <c r="S33" s="567">
        <v>20</v>
      </c>
      <c r="T33" s="9">
        <f t="shared" ref="T33:T34" si="18">SUM(E33,R33,S33)</f>
        <v>106</v>
      </c>
      <c r="U33" s="423">
        <f t="shared" ref="U33" si="19">T33-D33</f>
        <v>0</v>
      </c>
    </row>
    <row r="34" spans="2:21" ht="20.25" customHeight="1" x14ac:dyDescent="0.2">
      <c r="B34" s="69"/>
      <c r="C34" s="84"/>
      <c r="D34" s="432"/>
      <c r="E34" s="662">
        <f>E33/D33</f>
        <v>0.59433962264150941</v>
      </c>
      <c r="F34" s="368">
        <f>F33/D33</f>
        <v>0.37735849056603776</v>
      </c>
      <c r="G34" s="368">
        <f>G33/D33</f>
        <v>0.11320754716981132</v>
      </c>
      <c r="H34" s="368">
        <f>H33/D33</f>
        <v>0.21698113207547171</v>
      </c>
      <c r="I34" s="368">
        <f>I33/D33</f>
        <v>6.6037735849056603E-2</v>
      </c>
      <c r="J34" s="368">
        <f>J33/D33</f>
        <v>8.4905660377358486E-2</v>
      </c>
      <c r="K34" s="368">
        <f>K33/D33</f>
        <v>2.8301886792452831E-2</v>
      </c>
      <c r="L34" s="368">
        <f>L33/D33</f>
        <v>0</v>
      </c>
      <c r="M34" s="368">
        <f>M33/D33</f>
        <v>9.433962264150943E-3</v>
      </c>
      <c r="N34" s="368">
        <f>N33/D33</f>
        <v>5.6603773584905662E-2</v>
      </c>
      <c r="O34" s="368">
        <f>O33/D33</f>
        <v>2.8301886792452831E-2</v>
      </c>
      <c r="P34" s="368">
        <f>P33/D33</f>
        <v>0</v>
      </c>
      <c r="Q34" s="369">
        <f>Q33/D33</f>
        <v>6.6037735849056603E-2</v>
      </c>
      <c r="R34" s="664">
        <f>R33/D33</f>
        <v>0.21698113207547171</v>
      </c>
      <c r="S34" s="664">
        <f>S33/D33</f>
        <v>0.18867924528301888</v>
      </c>
      <c r="T34" s="62">
        <f t="shared" si="18"/>
        <v>1</v>
      </c>
      <c r="U34" s="423">
        <f t="shared" ref="U34" si="20">1-T34</f>
        <v>0</v>
      </c>
    </row>
    <row r="35" spans="2:21" ht="20.25" customHeight="1" x14ac:dyDescent="0.2">
      <c r="B35" s="69"/>
      <c r="C35" s="351"/>
      <c r="D35" s="673"/>
      <c r="E35" s="671"/>
      <c r="F35" s="387">
        <f>F33/E33</f>
        <v>0.63492063492063489</v>
      </c>
      <c r="G35" s="387">
        <f>G33/E33</f>
        <v>0.19047619047619047</v>
      </c>
      <c r="H35" s="387">
        <f>H33/E33</f>
        <v>0.36507936507936506</v>
      </c>
      <c r="I35" s="387">
        <f>I33/E33</f>
        <v>0.1111111111111111</v>
      </c>
      <c r="J35" s="387">
        <f>J33/E33</f>
        <v>0.14285714285714285</v>
      </c>
      <c r="K35" s="387">
        <f>K33/E33</f>
        <v>4.7619047619047616E-2</v>
      </c>
      <c r="L35" s="387">
        <f>L33/E33</f>
        <v>0</v>
      </c>
      <c r="M35" s="387">
        <f>M33/E33</f>
        <v>1.5873015873015872E-2</v>
      </c>
      <c r="N35" s="387">
        <f>N33/E33</f>
        <v>9.5238095238095233E-2</v>
      </c>
      <c r="O35" s="387">
        <f>O33/E33</f>
        <v>4.7619047619047616E-2</v>
      </c>
      <c r="P35" s="387">
        <f>P33/E33</f>
        <v>0</v>
      </c>
      <c r="Q35" s="388">
        <f>Q33/E33</f>
        <v>0.1111111111111111</v>
      </c>
      <c r="R35" s="672"/>
      <c r="S35" s="672"/>
      <c r="U35" s="339"/>
    </row>
    <row r="36" spans="2:21" ht="20.25" customHeight="1" x14ac:dyDescent="0.2">
      <c r="B36" s="69"/>
      <c r="C36" s="79" t="s">
        <v>293</v>
      </c>
      <c r="D36" s="441">
        <v>171</v>
      </c>
      <c r="E36" s="565">
        <v>139</v>
      </c>
      <c r="F36" s="391">
        <v>88</v>
      </c>
      <c r="G36" s="391">
        <v>27</v>
      </c>
      <c r="H36" s="391">
        <v>59</v>
      </c>
      <c r="I36" s="391">
        <v>35</v>
      </c>
      <c r="J36" s="391">
        <v>38</v>
      </c>
      <c r="K36" s="391">
        <v>11</v>
      </c>
      <c r="L36" s="391">
        <v>2</v>
      </c>
      <c r="M36" s="391">
        <v>7</v>
      </c>
      <c r="N36" s="391">
        <v>7</v>
      </c>
      <c r="O36" s="391">
        <v>3</v>
      </c>
      <c r="P36" s="542">
        <v>3</v>
      </c>
      <c r="Q36" s="392">
        <v>11</v>
      </c>
      <c r="R36" s="567">
        <v>19</v>
      </c>
      <c r="S36" s="567">
        <v>13</v>
      </c>
      <c r="T36" s="9">
        <f t="shared" ref="T36:T37" si="21">SUM(E36,R36,S36)</f>
        <v>171</v>
      </c>
      <c r="U36" s="423">
        <f t="shared" ref="U36" si="22">T36-D36</f>
        <v>0</v>
      </c>
    </row>
    <row r="37" spans="2:21" ht="20.25" customHeight="1" x14ac:dyDescent="0.2">
      <c r="B37" s="69"/>
      <c r="C37" s="84"/>
      <c r="D37" s="432"/>
      <c r="E37" s="662">
        <f>E36/D36</f>
        <v>0.8128654970760234</v>
      </c>
      <c r="F37" s="368">
        <f>F36/D36</f>
        <v>0.51461988304093564</v>
      </c>
      <c r="G37" s="368">
        <f>G36/D36</f>
        <v>0.15789473684210525</v>
      </c>
      <c r="H37" s="368">
        <f>H36/D36</f>
        <v>0.34502923976608185</v>
      </c>
      <c r="I37" s="368">
        <f>I36/D36</f>
        <v>0.2046783625730994</v>
      </c>
      <c r="J37" s="368">
        <f>J36/D36</f>
        <v>0.22222222222222221</v>
      </c>
      <c r="K37" s="368">
        <f>K36/D36</f>
        <v>6.4327485380116955E-2</v>
      </c>
      <c r="L37" s="368">
        <f>L36/D36</f>
        <v>1.1695906432748537E-2</v>
      </c>
      <c r="M37" s="368">
        <f>M36/D36</f>
        <v>4.0935672514619881E-2</v>
      </c>
      <c r="N37" s="368">
        <f>N36/D36</f>
        <v>4.0935672514619881E-2</v>
      </c>
      <c r="O37" s="368">
        <f>O36/D36</f>
        <v>1.7543859649122806E-2</v>
      </c>
      <c r="P37" s="368">
        <f>P36/D36</f>
        <v>1.7543859649122806E-2</v>
      </c>
      <c r="Q37" s="369">
        <f>Q36/D36</f>
        <v>6.4327485380116955E-2</v>
      </c>
      <c r="R37" s="664">
        <f>R36/D36</f>
        <v>0.1111111111111111</v>
      </c>
      <c r="S37" s="664">
        <f>S36/D36</f>
        <v>7.6023391812865493E-2</v>
      </c>
      <c r="T37" s="62">
        <f t="shared" si="21"/>
        <v>1</v>
      </c>
      <c r="U37" s="423">
        <f t="shared" ref="U37" si="23">1-T37</f>
        <v>0</v>
      </c>
    </row>
    <row r="38" spans="2:21" ht="20.25" customHeight="1" x14ac:dyDescent="0.2">
      <c r="B38" s="69"/>
      <c r="C38" s="351"/>
      <c r="D38" s="673"/>
      <c r="E38" s="671"/>
      <c r="F38" s="387">
        <f>F36/E36</f>
        <v>0.63309352517985606</v>
      </c>
      <c r="G38" s="387">
        <f>G36/E36</f>
        <v>0.19424460431654678</v>
      </c>
      <c r="H38" s="387">
        <f>H36/E36</f>
        <v>0.42446043165467628</v>
      </c>
      <c r="I38" s="387">
        <f>I36/E36</f>
        <v>0.25179856115107913</v>
      </c>
      <c r="J38" s="387">
        <f>J36/E36</f>
        <v>0.2733812949640288</v>
      </c>
      <c r="K38" s="387">
        <f>K36/E36</f>
        <v>7.9136690647482008E-2</v>
      </c>
      <c r="L38" s="387">
        <f>L36/E36</f>
        <v>1.4388489208633094E-2</v>
      </c>
      <c r="M38" s="387">
        <f>M36/E36</f>
        <v>5.0359712230215826E-2</v>
      </c>
      <c r="N38" s="387">
        <f>N36/E36</f>
        <v>5.0359712230215826E-2</v>
      </c>
      <c r="O38" s="387">
        <f>O36/E36</f>
        <v>2.1582733812949641E-2</v>
      </c>
      <c r="P38" s="387">
        <f>P36/E36</f>
        <v>2.1582733812949641E-2</v>
      </c>
      <c r="Q38" s="388">
        <f>Q36/E36</f>
        <v>7.9136690647482008E-2</v>
      </c>
      <c r="R38" s="672"/>
      <c r="S38" s="672"/>
      <c r="U38" s="339"/>
    </row>
    <row r="39" spans="2:21" ht="20.25" customHeight="1" x14ac:dyDescent="0.2">
      <c r="B39" s="69"/>
      <c r="C39" s="79" t="s">
        <v>294</v>
      </c>
      <c r="D39" s="441">
        <v>49</v>
      </c>
      <c r="E39" s="552">
        <v>41</v>
      </c>
      <c r="F39" s="391">
        <v>33</v>
      </c>
      <c r="G39" s="391">
        <v>9</v>
      </c>
      <c r="H39" s="391">
        <v>20</v>
      </c>
      <c r="I39" s="391">
        <v>12</v>
      </c>
      <c r="J39" s="391">
        <v>11</v>
      </c>
      <c r="K39" s="391">
        <v>2</v>
      </c>
      <c r="L39" s="391">
        <v>2</v>
      </c>
      <c r="M39" s="391">
        <v>1</v>
      </c>
      <c r="N39" s="391">
        <v>2</v>
      </c>
      <c r="O39" s="391">
        <v>4</v>
      </c>
      <c r="P39" s="542">
        <v>2</v>
      </c>
      <c r="Q39" s="392">
        <v>4</v>
      </c>
      <c r="R39" s="567">
        <v>4</v>
      </c>
      <c r="S39" s="567">
        <v>4</v>
      </c>
      <c r="T39" s="9">
        <f t="shared" ref="T39:T40" si="24">SUM(E39,R39,S39)</f>
        <v>49</v>
      </c>
      <c r="U39" s="423">
        <f t="shared" ref="U39" si="25">T39-D39</f>
        <v>0</v>
      </c>
    </row>
    <row r="40" spans="2:21" ht="20.25" customHeight="1" x14ac:dyDescent="0.2">
      <c r="B40" s="69"/>
      <c r="C40" s="84"/>
      <c r="D40" s="432"/>
      <c r="E40" s="662">
        <f>E39/D39</f>
        <v>0.83673469387755106</v>
      </c>
      <c r="F40" s="368">
        <f>F39/D39</f>
        <v>0.67346938775510201</v>
      </c>
      <c r="G40" s="368">
        <f>G39/D39</f>
        <v>0.18367346938775511</v>
      </c>
      <c r="H40" s="368">
        <f>H39/D39</f>
        <v>0.40816326530612246</v>
      </c>
      <c r="I40" s="368">
        <f>I39/D39</f>
        <v>0.24489795918367346</v>
      </c>
      <c r="J40" s="368">
        <f>J39/D39</f>
        <v>0.22448979591836735</v>
      </c>
      <c r="K40" s="368">
        <f>K39/D39</f>
        <v>4.0816326530612242E-2</v>
      </c>
      <c r="L40" s="368">
        <f>L39/D39</f>
        <v>4.0816326530612242E-2</v>
      </c>
      <c r="M40" s="368">
        <f>M39/D39</f>
        <v>2.0408163265306121E-2</v>
      </c>
      <c r="N40" s="368">
        <f>N39/D39</f>
        <v>4.0816326530612242E-2</v>
      </c>
      <c r="O40" s="368">
        <f>O39/D39</f>
        <v>8.1632653061224483E-2</v>
      </c>
      <c r="P40" s="368">
        <f>P39/D39</f>
        <v>4.0816326530612242E-2</v>
      </c>
      <c r="Q40" s="369">
        <f>Q39/D39</f>
        <v>8.1632653061224483E-2</v>
      </c>
      <c r="R40" s="664">
        <f>R39/D39</f>
        <v>8.1632653061224483E-2</v>
      </c>
      <c r="S40" s="664">
        <f>S39/D39</f>
        <v>8.1632653061224483E-2</v>
      </c>
      <c r="T40" s="62">
        <f t="shared" si="24"/>
        <v>1</v>
      </c>
      <c r="U40" s="423">
        <f t="shared" ref="U40" si="26">1-T40</f>
        <v>0</v>
      </c>
    </row>
    <row r="41" spans="2:21" ht="20.25" customHeight="1" x14ac:dyDescent="0.2">
      <c r="B41" s="69"/>
      <c r="C41" s="351"/>
      <c r="D41" s="673"/>
      <c r="E41" s="671"/>
      <c r="F41" s="387">
        <f>F39/E39</f>
        <v>0.80487804878048785</v>
      </c>
      <c r="G41" s="387">
        <f>G39/E39</f>
        <v>0.21951219512195122</v>
      </c>
      <c r="H41" s="387">
        <f>H39/E39</f>
        <v>0.48780487804878048</v>
      </c>
      <c r="I41" s="387">
        <f>I39/E39</f>
        <v>0.29268292682926828</v>
      </c>
      <c r="J41" s="387">
        <f>J39/E39</f>
        <v>0.26829268292682928</v>
      </c>
      <c r="K41" s="387">
        <f>K39/E39</f>
        <v>4.878048780487805E-2</v>
      </c>
      <c r="L41" s="387">
        <f>L39/E39</f>
        <v>4.878048780487805E-2</v>
      </c>
      <c r="M41" s="387">
        <f>M39/E39</f>
        <v>2.4390243902439025E-2</v>
      </c>
      <c r="N41" s="387">
        <f>N39/E39</f>
        <v>4.878048780487805E-2</v>
      </c>
      <c r="O41" s="387">
        <f>O39/E39</f>
        <v>9.7560975609756101E-2</v>
      </c>
      <c r="P41" s="387">
        <f>P39/E39</f>
        <v>4.878048780487805E-2</v>
      </c>
      <c r="Q41" s="388">
        <f>Q39/E39</f>
        <v>9.7560975609756101E-2</v>
      </c>
      <c r="R41" s="672"/>
      <c r="S41" s="672"/>
      <c r="U41" s="339"/>
    </row>
    <row r="42" spans="2:21" ht="20.25" customHeight="1" x14ac:dyDescent="0.2">
      <c r="B42" s="69"/>
      <c r="C42" s="79" t="s">
        <v>295</v>
      </c>
      <c r="D42" s="441">
        <v>38</v>
      </c>
      <c r="E42" s="552">
        <v>37</v>
      </c>
      <c r="F42" s="391">
        <v>25</v>
      </c>
      <c r="G42" s="391">
        <v>11</v>
      </c>
      <c r="H42" s="391">
        <v>13</v>
      </c>
      <c r="I42" s="391">
        <v>12</v>
      </c>
      <c r="J42" s="391">
        <v>13</v>
      </c>
      <c r="K42" s="391">
        <v>2</v>
      </c>
      <c r="L42" s="391">
        <v>0</v>
      </c>
      <c r="M42" s="391">
        <v>11</v>
      </c>
      <c r="N42" s="391">
        <v>5</v>
      </c>
      <c r="O42" s="391">
        <v>5</v>
      </c>
      <c r="P42" s="542">
        <v>1</v>
      </c>
      <c r="Q42" s="392">
        <v>1</v>
      </c>
      <c r="R42" s="567">
        <v>1</v>
      </c>
      <c r="S42" s="567">
        <v>0</v>
      </c>
      <c r="T42" s="9">
        <f t="shared" ref="T42:T43" si="27">SUM(E42,R42,S42)</f>
        <v>38</v>
      </c>
      <c r="U42" s="423">
        <f t="shared" ref="U42" si="28">T42-D42</f>
        <v>0</v>
      </c>
    </row>
    <row r="43" spans="2:21" ht="20.25" customHeight="1" x14ac:dyDescent="0.2">
      <c r="B43" s="69"/>
      <c r="C43" s="84"/>
      <c r="D43" s="432"/>
      <c r="E43" s="662">
        <f>E42/D42</f>
        <v>0.97368421052631582</v>
      </c>
      <c r="F43" s="368">
        <f>F42/D42</f>
        <v>0.65789473684210531</v>
      </c>
      <c r="G43" s="368">
        <f>G42/D42</f>
        <v>0.28947368421052633</v>
      </c>
      <c r="H43" s="368">
        <f>H42/D42</f>
        <v>0.34210526315789475</v>
      </c>
      <c r="I43" s="368">
        <f>I42/D42</f>
        <v>0.31578947368421051</v>
      </c>
      <c r="J43" s="368">
        <f>J42/D42</f>
        <v>0.34210526315789475</v>
      </c>
      <c r="K43" s="368">
        <f>K42/D42</f>
        <v>5.2631578947368418E-2</v>
      </c>
      <c r="L43" s="368">
        <f>L42/D42</f>
        <v>0</v>
      </c>
      <c r="M43" s="368">
        <f>M42/D42</f>
        <v>0.28947368421052633</v>
      </c>
      <c r="N43" s="368">
        <f>N42/D42</f>
        <v>0.13157894736842105</v>
      </c>
      <c r="O43" s="368">
        <f>O42/D42</f>
        <v>0.13157894736842105</v>
      </c>
      <c r="P43" s="368">
        <f>P42/D42</f>
        <v>2.6315789473684209E-2</v>
      </c>
      <c r="Q43" s="369">
        <f>Q42/D42</f>
        <v>2.6315789473684209E-2</v>
      </c>
      <c r="R43" s="664">
        <f>R42/D42</f>
        <v>2.6315789473684209E-2</v>
      </c>
      <c r="S43" s="664">
        <f>S42/D42</f>
        <v>0</v>
      </c>
      <c r="T43" s="62">
        <f t="shared" si="27"/>
        <v>1</v>
      </c>
      <c r="U43" s="423">
        <f t="shared" ref="U43" si="29">1-T43</f>
        <v>0</v>
      </c>
    </row>
    <row r="44" spans="2:21" ht="20.25" customHeight="1" x14ac:dyDescent="0.2">
      <c r="B44" s="69"/>
      <c r="C44" s="351"/>
      <c r="D44" s="673"/>
      <c r="E44" s="671"/>
      <c r="F44" s="387">
        <f>F42/E42</f>
        <v>0.67567567567567566</v>
      </c>
      <c r="G44" s="387">
        <f>G42/E42</f>
        <v>0.29729729729729731</v>
      </c>
      <c r="H44" s="387">
        <f>H42/E42</f>
        <v>0.35135135135135137</v>
      </c>
      <c r="I44" s="387">
        <f>I42/E42</f>
        <v>0.32432432432432434</v>
      </c>
      <c r="J44" s="387">
        <f>J42/E42</f>
        <v>0.35135135135135137</v>
      </c>
      <c r="K44" s="387">
        <f>K42/E42</f>
        <v>5.4054054054054057E-2</v>
      </c>
      <c r="L44" s="387">
        <f>L42/E42</f>
        <v>0</v>
      </c>
      <c r="M44" s="387">
        <f>M42/E42</f>
        <v>0.29729729729729731</v>
      </c>
      <c r="N44" s="387">
        <f>N42/E42</f>
        <v>0.13513513513513514</v>
      </c>
      <c r="O44" s="387">
        <f>O42/E42</f>
        <v>0.13513513513513514</v>
      </c>
      <c r="P44" s="387">
        <f>P42/E42</f>
        <v>2.7027027027027029E-2</v>
      </c>
      <c r="Q44" s="388">
        <f>Q42/E42</f>
        <v>2.7027027027027029E-2</v>
      </c>
      <c r="R44" s="672"/>
      <c r="S44" s="672"/>
      <c r="U44" s="339"/>
    </row>
    <row r="45" spans="2:21" ht="20.25" customHeight="1" x14ac:dyDescent="0.2">
      <c r="B45" s="69"/>
      <c r="C45" s="79" t="s">
        <v>296</v>
      </c>
      <c r="D45" s="441">
        <v>33</v>
      </c>
      <c r="E45" s="552">
        <v>32</v>
      </c>
      <c r="F45" s="391">
        <v>21</v>
      </c>
      <c r="G45" s="391">
        <v>11</v>
      </c>
      <c r="H45" s="391">
        <v>14</v>
      </c>
      <c r="I45" s="391">
        <v>13</v>
      </c>
      <c r="J45" s="391">
        <v>16</v>
      </c>
      <c r="K45" s="391">
        <v>4</v>
      </c>
      <c r="L45" s="391">
        <v>0</v>
      </c>
      <c r="M45" s="391">
        <v>6</v>
      </c>
      <c r="N45" s="391">
        <v>4</v>
      </c>
      <c r="O45" s="391">
        <v>6</v>
      </c>
      <c r="P45" s="542">
        <v>1</v>
      </c>
      <c r="Q45" s="392">
        <v>2</v>
      </c>
      <c r="R45" s="567">
        <v>0</v>
      </c>
      <c r="S45" s="567">
        <v>1</v>
      </c>
      <c r="T45" s="9">
        <f t="shared" ref="T45:T46" si="30">SUM(E45,R45,S45)</f>
        <v>33</v>
      </c>
      <c r="U45" s="423">
        <f t="shared" ref="U45" si="31">T45-D45</f>
        <v>0</v>
      </c>
    </row>
    <row r="46" spans="2:21" ht="20.25" customHeight="1" x14ac:dyDescent="0.2">
      <c r="B46" s="69"/>
      <c r="C46" s="84"/>
      <c r="D46" s="432"/>
      <c r="E46" s="662">
        <f>E45/D45</f>
        <v>0.96969696969696972</v>
      </c>
      <c r="F46" s="368">
        <f>F45/D45</f>
        <v>0.63636363636363635</v>
      </c>
      <c r="G46" s="368">
        <f>G45/D45</f>
        <v>0.33333333333333331</v>
      </c>
      <c r="H46" s="368">
        <f>H45/D45</f>
        <v>0.42424242424242425</v>
      </c>
      <c r="I46" s="368">
        <f>I45/D45</f>
        <v>0.39393939393939392</v>
      </c>
      <c r="J46" s="368">
        <f>J45/D45</f>
        <v>0.48484848484848486</v>
      </c>
      <c r="K46" s="368">
        <f>K45/D45</f>
        <v>0.12121212121212122</v>
      </c>
      <c r="L46" s="368">
        <f>L45/D45</f>
        <v>0</v>
      </c>
      <c r="M46" s="368">
        <f>M45/D45</f>
        <v>0.18181818181818182</v>
      </c>
      <c r="N46" s="368">
        <f>N45/D45</f>
        <v>0.12121212121212122</v>
      </c>
      <c r="O46" s="368">
        <f>O45/D45</f>
        <v>0.18181818181818182</v>
      </c>
      <c r="P46" s="368">
        <f>P45/D45</f>
        <v>3.0303030303030304E-2</v>
      </c>
      <c r="Q46" s="369">
        <f>Q45/D45</f>
        <v>6.0606060606060608E-2</v>
      </c>
      <c r="R46" s="664">
        <f>R45/D45</f>
        <v>0</v>
      </c>
      <c r="S46" s="664">
        <f>S45/D45</f>
        <v>3.0303030303030304E-2</v>
      </c>
      <c r="T46" s="62">
        <f t="shared" si="30"/>
        <v>1</v>
      </c>
      <c r="U46" s="423">
        <f t="shared" ref="U46" si="32">1-T46</f>
        <v>0</v>
      </c>
    </row>
    <row r="47" spans="2:21" ht="20.25" customHeight="1" x14ac:dyDescent="0.2">
      <c r="B47" s="69"/>
      <c r="C47" s="351"/>
      <c r="D47" s="673"/>
      <c r="E47" s="671"/>
      <c r="F47" s="387">
        <f>F45/E45</f>
        <v>0.65625</v>
      </c>
      <c r="G47" s="387">
        <f>G45/E45</f>
        <v>0.34375</v>
      </c>
      <c r="H47" s="387">
        <f>H45/E45</f>
        <v>0.4375</v>
      </c>
      <c r="I47" s="387">
        <f>I45/E45</f>
        <v>0.40625</v>
      </c>
      <c r="J47" s="387">
        <f>J45/E45</f>
        <v>0.5</v>
      </c>
      <c r="K47" s="387">
        <f>K45/E45</f>
        <v>0.125</v>
      </c>
      <c r="L47" s="387">
        <f>L45/E45</f>
        <v>0</v>
      </c>
      <c r="M47" s="387">
        <f>M45/E45</f>
        <v>0.1875</v>
      </c>
      <c r="N47" s="387">
        <f>N45/E45</f>
        <v>0.125</v>
      </c>
      <c r="O47" s="387">
        <f>O45/E45</f>
        <v>0.1875</v>
      </c>
      <c r="P47" s="387">
        <f>P45/E45</f>
        <v>3.125E-2</v>
      </c>
      <c r="Q47" s="388">
        <f>Q45/E45</f>
        <v>6.25E-2</v>
      </c>
      <c r="R47" s="672"/>
      <c r="S47" s="672"/>
      <c r="U47" s="339"/>
    </row>
    <row r="48" spans="2:21" ht="20.25" customHeight="1" x14ac:dyDescent="0.2">
      <c r="B48" s="69"/>
      <c r="C48" s="79" t="s">
        <v>297</v>
      </c>
      <c r="D48" s="441">
        <v>30</v>
      </c>
      <c r="E48" s="552">
        <v>29</v>
      </c>
      <c r="F48" s="391">
        <v>21</v>
      </c>
      <c r="G48" s="391">
        <v>10</v>
      </c>
      <c r="H48" s="391">
        <v>19</v>
      </c>
      <c r="I48" s="391">
        <v>13</v>
      </c>
      <c r="J48" s="391">
        <v>12</v>
      </c>
      <c r="K48" s="391">
        <v>12</v>
      </c>
      <c r="L48" s="391">
        <v>3</v>
      </c>
      <c r="M48" s="391">
        <v>10</v>
      </c>
      <c r="N48" s="391">
        <v>10</v>
      </c>
      <c r="O48" s="391">
        <v>11</v>
      </c>
      <c r="P48" s="542">
        <v>1</v>
      </c>
      <c r="Q48" s="392">
        <v>1</v>
      </c>
      <c r="R48" s="567">
        <v>1</v>
      </c>
      <c r="S48" s="567">
        <v>0</v>
      </c>
      <c r="T48" s="9">
        <f t="shared" ref="T48:T49" si="33">SUM(E48,R48,S48)</f>
        <v>30</v>
      </c>
      <c r="U48" s="423">
        <f t="shared" ref="U48" si="34">T48-D48</f>
        <v>0</v>
      </c>
    </row>
    <row r="49" spans="2:21" ht="20.25" customHeight="1" x14ac:dyDescent="0.2">
      <c r="B49" s="69"/>
      <c r="C49" s="84"/>
      <c r="D49" s="432"/>
      <c r="E49" s="662">
        <f>E48/D48</f>
        <v>0.96666666666666667</v>
      </c>
      <c r="F49" s="368">
        <f>F48/D48</f>
        <v>0.7</v>
      </c>
      <c r="G49" s="368">
        <f>G48/D48</f>
        <v>0.33333333333333331</v>
      </c>
      <c r="H49" s="368">
        <f>H48/D48</f>
        <v>0.6333333333333333</v>
      </c>
      <c r="I49" s="368">
        <f>I48/D48</f>
        <v>0.43333333333333335</v>
      </c>
      <c r="J49" s="368">
        <f>J48/D48</f>
        <v>0.4</v>
      </c>
      <c r="K49" s="368">
        <f>K48/D48</f>
        <v>0.4</v>
      </c>
      <c r="L49" s="368">
        <f>L48/D48</f>
        <v>0.1</v>
      </c>
      <c r="M49" s="368">
        <f>M48/D48</f>
        <v>0.33333333333333331</v>
      </c>
      <c r="N49" s="368">
        <f>N48/D48</f>
        <v>0.33333333333333331</v>
      </c>
      <c r="O49" s="368">
        <f>O48/D48</f>
        <v>0.36666666666666664</v>
      </c>
      <c r="P49" s="663">
        <f>P48/D48</f>
        <v>3.3333333333333333E-2</v>
      </c>
      <c r="Q49" s="369">
        <f>Q48/D48</f>
        <v>3.3333333333333333E-2</v>
      </c>
      <c r="R49" s="664">
        <f>R48/D48</f>
        <v>3.3333333333333333E-2</v>
      </c>
      <c r="S49" s="664">
        <f>S48/D48</f>
        <v>0</v>
      </c>
      <c r="T49" s="62">
        <f t="shared" si="33"/>
        <v>1</v>
      </c>
      <c r="U49" s="423">
        <f t="shared" ref="U49" si="35">1-T49</f>
        <v>0</v>
      </c>
    </row>
    <row r="50" spans="2:21" ht="20.25" customHeight="1" thickBot="1" x14ac:dyDescent="0.25">
      <c r="B50" s="69"/>
      <c r="C50" s="399"/>
      <c r="D50" s="674"/>
      <c r="E50" s="675"/>
      <c r="F50" s="404">
        <f>F48/E48</f>
        <v>0.72413793103448276</v>
      </c>
      <c r="G50" s="404">
        <f>G48/E48</f>
        <v>0.34482758620689657</v>
      </c>
      <c r="H50" s="404">
        <f>H48/E48</f>
        <v>0.65517241379310343</v>
      </c>
      <c r="I50" s="404">
        <f>I48/E48</f>
        <v>0.44827586206896552</v>
      </c>
      <c r="J50" s="404">
        <f>J48/E48</f>
        <v>0.41379310344827586</v>
      </c>
      <c r="K50" s="404">
        <f>K48/E48</f>
        <v>0.41379310344827586</v>
      </c>
      <c r="L50" s="404">
        <f>L48/E48</f>
        <v>0.10344827586206896</v>
      </c>
      <c r="M50" s="404">
        <f>M48/E48</f>
        <v>0.34482758620689657</v>
      </c>
      <c r="N50" s="404">
        <f>N48/E48</f>
        <v>0.34482758620689657</v>
      </c>
      <c r="O50" s="404">
        <f>O48/E48</f>
        <v>0.37931034482758619</v>
      </c>
      <c r="P50" s="676">
        <f>P48/E48</f>
        <v>3.4482758620689655E-2</v>
      </c>
      <c r="Q50" s="405">
        <f>Q48/E48</f>
        <v>3.4482758620689655E-2</v>
      </c>
      <c r="R50" s="677"/>
      <c r="S50" s="677"/>
      <c r="U50" s="339"/>
    </row>
    <row r="51" spans="2:21" ht="20.25" customHeight="1" thickTop="1" x14ac:dyDescent="0.2">
      <c r="B51" s="69"/>
      <c r="C51" s="678" t="s">
        <v>298</v>
      </c>
      <c r="D51" s="390">
        <f>D36+D39+D42+D45</f>
        <v>291</v>
      </c>
      <c r="E51" s="565">
        <f>E36+E39+E42+E45</f>
        <v>249</v>
      </c>
      <c r="F51" s="391">
        <f t="shared" ref="F51:Q51" si="36">F36+F39+F42+F45</f>
        <v>167</v>
      </c>
      <c r="G51" s="391">
        <f t="shared" si="36"/>
        <v>58</v>
      </c>
      <c r="H51" s="391">
        <f t="shared" si="36"/>
        <v>106</v>
      </c>
      <c r="I51" s="391">
        <f t="shared" si="36"/>
        <v>72</v>
      </c>
      <c r="J51" s="391">
        <f>J36+J39+J42+J45</f>
        <v>78</v>
      </c>
      <c r="K51" s="391">
        <f t="shared" ref="K51:N51" si="37">K36+K39+K42+K45</f>
        <v>19</v>
      </c>
      <c r="L51" s="391">
        <f t="shared" si="37"/>
        <v>4</v>
      </c>
      <c r="M51" s="391">
        <f t="shared" si="37"/>
        <v>25</v>
      </c>
      <c r="N51" s="391">
        <f t="shared" si="37"/>
        <v>18</v>
      </c>
      <c r="O51" s="391">
        <f t="shared" si="36"/>
        <v>18</v>
      </c>
      <c r="P51" s="391">
        <f>P36+P39+P42+P45</f>
        <v>7</v>
      </c>
      <c r="Q51" s="392">
        <f t="shared" si="36"/>
        <v>18</v>
      </c>
      <c r="R51" s="567">
        <f>R36+R39+R42+R45</f>
        <v>24</v>
      </c>
      <c r="S51" s="567">
        <f>S36+S39+S42+S45</f>
        <v>18</v>
      </c>
      <c r="T51" s="9">
        <f t="shared" ref="T51:T52" si="38">SUM(E51,R51,S51)</f>
        <v>291</v>
      </c>
      <c r="U51" s="423">
        <f t="shared" ref="U51" si="39">T51-D51</f>
        <v>0</v>
      </c>
    </row>
    <row r="52" spans="2:21" ht="20.25" customHeight="1" x14ac:dyDescent="0.2">
      <c r="B52" s="69"/>
      <c r="C52" s="679" t="s">
        <v>299</v>
      </c>
      <c r="D52" s="680"/>
      <c r="E52" s="662">
        <f>E51/D51</f>
        <v>0.85567010309278346</v>
      </c>
      <c r="F52" s="368">
        <f>F51/D51</f>
        <v>0.57388316151202745</v>
      </c>
      <c r="G52" s="368">
        <f>G51/D51</f>
        <v>0.19931271477663232</v>
      </c>
      <c r="H52" s="368">
        <f>H51/D51</f>
        <v>0.36426116838487971</v>
      </c>
      <c r="I52" s="368">
        <f>I51/D51</f>
        <v>0.24742268041237114</v>
      </c>
      <c r="J52" s="368">
        <f>J51/D51</f>
        <v>0.26804123711340205</v>
      </c>
      <c r="K52" s="368">
        <f>K51/D51</f>
        <v>6.5292096219931275E-2</v>
      </c>
      <c r="L52" s="368">
        <f>L51/D51</f>
        <v>1.3745704467353952E-2</v>
      </c>
      <c r="M52" s="368">
        <f>M51/D51</f>
        <v>8.5910652920962199E-2</v>
      </c>
      <c r="N52" s="368">
        <f>N51/D51</f>
        <v>6.1855670103092786E-2</v>
      </c>
      <c r="O52" s="368">
        <f>O51/D51</f>
        <v>6.1855670103092786E-2</v>
      </c>
      <c r="P52" s="368">
        <f>P51/D51</f>
        <v>2.4054982817869417E-2</v>
      </c>
      <c r="Q52" s="369">
        <f>Q51/D51</f>
        <v>6.1855670103092786E-2</v>
      </c>
      <c r="R52" s="664">
        <f>R51/D51</f>
        <v>8.247422680412371E-2</v>
      </c>
      <c r="S52" s="664">
        <f>S51/D51</f>
        <v>6.1855670103092786E-2</v>
      </c>
      <c r="T52" s="62">
        <f t="shared" si="38"/>
        <v>1</v>
      </c>
      <c r="U52" s="423">
        <f t="shared" ref="U52" si="40">1-T52</f>
        <v>0</v>
      </c>
    </row>
    <row r="53" spans="2:21" ht="20.25" customHeight="1" x14ac:dyDescent="0.2">
      <c r="B53" s="69"/>
      <c r="C53" s="681"/>
      <c r="D53" s="682"/>
      <c r="E53" s="671"/>
      <c r="F53" s="387">
        <f>F51/E51</f>
        <v>0.67068273092369479</v>
      </c>
      <c r="G53" s="387">
        <f>G51/E51</f>
        <v>0.23293172690763053</v>
      </c>
      <c r="H53" s="387">
        <f>H51/E51</f>
        <v>0.42570281124497994</v>
      </c>
      <c r="I53" s="387">
        <f>I51/E51</f>
        <v>0.28915662650602408</v>
      </c>
      <c r="J53" s="387">
        <f>J51/E51</f>
        <v>0.31325301204819278</v>
      </c>
      <c r="K53" s="387">
        <f>K51/E51</f>
        <v>7.6305220883534142E-2</v>
      </c>
      <c r="L53" s="387">
        <f>L51/E51</f>
        <v>1.6064257028112448E-2</v>
      </c>
      <c r="M53" s="387">
        <f>M51/E51</f>
        <v>0.10040160642570281</v>
      </c>
      <c r="N53" s="387">
        <f>N51/E51</f>
        <v>7.2289156626506021E-2</v>
      </c>
      <c r="O53" s="387">
        <f>O51/E51</f>
        <v>7.2289156626506021E-2</v>
      </c>
      <c r="P53" s="387">
        <f>P51/E51</f>
        <v>2.8112449799196786E-2</v>
      </c>
      <c r="Q53" s="388">
        <f>Q51/E51</f>
        <v>7.2289156626506021E-2</v>
      </c>
      <c r="R53" s="672"/>
      <c r="S53" s="672"/>
      <c r="U53" s="339"/>
    </row>
    <row r="54" spans="2:21" ht="20.25" customHeight="1" x14ac:dyDescent="0.2">
      <c r="B54" s="69"/>
      <c r="C54" s="683" t="s">
        <v>298</v>
      </c>
      <c r="D54" s="359">
        <f>D39+D42+D45+D48</f>
        <v>150</v>
      </c>
      <c r="E54" s="552">
        <f>E39+E42+E45+E48</f>
        <v>139</v>
      </c>
      <c r="F54" s="398">
        <f t="shared" ref="F54:R54" si="41">F39+F42+F45+F48</f>
        <v>100</v>
      </c>
      <c r="G54" s="398">
        <f t="shared" si="41"/>
        <v>41</v>
      </c>
      <c r="H54" s="398">
        <f t="shared" si="41"/>
        <v>66</v>
      </c>
      <c r="I54" s="398">
        <f t="shared" si="41"/>
        <v>50</v>
      </c>
      <c r="J54" s="398">
        <f>J39+J42+J45+J48</f>
        <v>52</v>
      </c>
      <c r="K54" s="398">
        <f t="shared" ref="K54:N54" si="42">K39+K42+K45+K48</f>
        <v>20</v>
      </c>
      <c r="L54" s="398">
        <f t="shared" si="42"/>
        <v>5</v>
      </c>
      <c r="M54" s="398">
        <f t="shared" si="42"/>
        <v>28</v>
      </c>
      <c r="N54" s="398">
        <f t="shared" si="42"/>
        <v>21</v>
      </c>
      <c r="O54" s="398">
        <f t="shared" si="41"/>
        <v>26</v>
      </c>
      <c r="P54" s="398">
        <f>P39+P42+P45+P48</f>
        <v>5</v>
      </c>
      <c r="Q54" s="362">
        <f>Q39+Q42+Q45+Q48</f>
        <v>8</v>
      </c>
      <c r="R54" s="554">
        <f t="shared" si="41"/>
        <v>6</v>
      </c>
      <c r="S54" s="554">
        <f>S39+S42+S45+S48</f>
        <v>5</v>
      </c>
      <c r="T54" s="9">
        <f t="shared" ref="T54:T55" si="43">SUM(E54,R54,S54)</f>
        <v>150</v>
      </c>
      <c r="U54" s="423">
        <f t="shared" ref="U54" si="44">T54-D54</f>
        <v>0</v>
      </c>
    </row>
    <row r="55" spans="2:21" ht="20.25" customHeight="1" x14ac:dyDescent="0.2">
      <c r="B55" s="69"/>
      <c r="C55" s="679" t="s">
        <v>300</v>
      </c>
      <c r="D55" s="684"/>
      <c r="E55" s="662">
        <f>E54/D54</f>
        <v>0.92666666666666664</v>
      </c>
      <c r="F55" s="368">
        <f>F54/D54</f>
        <v>0.66666666666666663</v>
      </c>
      <c r="G55" s="368">
        <f>G54/D54</f>
        <v>0.27333333333333332</v>
      </c>
      <c r="H55" s="368">
        <f>H54/D54</f>
        <v>0.44</v>
      </c>
      <c r="I55" s="368">
        <f>I54/D54</f>
        <v>0.33333333333333331</v>
      </c>
      <c r="J55" s="368">
        <f>J54/D54</f>
        <v>0.34666666666666668</v>
      </c>
      <c r="K55" s="368">
        <f>K54/D54</f>
        <v>0.13333333333333333</v>
      </c>
      <c r="L55" s="368">
        <f>L54/D54</f>
        <v>3.3333333333333333E-2</v>
      </c>
      <c r="M55" s="368">
        <f>M54/D54</f>
        <v>0.18666666666666668</v>
      </c>
      <c r="N55" s="368">
        <f>N54/D54</f>
        <v>0.14000000000000001</v>
      </c>
      <c r="O55" s="368">
        <f>O54/D54</f>
        <v>0.17333333333333334</v>
      </c>
      <c r="P55" s="663">
        <f>P54/D54</f>
        <v>3.3333333333333333E-2</v>
      </c>
      <c r="Q55" s="369">
        <f>Q54/D54</f>
        <v>5.3333333333333337E-2</v>
      </c>
      <c r="R55" s="664">
        <f>R54/D54</f>
        <v>0.04</v>
      </c>
      <c r="S55" s="664">
        <f>S54/D54</f>
        <v>3.3333333333333333E-2</v>
      </c>
      <c r="T55" s="62">
        <f t="shared" si="43"/>
        <v>1</v>
      </c>
      <c r="U55" s="423">
        <f t="shared" ref="U55" si="45">1-T55</f>
        <v>0</v>
      </c>
    </row>
    <row r="56" spans="2:21" ht="20.25" customHeight="1" thickBot="1" x14ac:dyDescent="0.25">
      <c r="B56" s="102"/>
      <c r="C56" s="681"/>
      <c r="D56" s="682"/>
      <c r="E56" s="685"/>
      <c r="F56" s="412">
        <f>F54/E54</f>
        <v>0.71942446043165464</v>
      </c>
      <c r="G56" s="412">
        <f>G54/E54</f>
        <v>0.29496402877697842</v>
      </c>
      <c r="H56" s="412">
        <f>H54/E54</f>
        <v>0.47482014388489208</v>
      </c>
      <c r="I56" s="412">
        <f>I54/E54</f>
        <v>0.35971223021582732</v>
      </c>
      <c r="J56" s="412">
        <f>J54/E54</f>
        <v>0.37410071942446044</v>
      </c>
      <c r="K56" s="412">
        <f>K54/E54</f>
        <v>0.14388489208633093</v>
      </c>
      <c r="L56" s="412">
        <f>L54/E54</f>
        <v>3.5971223021582732E-2</v>
      </c>
      <c r="M56" s="412">
        <f>M54/E54</f>
        <v>0.20143884892086331</v>
      </c>
      <c r="N56" s="412">
        <f>N54/E54</f>
        <v>0.15107913669064749</v>
      </c>
      <c r="O56" s="412">
        <f>O54/E54</f>
        <v>0.18705035971223022</v>
      </c>
      <c r="P56" s="686">
        <f>P54/E54</f>
        <v>3.5971223021582732E-2</v>
      </c>
      <c r="Q56" s="413">
        <f>Q54/E54</f>
        <v>5.7553956834532377E-2</v>
      </c>
      <c r="R56" s="687"/>
      <c r="S56" s="687"/>
      <c r="U56" s="339"/>
    </row>
    <row r="57" spans="2:21" ht="20.25" customHeight="1" x14ac:dyDescent="0.2">
      <c r="B57" s="688" t="s">
        <v>403</v>
      </c>
      <c r="C57" s="688"/>
      <c r="D57" s="688"/>
      <c r="E57" s="689"/>
      <c r="F57" s="689"/>
      <c r="G57" s="689"/>
      <c r="H57" s="689"/>
      <c r="I57" s="689"/>
      <c r="J57" s="689"/>
      <c r="K57" s="689"/>
      <c r="L57" s="689"/>
      <c r="M57" s="689"/>
      <c r="N57" s="689"/>
      <c r="O57" s="689"/>
      <c r="P57" s="689"/>
      <c r="Q57" s="689"/>
      <c r="R57" s="689"/>
      <c r="S57" s="690"/>
    </row>
    <row r="58" spans="2:21" x14ac:dyDescent="0.2">
      <c r="B58" s="414"/>
      <c r="C58" s="415"/>
    </row>
    <row r="59" spans="2:21" x14ac:dyDescent="0.2">
      <c r="B59" s="450" t="s">
        <v>340</v>
      </c>
      <c r="D59" s="416">
        <f>SUM(D33:D50)</f>
        <v>427</v>
      </c>
      <c r="E59" s="9">
        <f>E33+E36+E39+E42+E45+E48</f>
        <v>341</v>
      </c>
      <c r="F59" s="9">
        <f>F33+F36+F39+F42+F45+F48</f>
        <v>228</v>
      </c>
      <c r="G59" s="9">
        <f t="shared" ref="G59:S59" si="46">G33+G36+G39+G42+G45+G48</f>
        <v>80</v>
      </c>
      <c r="H59" s="9">
        <f t="shared" si="46"/>
        <v>148</v>
      </c>
      <c r="I59" s="9">
        <f t="shared" si="46"/>
        <v>92</v>
      </c>
      <c r="J59" s="9">
        <f t="shared" si="46"/>
        <v>99</v>
      </c>
      <c r="K59" s="9">
        <f t="shared" si="46"/>
        <v>34</v>
      </c>
      <c r="L59" s="9">
        <f t="shared" si="46"/>
        <v>7</v>
      </c>
      <c r="M59" s="9">
        <f t="shared" si="46"/>
        <v>36</v>
      </c>
      <c r="N59" s="9">
        <f t="shared" si="46"/>
        <v>34</v>
      </c>
      <c r="O59" s="9">
        <f t="shared" si="46"/>
        <v>32</v>
      </c>
      <c r="P59" s="9">
        <f t="shared" si="46"/>
        <v>8</v>
      </c>
      <c r="Q59" s="9">
        <f t="shared" si="46"/>
        <v>26</v>
      </c>
      <c r="R59" s="9">
        <f>R33+R36+R39+R42+R45+R48</f>
        <v>48</v>
      </c>
      <c r="S59" s="9">
        <f t="shared" si="46"/>
        <v>38</v>
      </c>
    </row>
    <row r="60" spans="2:21" x14ac:dyDescent="0.2">
      <c r="B60" s="62" t="s">
        <v>372</v>
      </c>
      <c r="E60" s="62">
        <f>E59/D59</f>
        <v>0.79859484777517564</v>
      </c>
      <c r="F60" s="110">
        <f>F59/D59</f>
        <v>0.53395784543325531</v>
      </c>
      <c r="G60" s="110">
        <f>G59/D59</f>
        <v>0.18735362997658081</v>
      </c>
      <c r="H60" s="110">
        <f>H59/D59</f>
        <v>0.34660421545667447</v>
      </c>
      <c r="I60" s="110">
        <f>I59/D59</f>
        <v>0.21545667447306791</v>
      </c>
      <c r="J60" s="110">
        <f>J59/D59</f>
        <v>0.23185011709601874</v>
      </c>
      <c r="K60" s="110">
        <f>K59/D59</f>
        <v>7.9625292740046844E-2</v>
      </c>
      <c r="L60" s="110">
        <f>L59/D59</f>
        <v>1.6393442622950821E-2</v>
      </c>
      <c r="M60" s="110">
        <f>M59/D59</f>
        <v>8.4309133489461355E-2</v>
      </c>
      <c r="N60" s="110">
        <f>N59/D59</f>
        <v>7.9625292740046844E-2</v>
      </c>
      <c r="O60" s="110">
        <f>O59/D59</f>
        <v>7.4941451990632318E-2</v>
      </c>
      <c r="P60" s="110">
        <f>P59/D59</f>
        <v>1.873536299765808E-2</v>
      </c>
      <c r="Q60" s="110">
        <f>Q59/D59</f>
        <v>6.0889929742388757E-2</v>
      </c>
      <c r="R60" s="110">
        <f>R59/D59</f>
        <v>0.11241217798594848</v>
      </c>
      <c r="S60" s="110">
        <f>S59/D59</f>
        <v>8.899297423887588E-2</v>
      </c>
    </row>
    <row r="61" spans="2:21" x14ac:dyDescent="0.2">
      <c r="B61" s="9" t="s">
        <v>404</v>
      </c>
      <c r="F61" s="110">
        <f>F59/E59</f>
        <v>0.66862170087976536</v>
      </c>
      <c r="G61" s="110">
        <f>G59/E59</f>
        <v>0.23460410557184752</v>
      </c>
      <c r="H61" s="110">
        <f>H59/E59</f>
        <v>0.43401759530791789</v>
      </c>
      <c r="I61" s="110">
        <f>I59/E59</f>
        <v>0.26979472140762462</v>
      </c>
      <c r="J61" s="110">
        <f>J59/E59</f>
        <v>0.29032258064516131</v>
      </c>
      <c r="K61" s="110">
        <f>K59/E59</f>
        <v>9.9706744868035185E-2</v>
      </c>
      <c r="L61" s="110">
        <f>L59/E59</f>
        <v>2.0527859237536656E-2</v>
      </c>
      <c r="M61" s="110">
        <f>M59/E59</f>
        <v>0.10557184750733138</v>
      </c>
      <c r="N61" s="110">
        <f>N59/E59</f>
        <v>9.9706744868035185E-2</v>
      </c>
      <c r="O61" s="110">
        <f>O59/E59</f>
        <v>9.3841642228739003E-2</v>
      </c>
      <c r="P61" s="110">
        <f>P59/E59</f>
        <v>2.3460410557184751E-2</v>
      </c>
      <c r="Q61" s="110">
        <f>Q59/E59</f>
        <v>7.6246334310850442E-2</v>
      </c>
      <c r="R61" s="110"/>
      <c r="S61" s="110"/>
    </row>
    <row r="62" spans="2:21" x14ac:dyDescent="0.2">
      <c r="B62" s="9"/>
      <c r="F62" s="110"/>
      <c r="G62" s="110"/>
      <c r="H62" s="110"/>
      <c r="I62" s="110"/>
      <c r="J62" s="110"/>
      <c r="K62" s="110"/>
      <c r="L62" s="110"/>
      <c r="M62" s="110"/>
      <c r="N62" s="110"/>
      <c r="O62" s="110"/>
      <c r="P62" s="110"/>
      <c r="Q62" s="110"/>
      <c r="R62" s="110"/>
      <c r="S62" s="110"/>
    </row>
    <row r="63" spans="2:21" x14ac:dyDescent="0.2">
      <c r="B63" s="9" t="s">
        <v>249</v>
      </c>
      <c r="D63" s="9">
        <f>D51+D48+D33</f>
        <v>427</v>
      </c>
      <c r="E63" s="9">
        <f t="shared" ref="E63:S63" si="47">E51+E48+E33</f>
        <v>341</v>
      </c>
      <c r="F63" s="9">
        <f t="shared" si="47"/>
        <v>228</v>
      </c>
      <c r="G63" s="9">
        <f t="shared" si="47"/>
        <v>80</v>
      </c>
      <c r="H63" s="9">
        <f t="shared" si="47"/>
        <v>148</v>
      </c>
      <c r="I63" s="9">
        <f t="shared" si="47"/>
        <v>92</v>
      </c>
      <c r="J63" s="9">
        <f t="shared" si="47"/>
        <v>99</v>
      </c>
      <c r="K63" s="9">
        <f t="shared" si="47"/>
        <v>34</v>
      </c>
      <c r="L63" s="9">
        <f t="shared" si="47"/>
        <v>7</v>
      </c>
      <c r="M63" s="9">
        <f t="shared" si="47"/>
        <v>36</v>
      </c>
      <c r="N63" s="9">
        <f t="shared" si="47"/>
        <v>34</v>
      </c>
      <c r="O63" s="9">
        <f t="shared" si="47"/>
        <v>32</v>
      </c>
      <c r="P63" s="9">
        <f t="shared" si="47"/>
        <v>8</v>
      </c>
      <c r="Q63" s="9">
        <f t="shared" si="47"/>
        <v>26</v>
      </c>
      <c r="R63" s="9">
        <f t="shared" si="47"/>
        <v>48</v>
      </c>
      <c r="S63" s="9">
        <f t="shared" si="47"/>
        <v>38</v>
      </c>
    </row>
    <row r="64" spans="2:21" x14ac:dyDescent="0.2">
      <c r="B64" s="9"/>
      <c r="D64" s="9">
        <f>D54+D36+D33</f>
        <v>427</v>
      </c>
      <c r="E64" s="9">
        <f t="shared" ref="E64:S64" si="48">E54+E36+E33</f>
        <v>341</v>
      </c>
      <c r="F64" s="9">
        <f t="shared" si="48"/>
        <v>228</v>
      </c>
      <c r="G64" s="9">
        <f t="shared" si="48"/>
        <v>80</v>
      </c>
      <c r="H64" s="9">
        <f t="shared" si="48"/>
        <v>148</v>
      </c>
      <c r="I64" s="9">
        <f t="shared" si="48"/>
        <v>92</v>
      </c>
      <c r="J64" s="9">
        <f t="shared" si="48"/>
        <v>99</v>
      </c>
      <c r="K64" s="9">
        <f t="shared" si="48"/>
        <v>34</v>
      </c>
      <c r="L64" s="9">
        <f t="shared" si="48"/>
        <v>7</v>
      </c>
      <c r="M64" s="9">
        <f t="shared" si="48"/>
        <v>36</v>
      </c>
      <c r="N64" s="9">
        <f t="shared" si="48"/>
        <v>34</v>
      </c>
      <c r="O64" s="9">
        <f t="shared" si="48"/>
        <v>32</v>
      </c>
      <c r="P64" s="9">
        <f t="shared" si="48"/>
        <v>8</v>
      </c>
      <c r="Q64" s="9">
        <f t="shared" si="48"/>
        <v>26</v>
      </c>
      <c r="R64" s="9">
        <f t="shared" si="48"/>
        <v>48</v>
      </c>
      <c r="S64" s="9">
        <f t="shared" si="48"/>
        <v>38</v>
      </c>
    </row>
    <row r="65" spans="2:19" x14ac:dyDescent="0.2">
      <c r="F65" s="110"/>
      <c r="G65" s="110"/>
      <c r="H65" s="110"/>
      <c r="I65" s="110"/>
      <c r="J65" s="110"/>
      <c r="K65" s="110"/>
      <c r="L65" s="110"/>
      <c r="M65" s="110"/>
      <c r="N65" s="110"/>
      <c r="O65" s="110"/>
      <c r="P65" s="110"/>
      <c r="Q65" s="110"/>
      <c r="R65" s="110"/>
      <c r="S65" s="110"/>
    </row>
    <row r="66" spans="2:19" x14ac:dyDescent="0.2">
      <c r="B66" s="423" t="s">
        <v>250</v>
      </c>
      <c r="C66" s="423"/>
      <c r="D66" s="423">
        <f>D12-D59</f>
        <v>0</v>
      </c>
      <c r="E66" s="423">
        <f>E12-E59</f>
        <v>0</v>
      </c>
      <c r="F66" s="423">
        <f t="shared" ref="F66:R66" si="49">F12-F59</f>
        <v>0</v>
      </c>
      <c r="G66" s="423">
        <f t="shared" si="49"/>
        <v>0</v>
      </c>
      <c r="H66" s="423">
        <f t="shared" si="49"/>
        <v>0</v>
      </c>
      <c r="I66" s="423">
        <f t="shared" si="49"/>
        <v>0</v>
      </c>
      <c r="J66" s="423">
        <f t="shared" si="49"/>
        <v>0</v>
      </c>
      <c r="K66" s="423">
        <f t="shared" si="49"/>
        <v>0</v>
      </c>
      <c r="L66" s="423">
        <f t="shared" si="49"/>
        <v>0</v>
      </c>
      <c r="M66" s="423">
        <f t="shared" si="49"/>
        <v>0</v>
      </c>
      <c r="N66" s="423">
        <f t="shared" si="49"/>
        <v>0</v>
      </c>
      <c r="O66" s="423">
        <f t="shared" si="49"/>
        <v>0</v>
      </c>
      <c r="P66" s="423">
        <f t="shared" si="49"/>
        <v>0</v>
      </c>
      <c r="Q66" s="423">
        <f t="shared" si="49"/>
        <v>0</v>
      </c>
      <c r="R66" s="423">
        <f t="shared" si="49"/>
        <v>0</v>
      </c>
      <c r="S66" s="423">
        <f>S12-S59</f>
        <v>0</v>
      </c>
    </row>
    <row r="67" spans="2:19" x14ac:dyDescent="0.2">
      <c r="B67" s="423"/>
      <c r="C67" s="423"/>
      <c r="D67" s="423"/>
      <c r="E67" s="423">
        <f>E60-E13</f>
        <v>0</v>
      </c>
      <c r="F67" s="423">
        <f t="shared" ref="F67:S68" si="50">F60-F13</f>
        <v>0</v>
      </c>
      <c r="G67" s="423">
        <f t="shared" si="50"/>
        <v>0</v>
      </c>
      <c r="H67" s="423">
        <f t="shared" si="50"/>
        <v>0</v>
      </c>
      <c r="I67" s="423">
        <f t="shared" si="50"/>
        <v>0</v>
      </c>
      <c r="J67" s="423">
        <f t="shared" si="50"/>
        <v>0</v>
      </c>
      <c r="K67" s="423">
        <f t="shared" si="50"/>
        <v>0</v>
      </c>
      <c r="L67" s="423">
        <f t="shared" si="50"/>
        <v>0</v>
      </c>
      <c r="M67" s="423">
        <f t="shared" si="50"/>
        <v>0</v>
      </c>
      <c r="N67" s="423">
        <f t="shared" si="50"/>
        <v>0</v>
      </c>
      <c r="O67" s="423">
        <f t="shared" si="50"/>
        <v>0</v>
      </c>
      <c r="P67" s="423">
        <f t="shared" si="50"/>
        <v>0</v>
      </c>
      <c r="Q67" s="423">
        <f t="shared" si="50"/>
        <v>0</v>
      </c>
      <c r="R67" s="423">
        <f>R60-R13</f>
        <v>0</v>
      </c>
      <c r="S67" s="423">
        <f t="shared" si="50"/>
        <v>0</v>
      </c>
    </row>
    <row r="68" spans="2:19" ht="13.5" customHeight="1" x14ac:dyDescent="0.2">
      <c r="B68" s="423"/>
      <c r="C68" s="423"/>
      <c r="D68" s="423"/>
      <c r="E68" s="423"/>
      <c r="F68" s="423">
        <f>F61-F14</f>
        <v>0</v>
      </c>
      <c r="G68" s="423">
        <f t="shared" si="50"/>
        <v>0</v>
      </c>
      <c r="H68" s="423">
        <f t="shared" si="50"/>
        <v>0</v>
      </c>
      <c r="I68" s="423">
        <f>I61-I14</f>
        <v>0</v>
      </c>
      <c r="J68" s="423">
        <f t="shared" si="50"/>
        <v>0</v>
      </c>
      <c r="K68" s="423">
        <f t="shared" si="50"/>
        <v>0</v>
      </c>
      <c r="L68" s="423">
        <f t="shared" si="50"/>
        <v>0</v>
      </c>
      <c r="M68" s="423">
        <f t="shared" si="50"/>
        <v>0</v>
      </c>
      <c r="N68" s="423">
        <f t="shared" si="50"/>
        <v>0</v>
      </c>
      <c r="O68" s="423">
        <f t="shared" si="50"/>
        <v>0</v>
      </c>
      <c r="P68" s="423">
        <f t="shared" si="50"/>
        <v>0</v>
      </c>
      <c r="Q68" s="423">
        <f t="shared" si="50"/>
        <v>0</v>
      </c>
      <c r="R68" s="423"/>
      <c r="S68" s="423"/>
    </row>
    <row r="69" spans="2:19" ht="13.5" customHeight="1" x14ac:dyDescent="0.2">
      <c r="B69" s="423"/>
      <c r="C69" s="423"/>
      <c r="D69" s="423"/>
      <c r="E69" s="423"/>
      <c r="F69" s="423"/>
      <c r="G69" s="423"/>
      <c r="H69" s="423"/>
      <c r="I69" s="423"/>
      <c r="J69" s="423"/>
      <c r="K69" s="423"/>
      <c r="L69" s="423"/>
      <c r="M69" s="423"/>
      <c r="N69" s="423"/>
      <c r="O69" s="423"/>
      <c r="P69" s="423"/>
      <c r="Q69" s="423"/>
      <c r="R69" s="423"/>
      <c r="S69" s="423"/>
    </row>
    <row r="70" spans="2:19" ht="14.25" customHeight="1" x14ac:dyDescent="0.2">
      <c r="B70" s="423"/>
      <c r="C70" s="423"/>
      <c r="D70" s="423">
        <f>D63-D59</f>
        <v>0</v>
      </c>
      <c r="E70" s="423">
        <f t="shared" ref="E70:S70" si="51">E63-E59</f>
        <v>0</v>
      </c>
      <c r="F70" s="423">
        <f t="shared" si="51"/>
        <v>0</v>
      </c>
      <c r="G70" s="423">
        <f t="shared" si="51"/>
        <v>0</v>
      </c>
      <c r="H70" s="423">
        <f t="shared" si="51"/>
        <v>0</v>
      </c>
      <c r="I70" s="423">
        <f t="shared" si="51"/>
        <v>0</v>
      </c>
      <c r="J70" s="423">
        <f t="shared" si="51"/>
        <v>0</v>
      </c>
      <c r="K70" s="423">
        <f t="shared" si="51"/>
        <v>0</v>
      </c>
      <c r="L70" s="423">
        <f t="shared" si="51"/>
        <v>0</v>
      </c>
      <c r="M70" s="423">
        <f t="shared" si="51"/>
        <v>0</v>
      </c>
      <c r="N70" s="423">
        <f t="shared" si="51"/>
        <v>0</v>
      </c>
      <c r="O70" s="423">
        <f t="shared" si="51"/>
        <v>0</v>
      </c>
      <c r="P70" s="423">
        <f t="shared" si="51"/>
        <v>0</v>
      </c>
      <c r="Q70" s="423">
        <f t="shared" si="51"/>
        <v>0</v>
      </c>
      <c r="R70" s="423">
        <f t="shared" si="51"/>
        <v>0</v>
      </c>
      <c r="S70" s="423">
        <f t="shared" si="51"/>
        <v>0</v>
      </c>
    </row>
    <row r="71" spans="2:19" x14ac:dyDescent="0.2">
      <c r="B71" s="423"/>
      <c r="C71" s="423"/>
      <c r="D71" s="423">
        <f>D64-D59</f>
        <v>0</v>
      </c>
      <c r="E71" s="423">
        <f t="shared" ref="E71:S71" si="52">E64-E59</f>
        <v>0</v>
      </c>
      <c r="F71" s="423">
        <f t="shared" si="52"/>
        <v>0</v>
      </c>
      <c r="G71" s="423">
        <f t="shared" si="52"/>
        <v>0</v>
      </c>
      <c r="H71" s="423">
        <f t="shared" si="52"/>
        <v>0</v>
      </c>
      <c r="I71" s="423">
        <f t="shared" si="52"/>
        <v>0</v>
      </c>
      <c r="J71" s="423">
        <f t="shared" si="52"/>
        <v>0</v>
      </c>
      <c r="K71" s="423">
        <f t="shared" si="52"/>
        <v>0</v>
      </c>
      <c r="L71" s="423">
        <f t="shared" si="52"/>
        <v>0</v>
      </c>
      <c r="M71" s="423">
        <f t="shared" si="52"/>
        <v>0</v>
      </c>
      <c r="N71" s="423">
        <f t="shared" si="52"/>
        <v>0</v>
      </c>
      <c r="O71" s="423">
        <f t="shared" si="52"/>
        <v>0</v>
      </c>
      <c r="P71" s="423">
        <f t="shared" si="52"/>
        <v>0</v>
      </c>
      <c r="Q71" s="423">
        <f t="shared" si="52"/>
        <v>0</v>
      </c>
      <c r="R71" s="423">
        <f t="shared" si="52"/>
        <v>0</v>
      </c>
      <c r="S71" s="423">
        <f t="shared" si="52"/>
        <v>0</v>
      </c>
    </row>
    <row r="72" spans="2:19" x14ac:dyDescent="0.2">
      <c r="C72" s="339"/>
      <c r="D72" s="339"/>
    </row>
    <row r="73" spans="2:19" x14ac:dyDescent="0.2">
      <c r="C73" s="339"/>
      <c r="D73" s="339"/>
    </row>
    <row r="74" spans="2:19" x14ac:dyDescent="0.2">
      <c r="C74" s="339"/>
      <c r="D74" s="339"/>
    </row>
    <row r="75" spans="2:19" x14ac:dyDescent="0.2">
      <c r="C75" s="339"/>
      <c r="D75" s="339"/>
    </row>
    <row r="76" spans="2:19" x14ac:dyDescent="0.2">
      <c r="C76" s="339"/>
      <c r="D76" s="339"/>
    </row>
    <row r="77" spans="2:19" x14ac:dyDescent="0.2">
      <c r="C77" s="339"/>
      <c r="D77" s="339"/>
    </row>
    <row r="78" spans="2:19" x14ac:dyDescent="0.2">
      <c r="C78" s="339"/>
      <c r="D78" s="339"/>
    </row>
    <row r="79" spans="2:19" x14ac:dyDescent="0.2">
      <c r="C79" s="339"/>
      <c r="D79" s="339"/>
    </row>
    <row r="80" spans="2:19" x14ac:dyDescent="0.2">
      <c r="C80" s="339"/>
      <c r="D80" s="339"/>
    </row>
    <row r="81" spans="3:4" x14ac:dyDescent="0.2">
      <c r="C81" s="339"/>
      <c r="D81" s="339"/>
    </row>
    <row r="82" spans="3:4" x14ac:dyDescent="0.2">
      <c r="C82" s="339"/>
      <c r="D82" s="339"/>
    </row>
    <row r="83" spans="3:4" x14ac:dyDescent="0.2">
      <c r="C83" s="339"/>
      <c r="D83" s="339"/>
    </row>
    <row r="84" spans="3:4" x14ac:dyDescent="0.2">
      <c r="C84" s="339"/>
      <c r="D84" s="339"/>
    </row>
    <row r="85" spans="3:4" x14ac:dyDescent="0.2">
      <c r="C85" s="339"/>
      <c r="D85" s="339"/>
    </row>
    <row r="86" spans="3:4" x14ac:dyDescent="0.2">
      <c r="C86" s="339"/>
      <c r="D86" s="339"/>
    </row>
    <row r="87" spans="3:4" x14ac:dyDescent="0.2">
      <c r="C87" s="339"/>
      <c r="D87" s="339"/>
    </row>
    <row r="88" spans="3:4" x14ac:dyDescent="0.2">
      <c r="C88" s="339"/>
      <c r="D88" s="339"/>
    </row>
    <row r="89" spans="3:4" x14ac:dyDescent="0.2">
      <c r="C89" s="339"/>
      <c r="D89" s="339"/>
    </row>
    <row r="90" spans="3:4" x14ac:dyDescent="0.2">
      <c r="C90" s="339"/>
      <c r="D90" s="339"/>
    </row>
    <row r="91" spans="3:4" x14ac:dyDescent="0.2">
      <c r="C91" s="339"/>
      <c r="D91" s="339"/>
    </row>
    <row r="92" spans="3:4" x14ac:dyDescent="0.2">
      <c r="C92" s="339"/>
      <c r="D92" s="339"/>
    </row>
    <row r="93" spans="3:4" x14ac:dyDescent="0.2">
      <c r="C93" s="339"/>
      <c r="D93" s="339"/>
    </row>
    <row r="94" spans="3:4" x14ac:dyDescent="0.2">
      <c r="C94" s="339"/>
      <c r="D94" s="339"/>
    </row>
    <row r="95" spans="3:4" x14ac:dyDescent="0.2">
      <c r="C95" s="339"/>
      <c r="D95" s="339"/>
    </row>
    <row r="96" spans="3:4" x14ac:dyDescent="0.2">
      <c r="C96" s="339"/>
      <c r="D96" s="339"/>
    </row>
    <row r="97" spans="1:4" x14ac:dyDescent="0.2">
      <c r="C97" s="339"/>
      <c r="D97" s="339"/>
    </row>
    <row r="98" spans="1:4" x14ac:dyDescent="0.2">
      <c r="A98" s="9"/>
      <c r="B98" s="9"/>
      <c r="C98" s="339"/>
      <c r="D98" s="339"/>
    </row>
    <row r="99" spans="1:4" x14ac:dyDescent="0.2">
      <c r="A99" s="9" t="e">
        <f>SUM(#REF!)</f>
        <v>#REF!</v>
      </c>
      <c r="B99" s="9" t="e">
        <f>SUM(#REF!)</f>
        <v>#REF!</v>
      </c>
      <c r="C99" s="339"/>
      <c r="D99" s="339"/>
    </row>
  </sheetData>
  <mergeCells count="33">
    <mergeCell ref="B57:R57"/>
    <mergeCell ref="B33:B56"/>
    <mergeCell ref="C33:C35"/>
    <mergeCell ref="C36:C38"/>
    <mergeCell ref="C39:C41"/>
    <mergeCell ref="C42:C44"/>
    <mergeCell ref="C45:C47"/>
    <mergeCell ref="C48:C50"/>
    <mergeCell ref="Q9:Q11"/>
    <mergeCell ref="B12:C14"/>
    <mergeCell ref="B15:B32"/>
    <mergeCell ref="C15:C17"/>
    <mergeCell ref="C18:C20"/>
    <mergeCell ref="C21:C23"/>
    <mergeCell ref="C24:C26"/>
    <mergeCell ref="C27:C29"/>
    <mergeCell ref="C30:C32"/>
    <mergeCell ref="K9:K11"/>
    <mergeCell ref="L9:L11"/>
    <mergeCell ref="M9:M11"/>
    <mergeCell ref="N9:N11"/>
    <mergeCell ref="O9:O11"/>
    <mergeCell ref="P9:P11"/>
    <mergeCell ref="B8:C11"/>
    <mergeCell ref="D8:D11"/>
    <mergeCell ref="E8:E11"/>
    <mergeCell ref="R8:R11"/>
    <mergeCell ref="S8:S11"/>
    <mergeCell ref="F9:F11"/>
    <mergeCell ref="G9:G11"/>
    <mergeCell ref="H9:H11"/>
    <mergeCell ref="I9:I11"/>
    <mergeCell ref="J9:J11"/>
  </mergeCells>
  <phoneticPr fontId="3"/>
  <pageMargins left="0.78" right="0.45" top="0.55000000000000004" bottom="0.39370078740157483" header="0.28999999999999998" footer="0.19685039370078741"/>
  <pageSetup paperSize="9" scale="52"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DAA5-0E9D-4D6E-8F8E-CE8D3DCACB57}">
  <sheetPr>
    <tabColor rgb="FF00B0F0"/>
  </sheetPr>
  <dimension ref="A1:F27"/>
  <sheetViews>
    <sheetView view="pageBreakPreview" topLeftCell="A2" zoomScaleNormal="100" zoomScaleSheetLayoutView="100" workbookViewId="0">
      <selection activeCell="C26" sqref="C26:C27"/>
    </sheetView>
  </sheetViews>
  <sheetFormatPr defaultColWidth="9" defaultRowHeight="13.2" x14ac:dyDescent="0.2"/>
  <cols>
    <col min="1" max="1" width="4.6640625" style="9" customWidth="1"/>
    <col min="2" max="2" width="18.6640625" style="9" customWidth="1"/>
    <col min="3" max="6" width="15.6640625" style="9" customWidth="1"/>
    <col min="7" max="16384" width="9" style="9"/>
  </cols>
  <sheetData>
    <row r="1" spans="1:6" x14ac:dyDescent="0.2">
      <c r="A1" s="9" t="s">
        <v>405</v>
      </c>
    </row>
    <row r="3" spans="1:6" ht="20.25" customHeight="1" thickBot="1" x14ac:dyDescent="0.25">
      <c r="A3" s="9" t="s">
        <v>353</v>
      </c>
      <c r="E3" s="691"/>
      <c r="F3" s="692" t="s">
        <v>406</v>
      </c>
    </row>
    <row r="4" spans="1:6" ht="18" customHeight="1" x14ac:dyDescent="0.2">
      <c r="A4" s="341"/>
      <c r="B4" s="621"/>
      <c r="C4" s="622" t="s">
        <v>407</v>
      </c>
      <c r="D4" s="693"/>
      <c r="E4" s="693"/>
      <c r="F4" s="623"/>
    </row>
    <row r="5" spans="1:6" ht="46.5" customHeight="1" x14ac:dyDescent="0.2">
      <c r="A5" s="341"/>
      <c r="B5" s="621"/>
      <c r="C5" s="624" t="s">
        <v>276</v>
      </c>
      <c r="D5" s="694" t="s">
        <v>408</v>
      </c>
      <c r="E5" s="695" t="s">
        <v>409</v>
      </c>
      <c r="F5" s="625" t="s">
        <v>410</v>
      </c>
    </row>
    <row r="6" spans="1:6" ht="37.5" customHeight="1" thickBot="1" x14ac:dyDescent="0.25">
      <c r="A6" s="97" t="s">
        <v>283</v>
      </c>
      <c r="B6" s="626"/>
      <c r="C6" s="627">
        <f>SUM(C7:C12)</f>
        <v>388</v>
      </c>
      <c r="D6" s="696">
        <v>18.52168299849756</v>
      </c>
      <c r="E6" s="696">
        <v>10.905935745214576</v>
      </c>
      <c r="F6" s="697">
        <f>E6/D6</f>
        <v>0.58881991156523095</v>
      </c>
    </row>
    <row r="7" spans="1:6" ht="37.5" customHeight="1" thickTop="1" x14ac:dyDescent="0.2">
      <c r="A7" s="63" t="s">
        <v>357</v>
      </c>
      <c r="B7" s="629" t="s">
        <v>285</v>
      </c>
      <c r="C7" s="630">
        <v>46</v>
      </c>
      <c r="D7" s="698">
        <v>17.608383233532933</v>
      </c>
      <c r="E7" s="698">
        <v>10.528892215568863</v>
      </c>
      <c r="F7" s="699">
        <f>E7/D7</f>
        <v>0.59794769774875878</v>
      </c>
    </row>
    <row r="8" spans="1:6" ht="37.5" customHeight="1" x14ac:dyDescent="0.2">
      <c r="A8" s="69"/>
      <c r="B8" s="632" t="s">
        <v>286</v>
      </c>
      <c r="C8" s="633">
        <v>81</v>
      </c>
      <c r="D8" s="700">
        <v>19.267196999094555</v>
      </c>
      <c r="E8" s="700">
        <v>12.690141729955469</v>
      </c>
      <c r="F8" s="701">
        <f>E8/D8</f>
        <v>0.65863974560242633</v>
      </c>
    </row>
    <row r="9" spans="1:6" ht="37.5" customHeight="1" x14ac:dyDescent="0.2">
      <c r="A9" s="69"/>
      <c r="B9" s="635" t="s">
        <v>358</v>
      </c>
      <c r="C9" s="633">
        <v>25</v>
      </c>
      <c r="D9" s="700">
        <v>19.119778270509979</v>
      </c>
      <c r="E9" s="700">
        <v>14.682926829268293</v>
      </c>
      <c r="F9" s="701">
        <f t="shared" ref="F9:F20" si="0">E9/D9</f>
        <v>0.7679444092672868</v>
      </c>
    </row>
    <row r="10" spans="1:6" ht="37.5" customHeight="1" x14ac:dyDescent="0.2">
      <c r="A10" s="69"/>
      <c r="B10" s="635" t="s">
        <v>288</v>
      </c>
      <c r="C10" s="633">
        <v>73</v>
      </c>
      <c r="D10" s="700">
        <v>16.395586492890992</v>
      </c>
      <c r="E10" s="700">
        <v>8.0244668246445521</v>
      </c>
      <c r="F10" s="701">
        <f t="shared" si="0"/>
        <v>0.48942847077315005</v>
      </c>
    </row>
    <row r="11" spans="1:6" ht="37.5" customHeight="1" x14ac:dyDescent="0.2">
      <c r="A11" s="69"/>
      <c r="B11" s="632" t="s">
        <v>289</v>
      </c>
      <c r="C11" s="633">
        <v>8</v>
      </c>
      <c r="D11" s="700">
        <v>18.607308743169398</v>
      </c>
      <c r="E11" s="700">
        <v>8.2801912568305998</v>
      </c>
      <c r="F11" s="701">
        <f t="shared" si="0"/>
        <v>0.44499671452327544</v>
      </c>
    </row>
    <row r="12" spans="1:6" ht="37.5" customHeight="1" thickBot="1" x14ac:dyDescent="0.25">
      <c r="A12" s="86"/>
      <c r="B12" s="636" t="s">
        <v>290</v>
      </c>
      <c r="C12" s="627">
        <v>155</v>
      </c>
      <c r="D12" s="696">
        <v>18.466570444175435</v>
      </c>
      <c r="E12" s="696">
        <v>10.138634882205046</v>
      </c>
      <c r="F12" s="697">
        <f>E12/D12</f>
        <v>0.54902641033722033</v>
      </c>
    </row>
    <row r="13" spans="1:6" ht="37.5" customHeight="1" thickTop="1" x14ac:dyDescent="0.2">
      <c r="A13" s="69" t="s">
        <v>338</v>
      </c>
      <c r="B13" s="637" t="s">
        <v>359</v>
      </c>
      <c r="C13" s="638">
        <v>83</v>
      </c>
      <c r="D13" s="702">
        <v>17.050424929178472</v>
      </c>
      <c r="E13" s="702">
        <v>9.3529745042492909</v>
      </c>
      <c r="F13" s="703">
        <f t="shared" si="0"/>
        <v>0.5485478832989964</v>
      </c>
    </row>
    <row r="14" spans="1:6" ht="37.5" customHeight="1" x14ac:dyDescent="0.2">
      <c r="A14" s="69"/>
      <c r="B14" s="632" t="s">
        <v>360</v>
      </c>
      <c r="C14" s="633">
        <v>160</v>
      </c>
      <c r="D14" s="700">
        <v>17.137380777696254</v>
      </c>
      <c r="E14" s="700">
        <v>9.3026167767180272</v>
      </c>
      <c r="F14" s="704">
        <f t="shared" si="0"/>
        <v>0.54282605360704139</v>
      </c>
    </row>
    <row r="15" spans="1:6" ht="37.5" customHeight="1" x14ac:dyDescent="0.2">
      <c r="A15" s="69"/>
      <c r="B15" s="632" t="s">
        <v>361</v>
      </c>
      <c r="C15" s="633">
        <v>45</v>
      </c>
      <c r="D15" s="700">
        <v>16.033903420523139</v>
      </c>
      <c r="E15" s="700">
        <v>9.8415492957746498</v>
      </c>
      <c r="F15" s="704">
        <f t="shared" si="0"/>
        <v>0.61379621902783976</v>
      </c>
    </row>
    <row r="16" spans="1:6" ht="37.5" customHeight="1" x14ac:dyDescent="0.2">
      <c r="A16" s="69"/>
      <c r="B16" s="632" t="s">
        <v>362</v>
      </c>
      <c r="C16" s="633">
        <v>37</v>
      </c>
      <c r="D16" s="700">
        <v>16.056875000000002</v>
      </c>
      <c r="E16" s="700">
        <v>8.7883333333333322</v>
      </c>
      <c r="F16" s="704">
        <f t="shared" si="0"/>
        <v>0.54732526306229146</v>
      </c>
    </row>
    <row r="17" spans="1:6" ht="37.5" customHeight="1" x14ac:dyDescent="0.2">
      <c r="A17" s="69"/>
      <c r="B17" s="632" t="s">
        <v>363</v>
      </c>
      <c r="C17" s="633">
        <v>33</v>
      </c>
      <c r="D17" s="700">
        <v>16.865649903819733</v>
      </c>
      <c r="E17" s="700">
        <v>10.09084913437758</v>
      </c>
      <c r="F17" s="704">
        <f t="shared" si="0"/>
        <v>0.59830775522573865</v>
      </c>
    </row>
    <row r="18" spans="1:6" ht="37.5" customHeight="1" thickBot="1" x14ac:dyDescent="0.25">
      <c r="A18" s="69"/>
      <c r="B18" s="636" t="s">
        <v>364</v>
      </c>
      <c r="C18" s="627">
        <v>30</v>
      </c>
      <c r="D18" s="696">
        <v>19.54445961507961</v>
      </c>
      <c r="E18" s="696">
        <v>11.612337863836656</v>
      </c>
      <c r="F18" s="705">
        <f t="shared" si="0"/>
        <v>0.59414985589456293</v>
      </c>
    </row>
    <row r="19" spans="1:6" ht="37.5" customHeight="1" thickTop="1" x14ac:dyDescent="0.2">
      <c r="A19" s="69"/>
      <c r="B19" s="643" t="s">
        <v>365</v>
      </c>
      <c r="C19" s="633">
        <f>C14+C15+C16+C17</f>
        <v>275</v>
      </c>
      <c r="D19" s="702">
        <f>SUM(D14:D17)/4</f>
        <v>16.523452275509783</v>
      </c>
      <c r="E19" s="702">
        <f>SUM(E14:E17)/4</f>
        <v>9.5058371350508963</v>
      </c>
      <c r="F19" s="701">
        <f t="shared" si="0"/>
        <v>0.57529364787405612</v>
      </c>
    </row>
    <row r="20" spans="1:6" ht="37.5" customHeight="1" thickBot="1" x14ac:dyDescent="0.25">
      <c r="A20" s="102"/>
      <c r="B20" s="644" t="s">
        <v>366</v>
      </c>
      <c r="C20" s="706">
        <f>C15+C16+C17+C18</f>
        <v>145</v>
      </c>
      <c r="D20" s="707">
        <f>SUM(D15:D18)/4</f>
        <v>17.125221984855621</v>
      </c>
      <c r="E20" s="708">
        <f>SUM(E15:E18)/4</f>
        <v>10.083267406830554</v>
      </c>
      <c r="F20" s="709">
        <f t="shared" si="0"/>
        <v>0.58879630382295245</v>
      </c>
    </row>
    <row r="25" spans="1:6" x14ac:dyDescent="0.2">
      <c r="A25" s="450" t="s">
        <v>340</v>
      </c>
      <c r="C25" s="710">
        <f>SUM(C13:C18)</f>
        <v>388</v>
      </c>
    </row>
    <row r="26" spans="1:6" x14ac:dyDescent="0.2">
      <c r="A26" t="s">
        <v>249</v>
      </c>
      <c r="C26" s="710">
        <f>C19+C18+C13</f>
        <v>388</v>
      </c>
    </row>
    <row r="27" spans="1:6" x14ac:dyDescent="0.2">
      <c r="C27" s="710">
        <f>C20+C14+C13</f>
        <v>388</v>
      </c>
    </row>
  </sheetData>
  <mergeCells count="5">
    <mergeCell ref="A4:B5"/>
    <mergeCell ref="C4:F4"/>
    <mergeCell ref="A6:B6"/>
    <mergeCell ref="A7:A12"/>
    <mergeCell ref="A13:A20"/>
  </mergeCells>
  <phoneticPr fontId="3"/>
  <printOptions horizontalCentered="1"/>
  <pageMargins left="0.86614173228346458" right="0.6692913385826772" top="0.98425196850393704" bottom="0.51181102362204722" header="0.51181102362204722" footer="0.19685039370078741"/>
  <pageSetup paperSize="9" firstPageNumber="2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5E885-7B07-41D1-BF0C-CAEA5A1B052B}">
  <sheetPr>
    <tabColor rgb="FF00B0F0"/>
    <pageSetUpPr fitToPage="1"/>
  </sheetPr>
  <dimension ref="A2:AI94"/>
  <sheetViews>
    <sheetView view="pageBreakPreview" topLeftCell="A9" zoomScaleNormal="100" zoomScaleSheetLayoutView="100" workbookViewId="0">
      <selection activeCell="C26" sqref="C26:C27"/>
    </sheetView>
  </sheetViews>
  <sheetFormatPr defaultColWidth="9" defaultRowHeight="13.2" x14ac:dyDescent="0.2"/>
  <cols>
    <col min="1" max="1" width="8.6640625" style="339" customWidth="1"/>
    <col min="2" max="2" width="4.6640625" style="339" customWidth="1"/>
    <col min="3" max="3" width="18.109375" style="9" customWidth="1"/>
    <col min="4" max="4" width="9.33203125" style="9" customWidth="1"/>
    <col min="5" max="9" width="9" style="9"/>
    <col min="10" max="11" width="8.88671875" style="9" customWidth="1"/>
    <col min="12" max="14" width="9" style="9"/>
    <col min="15" max="16" width="9.6640625" style="9" customWidth="1"/>
    <col min="17" max="22" width="8.6640625" style="9" customWidth="1"/>
    <col min="23" max="42" width="4.6640625" style="9" customWidth="1"/>
    <col min="43" max="16384" width="9" style="9"/>
  </cols>
  <sheetData>
    <row r="2" spans="2:35" x14ac:dyDescent="0.2">
      <c r="B2" s="9" t="s">
        <v>411</v>
      </c>
    </row>
    <row r="3" spans="2:35" x14ac:dyDescent="0.2">
      <c r="B3" s="9"/>
    </row>
    <row r="4" spans="2:35" x14ac:dyDescent="0.2">
      <c r="B4" s="9"/>
    </row>
    <row r="5" spans="2:35" x14ac:dyDescent="0.2">
      <c r="B5" s="9"/>
      <c r="K5" s="11" t="s">
        <v>178</v>
      </c>
    </row>
    <row r="6" spans="2:35" x14ac:dyDescent="0.2">
      <c r="B6" s="9"/>
      <c r="K6" s="11" t="s">
        <v>325</v>
      </c>
    </row>
    <row r="7" spans="2:35" x14ac:dyDescent="0.2">
      <c r="B7" s="9"/>
      <c r="I7" s="648"/>
      <c r="K7" s="11" t="s">
        <v>387</v>
      </c>
    </row>
    <row r="8" spans="2:35" ht="13.8" thickBot="1" x14ac:dyDescent="0.25">
      <c r="B8" s="9" t="s">
        <v>353</v>
      </c>
      <c r="O8" s="10"/>
      <c r="P8" s="10" t="s">
        <v>388</v>
      </c>
    </row>
    <row r="9" spans="2:35" ht="15" customHeight="1" x14ac:dyDescent="0.2">
      <c r="B9" s="341"/>
      <c r="C9" s="341"/>
      <c r="D9" s="79" t="s">
        <v>276</v>
      </c>
      <c r="E9" s="649" t="s">
        <v>389</v>
      </c>
      <c r="F9" s="650"/>
      <c r="G9" s="650"/>
      <c r="H9" s="650"/>
      <c r="I9" s="650"/>
      <c r="J9" s="651"/>
      <c r="K9" s="651"/>
      <c r="L9" s="651"/>
      <c r="M9" s="651"/>
      <c r="N9" s="651"/>
      <c r="O9" s="711" t="s">
        <v>390</v>
      </c>
      <c r="P9" s="711" t="s">
        <v>335</v>
      </c>
    </row>
    <row r="10" spans="2:35" ht="15" customHeight="1" x14ac:dyDescent="0.2">
      <c r="B10" s="341"/>
      <c r="C10" s="341"/>
      <c r="D10" s="84"/>
      <c r="E10" s="654"/>
      <c r="F10" s="712" t="s">
        <v>412</v>
      </c>
      <c r="G10" s="712" t="s">
        <v>413</v>
      </c>
      <c r="H10" s="712" t="s">
        <v>414</v>
      </c>
      <c r="I10" s="712" t="s">
        <v>415</v>
      </c>
      <c r="J10" s="712" t="s">
        <v>416</v>
      </c>
      <c r="K10" s="712" t="s">
        <v>417</v>
      </c>
      <c r="L10" s="713" t="s">
        <v>418</v>
      </c>
      <c r="M10" s="713" t="s">
        <v>419</v>
      </c>
      <c r="N10" s="713" t="s">
        <v>402</v>
      </c>
      <c r="O10" s="714"/>
      <c r="P10" s="714"/>
    </row>
    <row r="11" spans="2:35" ht="10.5" customHeight="1" x14ac:dyDescent="0.2">
      <c r="B11" s="341"/>
      <c r="C11" s="341"/>
      <c r="D11" s="84"/>
      <c r="E11" s="654"/>
      <c r="F11" s="715"/>
      <c r="G11" s="715"/>
      <c r="H11" s="715"/>
      <c r="I11" s="715"/>
      <c r="J11" s="715"/>
      <c r="K11" s="715"/>
      <c r="L11" s="716"/>
      <c r="M11" s="716"/>
      <c r="N11" s="716"/>
      <c r="O11" s="714"/>
      <c r="P11" s="714"/>
    </row>
    <row r="12" spans="2:35" ht="59.25" customHeight="1" x14ac:dyDescent="0.2">
      <c r="B12" s="341"/>
      <c r="C12" s="341"/>
      <c r="D12" s="351"/>
      <c r="E12" s="658"/>
      <c r="F12" s="717"/>
      <c r="G12" s="717"/>
      <c r="H12" s="717"/>
      <c r="I12" s="717"/>
      <c r="J12" s="717"/>
      <c r="K12" s="717"/>
      <c r="L12" s="718"/>
      <c r="M12" s="718"/>
      <c r="N12" s="718"/>
      <c r="O12" s="719"/>
      <c r="P12" s="719"/>
      <c r="Q12" s="9" t="s">
        <v>370</v>
      </c>
      <c r="R12" s="421" t="s">
        <v>371</v>
      </c>
      <c r="AI12" s="9" t="s">
        <v>282</v>
      </c>
    </row>
    <row r="13" spans="2:35" ht="18" customHeight="1" x14ac:dyDescent="0.2">
      <c r="B13" s="356" t="s">
        <v>283</v>
      </c>
      <c r="C13" s="429"/>
      <c r="D13" s="720">
        <v>427</v>
      </c>
      <c r="E13" s="552">
        <f>E16+E19+E22+E25+E28+E31</f>
        <v>322</v>
      </c>
      <c r="F13" s="398">
        <f>F16+F19+F22+F25+F28+F31</f>
        <v>71</v>
      </c>
      <c r="G13" s="398">
        <f>G16+G19+G22+G25+G28+G31</f>
        <v>101</v>
      </c>
      <c r="H13" s="398">
        <f>H16+H19+H22+H25+H28+H31</f>
        <v>12</v>
      </c>
      <c r="I13" s="398">
        <f t="shared" ref="I13:N13" si="0">I16+I19+I22+I25+I28+I31</f>
        <v>216</v>
      </c>
      <c r="J13" s="398">
        <f t="shared" si="0"/>
        <v>44</v>
      </c>
      <c r="K13" s="398">
        <f>K16+K19+K22+K25+K28+K31</f>
        <v>4</v>
      </c>
      <c r="L13" s="398">
        <f t="shared" si="0"/>
        <v>50</v>
      </c>
      <c r="M13" s="398">
        <f>M16+M19+M22+M25+M28+M31</f>
        <v>78</v>
      </c>
      <c r="N13" s="538">
        <f t="shared" si="0"/>
        <v>26</v>
      </c>
      <c r="O13" s="554">
        <f>O16+O19+O22+O25+O28+O31</f>
        <v>73</v>
      </c>
      <c r="P13" s="554">
        <f>P16+P19+P22+P25+P28+P31</f>
        <v>32</v>
      </c>
      <c r="Q13" s="9">
        <f>SUM(E13,O13,P13)</f>
        <v>427</v>
      </c>
      <c r="R13" s="423">
        <f>Q13-D13</f>
        <v>0</v>
      </c>
    </row>
    <row r="14" spans="2:35" ht="18" customHeight="1" x14ac:dyDescent="0.2">
      <c r="B14" s="363"/>
      <c r="C14" s="431"/>
      <c r="D14" s="661"/>
      <c r="E14" s="662">
        <f>E13/D13</f>
        <v>0.75409836065573765</v>
      </c>
      <c r="F14" s="368">
        <f>F13/D13</f>
        <v>0.16627634660421545</v>
      </c>
      <c r="G14" s="368">
        <f>G13/D13</f>
        <v>0.23653395784543327</v>
      </c>
      <c r="H14" s="368">
        <f>H13/D13</f>
        <v>2.8103044496487119E-2</v>
      </c>
      <c r="I14" s="368">
        <f>I13/D13</f>
        <v>0.50585480093676816</v>
      </c>
      <c r="J14" s="368">
        <f>J13/D13</f>
        <v>0.10304449648711944</v>
      </c>
      <c r="K14" s="368">
        <f>K13/D13</f>
        <v>9.3676814988290398E-3</v>
      </c>
      <c r="L14" s="368">
        <f>L13/D13</f>
        <v>0.117096018735363</v>
      </c>
      <c r="M14" s="368">
        <f>M13/D13</f>
        <v>0.18266978922716628</v>
      </c>
      <c r="N14" s="663">
        <f>N13/D13</f>
        <v>6.0889929742388757E-2</v>
      </c>
      <c r="O14" s="664">
        <f>O13/D13</f>
        <v>0.17096018735362997</v>
      </c>
      <c r="P14" s="664">
        <f>P13/D13</f>
        <v>7.4941451990632318E-2</v>
      </c>
      <c r="Q14" s="62">
        <f>SUM(E14,O14,P14)</f>
        <v>0.99999999999999989</v>
      </c>
      <c r="R14" s="423">
        <f>1-Q14</f>
        <v>0</v>
      </c>
    </row>
    <row r="15" spans="2:35" ht="18" customHeight="1" thickBot="1" x14ac:dyDescent="0.25">
      <c r="B15" s="370"/>
      <c r="C15" s="665"/>
      <c r="D15" s="666"/>
      <c r="E15" s="667"/>
      <c r="F15" s="375">
        <f>F13/E13</f>
        <v>0.22049689440993789</v>
      </c>
      <c r="G15" s="375">
        <f>G13/E13</f>
        <v>0.31366459627329191</v>
      </c>
      <c r="H15" s="375">
        <f>H13/E13</f>
        <v>3.7267080745341616E-2</v>
      </c>
      <c r="I15" s="375">
        <f>I13/E13</f>
        <v>0.67080745341614911</v>
      </c>
      <c r="J15" s="375">
        <f>J13/E13</f>
        <v>0.13664596273291926</v>
      </c>
      <c r="K15" s="375">
        <f>K13/E13</f>
        <v>1.2422360248447204E-2</v>
      </c>
      <c r="L15" s="375">
        <f>L13/E13</f>
        <v>0.15527950310559005</v>
      </c>
      <c r="M15" s="375">
        <f>M13/E13</f>
        <v>0.24223602484472051</v>
      </c>
      <c r="N15" s="721">
        <f>N13/E13</f>
        <v>8.0745341614906832E-2</v>
      </c>
      <c r="O15" s="669"/>
      <c r="P15" s="669"/>
      <c r="R15" s="423"/>
    </row>
    <row r="16" spans="2:35" ht="18" customHeight="1" thickTop="1" x14ac:dyDescent="0.2">
      <c r="B16" s="63" t="s">
        <v>284</v>
      </c>
      <c r="C16" s="377" t="s">
        <v>285</v>
      </c>
      <c r="D16" s="433">
        <v>49</v>
      </c>
      <c r="E16" s="559">
        <f>D16-O16-P16</f>
        <v>37</v>
      </c>
      <c r="F16" s="381">
        <v>9</v>
      </c>
      <c r="G16" s="381">
        <v>7</v>
      </c>
      <c r="H16" s="381">
        <v>1</v>
      </c>
      <c r="I16" s="381">
        <v>27</v>
      </c>
      <c r="J16" s="381">
        <v>5</v>
      </c>
      <c r="K16" s="381">
        <v>0</v>
      </c>
      <c r="L16" s="381">
        <v>7</v>
      </c>
      <c r="M16" s="595">
        <v>6</v>
      </c>
      <c r="N16" s="595">
        <v>2</v>
      </c>
      <c r="O16" s="561">
        <v>8</v>
      </c>
      <c r="P16" s="561">
        <v>4</v>
      </c>
      <c r="Q16" s="9">
        <f t="shared" ref="Q16:Q17" si="1">SUM(E16,O16,P16)</f>
        <v>49</v>
      </c>
      <c r="R16" s="423">
        <f t="shared" ref="R16" si="2">Q16-D16</f>
        <v>0</v>
      </c>
    </row>
    <row r="17" spans="2:18" ht="18" customHeight="1" x14ac:dyDescent="0.2">
      <c r="B17" s="69"/>
      <c r="C17" s="84"/>
      <c r="D17" s="432"/>
      <c r="E17" s="662">
        <f>E16/D16</f>
        <v>0.75510204081632648</v>
      </c>
      <c r="F17" s="368">
        <f>F16/D16</f>
        <v>0.18367346938775511</v>
      </c>
      <c r="G17" s="368">
        <f>G16/D16</f>
        <v>0.14285714285714285</v>
      </c>
      <c r="H17" s="368">
        <f>H16/D16</f>
        <v>2.0408163265306121E-2</v>
      </c>
      <c r="I17" s="368">
        <f>I16/D16</f>
        <v>0.55102040816326525</v>
      </c>
      <c r="J17" s="368">
        <f>J16/D16</f>
        <v>0.10204081632653061</v>
      </c>
      <c r="K17" s="368">
        <f>K16/D16</f>
        <v>0</v>
      </c>
      <c r="L17" s="368">
        <f>L16/D16</f>
        <v>0.14285714285714285</v>
      </c>
      <c r="M17" s="663">
        <f>M16/D16</f>
        <v>0.12244897959183673</v>
      </c>
      <c r="N17" s="663">
        <f>N16/D16</f>
        <v>4.0816326530612242E-2</v>
      </c>
      <c r="O17" s="664">
        <f>O16/D16</f>
        <v>0.16326530612244897</v>
      </c>
      <c r="P17" s="664">
        <f>P16/D16</f>
        <v>8.1632653061224483E-2</v>
      </c>
      <c r="Q17" s="62">
        <f t="shared" si="1"/>
        <v>0.99999999999999989</v>
      </c>
      <c r="R17" s="423">
        <f t="shared" ref="R17" si="3">1-Q17</f>
        <v>0</v>
      </c>
    </row>
    <row r="18" spans="2:18" ht="18" customHeight="1" x14ac:dyDescent="0.2">
      <c r="B18" s="69"/>
      <c r="C18" s="351"/>
      <c r="D18" s="670"/>
      <c r="E18" s="667"/>
      <c r="F18" s="387">
        <f>F16/E16</f>
        <v>0.24324324324324326</v>
      </c>
      <c r="G18" s="387">
        <f>G16/E16</f>
        <v>0.1891891891891892</v>
      </c>
      <c r="H18" s="387">
        <f>H16/E16</f>
        <v>2.7027027027027029E-2</v>
      </c>
      <c r="I18" s="387">
        <f>I16/E16</f>
        <v>0.72972972972972971</v>
      </c>
      <c r="J18" s="387">
        <f>J16/E16</f>
        <v>0.13513513513513514</v>
      </c>
      <c r="K18" s="387">
        <f>K16/E16</f>
        <v>0</v>
      </c>
      <c r="L18" s="387">
        <f>L16/E16</f>
        <v>0.1891891891891892</v>
      </c>
      <c r="M18" s="722">
        <f>M16/E16</f>
        <v>0.16216216216216217</v>
      </c>
      <c r="N18" s="722">
        <f>N16/E16</f>
        <v>5.4054054054054057E-2</v>
      </c>
      <c r="O18" s="672"/>
      <c r="P18" s="672"/>
      <c r="R18" s="423"/>
    </row>
    <row r="19" spans="2:18" ht="18" customHeight="1" x14ac:dyDescent="0.2">
      <c r="B19" s="69"/>
      <c r="C19" s="79" t="s">
        <v>286</v>
      </c>
      <c r="D19" s="437">
        <v>87</v>
      </c>
      <c r="E19" s="723">
        <f>D19-O19-P19</f>
        <v>73</v>
      </c>
      <c r="F19" s="391">
        <v>14</v>
      </c>
      <c r="G19" s="391">
        <v>31</v>
      </c>
      <c r="H19" s="391">
        <v>3</v>
      </c>
      <c r="I19" s="391">
        <v>48</v>
      </c>
      <c r="J19" s="391">
        <v>7</v>
      </c>
      <c r="K19" s="391">
        <v>0</v>
      </c>
      <c r="L19" s="391">
        <v>15</v>
      </c>
      <c r="M19" s="542">
        <v>12</v>
      </c>
      <c r="N19" s="542">
        <v>9</v>
      </c>
      <c r="O19" s="567">
        <v>12</v>
      </c>
      <c r="P19" s="567">
        <v>2</v>
      </c>
      <c r="Q19" s="9">
        <f t="shared" ref="Q19:Q20" si="4">SUM(E19,O19,P19)</f>
        <v>87</v>
      </c>
      <c r="R19" s="423">
        <f t="shared" ref="R19" si="5">Q19-D19</f>
        <v>0</v>
      </c>
    </row>
    <row r="20" spans="2:18" ht="18" customHeight="1" x14ac:dyDescent="0.2">
      <c r="B20" s="69"/>
      <c r="C20" s="84"/>
      <c r="D20" s="432"/>
      <c r="E20" s="662">
        <f>E19/D19</f>
        <v>0.83908045977011492</v>
      </c>
      <c r="F20" s="368">
        <f>F19/D19</f>
        <v>0.16091954022988506</v>
      </c>
      <c r="G20" s="368">
        <f>G19/D19</f>
        <v>0.35632183908045978</v>
      </c>
      <c r="H20" s="368">
        <f>H19/D19</f>
        <v>3.4482758620689655E-2</v>
      </c>
      <c r="I20" s="368">
        <f>I19/D19</f>
        <v>0.55172413793103448</v>
      </c>
      <c r="J20" s="368">
        <f>J19/D19</f>
        <v>8.0459770114942528E-2</v>
      </c>
      <c r="K20" s="368">
        <f>K19/D19</f>
        <v>0</v>
      </c>
      <c r="L20" s="368">
        <f>L19/D19</f>
        <v>0.17241379310344829</v>
      </c>
      <c r="M20" s="663">
        <f>M19/D19</f>
        <v>0.13793103448275862</v>
      </c>
      <c r="N20" s="663">
        <f>N19/D19</f>
        <v>0.10344827586206896</v>
      </c>
      <c r="O20" s="664">
        <f>O19/D19</f>
        <v>0.13793103448275862</v>
      </c>
      <c r="P20" s="664">
        <f>P19/D19</f>
        <v>2.2988505747126436E-2</v>
      </c>
      <c r="Q20" s="62">
        <f t="shared" si="4"/>
        <v>1</v>
      </c>
      <c r="R20" s="423">
        <f t="shared" ref="R20" si="6">1-Q20</f>
        <v>0</v>
      </c>
    </row>
    <row r="21" spans="2:18" ht="18" customHeight="1" x14ac:dyDescent="0.2">
      <c r="B21" s="69"/>
      <c r="C21" s="351"/>
      <c r="D21" s="673"/>
      <c r="E21" s="671"/>
      <c r="F21" s="387">
        <f>F19/E19</f>
        <v>0.19178082191780821</v>
      </c>
      <c r="G21" s="387">
        <f>G19/E19</f>
        <v>0.42465753424657532</v>
      </c>
      <c r="H21" s="387">
        <f>H19/E19</f>
        <v>4.1095890410958902E-2</v>
      </c>
      <c r="I21" s="387">
        <f>I19/E19</f>
        <v>0.65753424657534243</v>
      </c>
      <c r="J21" s="387">
        <f>J19/E19</f>
        <v>9.5890410958904104E-2</v>
      </c>
      <c r="K21" s="387">
        <f>K19/E19</f>
        <v>0</v>
      </c>
      <c r="L21" s="387">
        <f>L19/E19</f>
        <v>0.20547945205479451</v>
      </c>
      <c r="M21" s="722">
        <f>M19/E19</f>
        <v>0.16438356164383561</v>
      </c>
      <c r="N21" s="722">
        <f>N19/E19</f>
        <v>0.12328767123287671</v>
      </c>
      <c r="O21" s="672"/>
      <c r="P21" s="672"/>
      <c r="R21" s="423"/>
    </row>
    <row r="22" spans="2:18" ht="18" customHeight="1" x14ac:dyDescent="0.2">
      <c r="B22" s="69"/>
      <c r="C22" s="79" t="s">
        <v>287</v>
      </c>
      <c r="D22" s="441">
        <v>25</v>
      </c>
      <c r="E22" s="723">
        <f>D22-O22-P22</f>
        <v>14</v>
      </c>
      <c r="F22" s="391">
        <v>5</v>
      </c>
      <c r="G22" s="391">
        <v>6</v>
      </c>
      <c r="H22" s="391">
        <v>0</v>
      </c>
      <c r="I22" s="391">
        <v>8</v>
      </c>
      <c r="J22" s="391">
        <v>0</v>
      </c>
      <c r="K22" s="391">
        <v>0</v>
      </c>
      <c r="L22" s="391">
        <v>2</v>
      </c>
      <c r="M22" s="542">
        <v>4</v>
      </c>
      <c r="N22" s="542">
        <v>1</v>
      </c>
      <c r="O22" s="567">
        <v>11</v>
      </c>
      <c r="P22" s="567">
        <v>0</v>
      </c>
      <c r="Q22" s="9">
        <f t="shared" ref="Q22:Q23" si="7">SUM(E22,O22,P22)</f>
        <v>25</v>
      </c>
      <c r="R22" s="423">
        <f t="shared" ref="R22" si="8">Q22-D22</f>
        <v>0</v>
      </c>
    </row>
    <row r="23" spans="2:18" ht="18" customHeight="1" x14ac:dyDescent="0.2">
      <c r="B23" s="69"/>
      <c r="C23" s="84"/>
      <c r="D23" s="432"/>
      <c r="E23" s="662">
        <f>E22/D22</f>
        <v>0.56000000000000005</v>
      </c>
      <c r="F23" s="368">
        <f>F22/D22</f>
        <v>0.2</v>
      </c>
      <c r="G23" s="368">
        <f>G22/D22</f>
        <v>0.24</v>
      </c>
      <c r="H23" s="368">
        <f>H22/D22</f>
        <v>0</v>
      </c>
      <c r="I23" s="368">
        <f>I22/D22</f>
        <v>0.32</v>
      </c>
      <c r="J23" s="368">
        <f>J22/D22</f>
        <v>0</v>
      </c>
      <c r="K23" s="368">
        <f>K22/D22</f>
        <v>0</v>
      </c>
      <c r="L23" s="368">
        <f>L22/D22</f>
        <v>0.08</v>
      </c>
      <c r="M23" s="663">
        <f>M22/D22</f>
        <v>0.16</v>
      </c>
      <c r="N23" s="663">
        <f>N22/D22</f>
        <v>0.04</v>
      </c>
      <c r="O23" s="664">
        <f>O22/D22</f>
        <v>0.44</v>
      </c>
      <c r="P23" s="664">
        <f>P22/D22</f>
        <v>0</v>
      </c>
      <c r="Q23" s="62">
        <f t="shared" si="7"/>
        <v>1</v>
      </c>
      <c r="R23" s="423">
        <f t="shared" ref="R23" si="9">1-Q23</f>
        <v>0</v>
      </c>
    </row>
    <row r="24" spans="2:18" ht="18" customHeight="1" x14ac:dyDescent="0.2">
      <c r="B24" s="69"/>
      <c r="C24" s="351"/>
      <c r="D24" s="673"/>
      <c r="E24" s="671"/>
      <c r="F24" s="387">
        <f>F22/E22</f>
        <v>0.35714285714285715</v>
      </c>
      <c r="G24" s="387">
        <f>G22/E22</f>
        <v>0.42857142857142855</v>
      </c>
      <c r="H24" s="387">
        <f>H22/E22</f>
        <v>0</v>
      </c>
      <c r="I24" s="387">
        <f>I22/E22</f>
        <v>0.5714285714285714</v>
      </c>
      <c r="J24" s="387">
        <f>J22/E22</f>
        <v>0</v>
      </c>
      <c r="K24" s="387">
        <f>K22/E22</f>
        <v>0</v>
      </c>
      <c r="L24" s="387">
        <f>L22/E22</f>
        <v>0.14285714285714285</v>
      </c>
      <c r="M24" s="722">
        <f>M22/E22</f>
        <v>0.2857142857142857</v>
      </c>
      <c r="N24" s="722">
        <f>N22/E22</f>
        <v>7.1428571428571425E-2</v>
      </c>
      <c r="O24" s="672"/>
      <c r="P24" s="672"/>
      <c r="R24" s="423"/>
    </row>
    <row r="25" spans="2:18" ht="18" customHeight="1" x14ac:dyDescent="0.2">
      <c r="B25" s="69"/>
      <c r="C25" s="79" t="s">
        <v>288</v>
      </c>
      <c r="D25" s="441">
        <v>82</v>
      </c>
      <c r="E25" s="723">
        <f>D25-O25-P25</f>
        <v>58</v>
      </c>
      <c r="F25" s="391">
        <v>12</v>
      </c>
      <c r="G25" s="391">
        <v>20</v>
      </c>
      <c r="H25" s="391">
        <v>2</v>
      </c>
      <c r="I25" s="391">
        <v>32</v>
      </c>
      <c r="J25" s="391">
        <v>6</v>
      </c>
      <c r="K25" s="391">
        <v>1</v>
      </c>
      <c r="L25" s="391">
        <v>5</v>
      </c>
      <c r="M25" s="542">
        <v>16</v>
      </c>
      <c r="N25" s="542">
        <v>5</v>
      </c>
      <c r="O25" s="567">
        <v>16</v>
      </c>
      <c r="P25" s="567">
        <v>8</v>
      </c>
      <c r="Q25" s="9">
        <f t="shared" ref="Q25:Q26" si="10">SUM(E25,O25,P25)</f>
        <v>82</v>
      </c>
      <c r="R25" s="423">
        <f t="shared" ref="R25" si="11">Q25-D25</f>
        <v>0</v>
      </c>
    </row>
    <row r="26" spans="2:18" ht="18" customHeight="1" x14ac:dyDescent="0.2">
      <c r="B26" s="69"/>
      <c r="C26" s="84"/>
      <c r="D26" s="432"/>
      <c r="E26" s="662">
        <f>E25/D25</f>
        <v>0.70731707317073167</v>
      </c>
      <c r="F26" s="368">
        <f>F25/D25</f>
        <v>0.14634146341463414</v>
      </c>
      <c r="G26" s="368">
        <f>G25/D25</f>
        <v>0.24390243902439024</v>
      </c>
      <c r="H26" s="368">
        <f>H25/D25</f>
        <v>2.4390243902439025E-2</v>
      </c>
      <c r="I26" s="368">
        <f>I25/D25</f>
        <v>0.3902439024390244</v>
      </c>
      <c r="J26" s="368">
        <f>J25/D25</f>
        <v>7.3170731707317069E-2</v>
      </c>
      <c r="K26" s="368">
        <f>K25/D25</f>
        <v>1.2195121951219513E-2</v>
      </c>
      <c r="L26" s="368">
        <f>L25/D25</f>
        <v>6.097560975609756E-2</v>
      </c>
      <c r="M26" s="663">
        <f>M25/D25</f>
        <v>0.1951219512195122</v>
      </c>
      <c r="N26" s="663">
        <f>N25/D25</f>
        <v>6.097560975609756E-2</v>
      </c>
      <c r="O26" s="664">
        <f>O25/D25</f>
        <v>0.1951219512195122</v>
      </c>
      <c r="P26" s="664">
        <f>P25/D25</f>
        <v>9.7560975609756101E-2</v>
      </c>
      <c r="Q26" s="62">
        <f t="shared" si="10"/>
        <v>0.99999999999999989</v>
      </c>
      <c r="R26" s="423">
        <f t="shared" ref="R26" si="12">1-Q26</f>
        <v>0</v>
      </c>
    </row>
    <row r="27" spans="2:18" ht="18" customHeight="1" x14ac:dyDescent="0.2">
      <c r="B27" s="69"/>
      <c r="C27" s="351"/>
      <c r="D27" s="673"/>
      <c r="E27" s="671"/>
      <c r="F27" s="387">
        <f>F25/E25</f>
        <v>0.20689655172413793</v>
      </c>
      <c r="G27" s="387">
        <f>G25/E25</f>
        <v>0.34482758620689657</v>
      </c>
      <c r="H27" s="387">
        <f>H25/E25</f>
        <v>3.4482758620689655E-2</v>
      </c>
      <c r="I27" s="387">
        <f>I25/E25</f>
        <v>0.55172413793103448</v>
      </c>
      <c r="J27" s="387">
        <f>J25/E25</f>
        <v>0.10344827586206896</v>
      </c>
      <c r="K27" s="387">
        <f>K25/E25</f>
        <v>1.7241379310344827E-2</v>
      </c>
      <c r="L27" s="387">
        <f>L25/E25</f>
        <v>8.6206896551724144E-2</v>
      </c>
      <c r="M27" s="722">
        <f>M25/E25</f>
        <v>0.27586206896551724</v>
      </c>
      <c r="N27" s="722">
        <f>N25/E25</f>
        <v>8.6206896551724144E-2</v>
      </c>
      <c r="O27" s="672"/>
      <c r="P27" s="672"/>
      <c r="R27" s="423"/>
    </row>
    <row r="28" spans="2:18" ht="18" customHeight="1" x14ac:dyDescent="0.2">
      <c r="B28" s="69"/>
      <c r="C28" s="79" t="s">
        <v>289</v>
      </c>
      <c r="D28" s="441">
        <v>8</v>
      </c>
      <c r="E28" s="723">
        <f>D28-O28-P28</f>
        <v>8</v>
      </c>
      <c r="F28" s="398">
        <v>3</v>
      </c>
      <c r="G28" s="398">
        <v>2</v>
      </c>
      <c r="H28" s="398">
        <v>0</v>
      </c>
      <c r="I28" s="398">
        <v>4</v>
      </c>
      <c r="J28" s="398">
        <v>2</v>
      </c>
      <c r="K28" s="398">
        <v>1</v>
      </c>
      <c r="L28" s="398">
        <v>0</v>
      </c>
      <c r="M28" s="538">
        <v>4</v>
      </c>
      <c r="N28" s="538">
        <v>1</v>
      </c>
      <c r="O28" s="554">
        <v>0</v>
      </c>
      <c r="P28" s="554">
        <v>0</v>
      </c>
      <c r="Q28" s="9">
        <f t="shared" ref="Q28:Q29" si="13">SUM(E28,O28,P28)</f>
        <v>8</v>
      </c>
      <c r="R28" s="423">
        <f t="shared" ref="R28" si="14">Q28-D28</f>
        <v>0</v>
      </c>
    </row>
    <row r="29" spans="2:18" ht="18" customHeight="1" x14ac:dyDescent="0.2">
      <c r="B29" s="69"/>
      <c r="C29" s="84"/>
      <c r="D29" s="432"/>
      <c r="E29" s="662">
        <f>E28/D28</f>
        <v>1</v>
      </c>
      <c r="F29" s="368">
        <f>F28/D28</f>
        <v>0.375</v>
      </c>
      <c r="G29" s="368">
        <f>G28/D28</f>
        <v>0.25</v>
      </c>
      <c r="H29" s="368">
        <f>H28/D28</f>
        <v>0</v>
      </c>
      <c r="I29" s="368">
        <f>I28/D28</f>
        <v>0.5</v>
      </c>
      <c r="J29" s="368">
        <f>J28/D28</f>
        <v>0.25</v>
      </c>
      <c r="K29" s="368">
        <f>K28/D28</f>
        <v>0.125</v>
      </c>
      <c r="L29" s="368">
        <f>L28/D28</f>
        <v>0</v>
      </c>
      <c r="M29" s="663">
        <f>M28/D28</f>
        <v>0.5</v>
      </c>
      <c r="N29" s="663">
        <f>N28/D28</f>
        <v>0.125</v>
      </c>
      <c r="O29" s="664">
        <f>O28/D28</f>
        <v>0</v>
      </c>
      <c r="P29" s="664">
        <f>P28/D28</f>
        <v>0</v>
      </c>
      <c r="Q29" s="62">
        <f t="shared" si="13"/>
        <v>1</v>
      </c>
      <c r="R29" s="423">
        <f t="shared" ref="R29" si="15">1-Q29</f>
        <v>0</v>
      </c>
    </row>
    <row r="30" spans="2:18" ht="18" customHeight="1" x14ac:dyDescent="0.2">
      <c r="B30" s="69"/>
      <c r="C30" s="351"/>
      <c r="D30" s="673"/>
      <c r="E30" s="671"/>
      <c r="F30" s="387">
        <f>F28/E28</f>
        <v>0.375</v>
      </c>
      <c r="G30" s="387">
        <f>G28/E28</f>
        <v>0.25</v>
      </c>
      <c r="H30" s="387">
        <f>H28/E28</f>
        <v>0</v>
      </c>
      <c r="I30" s="387">
        <f>I28/E28</f>
        <v>0.5</v>
      </c>
      <c r="J30" s="387">
        <f>J28/E28</f>
        <v>0.25</v>
      </c>
      <c r="K30" s="387">
        <f>K28/E28</f>
        <v>0.125</v>
      </c>
      <c r="L30" s="387">
        <f>L28/E28</f>
        <v>0</v>
      </c>
      <c r="M30" s="722">
        <f>M28/E28</f>
        <v>0.5</v>
      </c>
      <c r="N30" s="722">
        <f>N28/E28</f>
        <v>0.125</v>
      </c>
      <c r="O30" s="672"/>
      <c r="P30" s="672"/>
      <c r="R30" s="423"/>
    </row>
    <row r="31" spans="2:18" ht="18" customHeight="1" x14ac:dyDescent="0.2">
      <c r="B31" s="69"/>
      <c r="C31" s="79" t="s">
        <v>290</v>
      </c>
      <c r="D31" s="441">
        <v>176</v>
      </c>
      <c r="E31" s="723">
        <f>D31-O31-P31</f>
        <v>132</v>
      </c>
      <c r="F31" s="391">
        <v>28</v>
      </c>
      <c r="G31" s="391">
        <v>35</v>
      </c>
      <c r="H31" s="391">
        <v>6</v>
      </c>
      <c r="I31" s="391">
        <v>97</v>
      </c>
      <c r="J31" s="391">
        <v>24</v>
      </c>
      <c r="K31" s="391">
        <v>2</v>
      </c>
      <c r="L31" s="391">
        <v>21</v>
      </c>
      <c r="M31" s="542">
        <v>36</v>
      </c>
      <c r="N31" s="542">
        <v>8</v>
      </c>
      <c r="O31" s="567">
        <v>26</v>
      </c>
      <c r="P31" s="567">
        <v>18</v>
      </c>
      <c r="Q31" s="9">
        <f t="shared" ref="Q31:Q32" si="16">SUM(E31,O31,P31)</f>
        <v>176</v>
      </c>
      <c r="R31" s="423">
        <f t="shared" ref="R31" si="17">Q31-D31</f>
        <v>0</v>
      </c>
    </row>
    <row r="32" spans="2:18" ht="18" customHeight="1" x14ac:dyDescent="0.2">
      <c r="B32" s="69"/>
      <c r="C32" s="84"/>
      <c r="D32" s="432"/>
      <c r="E32" s="662">
        <f>E31/D31</f>
        <v>0.75</v>
      </c>
      <c r="F32" s="368">
        <f>F31/D31</f>
        <v>0.15909090909090909</v>
      </c>
      <c r="G32" s="368">
        <f>G31/D31</f>
        <v>0.19886363636363635</v>
      </c>
      <c r="H32" s="368">
        <f>H31/D31</f>
        <v>3.4090909090909088E-2</v>
      </c>
      <c r="I32" s="368">
        <f>I31/D31</f>
        <v>0.55113636363636365</v>
      </c>
      <c r="J32" s="368">
        <f>J31/D31</f>
        <v>0.13636363636363635</v>
      </c>
      <c r="K32" s="368">
        <f>K31/D31</f>
        <v>1.1363636363636364E-2</v>
      </c>
      <c r="L32" s="368">
        <f>L31/D31</f>
        <v>0.11931818181818182</v>
      </c>
      <c r="M32" s="663">
        <f>M31/D31</f>
        <v>0.20454545454545456</v>
      </c>
      <c r="N32" s="663">
        <f>N31/D31</f>
        <v>4.5454545454545456E-2</v>
      </c>
      <c r="O32" s="664">
        <f>O31/D31</f>
        <v>0.14772727272727273</v>
      </c>
      <c r="P32" s="664">
        <f>P31/D31</f>
        <v>0.10227272727272728</v>
      </c>
      <c r="Q32" s="62">
        <f t="shared" si="16"/>
        <v>1</v>
      </c>
      <c r="R32" s="423">
        <f t="shared" ref="R32" si="18">1-Q32</f>
        <v>0</v>
      </c>
    </row>
    <row r="33" spans="2:18" ht="18" customHeight="1" thickBot="1" x14ac:dyDescent="0.25">
      <c r="B33" s="86"/>
      <c r="C33" s="399"/>
      <c r="D33" s="674"/>
      <c r="E33" s="675"/>
      <c r="F33" s="404">
        <f>F31/E31</f>
        <v>0.21212121212121213</v>
      </c>
      <c r="G33" s="404">
        <f>G31/E31</f>
        <v>0.26515151515151514</v>
      </c>
      <c r="H33" s="404">
        <f>H31/E31</f>
        <v>4.5454545454545456E-2</v>
      </c>
      <c r="I33" s="404">
        <f>I31/E31</f>
        <v>0.73484848484848486</v>
      </c>
      <c r="J33" s="404">
        <f>J31/E31</f>
        <v>0.18181818181818182</v>
      </c>
      <c r="K33" s="404">
        <f>K31/E31</f>
        <v>1.5151515151515152E-2</v>
      </c>
      <c r="L33" s="404">
        <f>L31/E31</f>
        <v>0.15909090909090909</v>
      </c>
      <c r="M33" s="676">
        <f>M31/E31</f>
        <v>0.27272727272727271</v>
      </c>
      <c r="N33" s="676">
        <f>N31/E31</f>
        <v>6.0606060606060608E-2</v>
      </c>
      <c r="O33" s="677"/>
      <c r="P33" s="677"/>
      <c r="R33" s="423"/>
    </row>
    <row r="34" spans="2:18" ht="18" customHeight="1" thickTop="1" x14ac:dyDescent="0.2">
      <c r="B34" s="63" t="s">
        <v>291</v>
      </c>
      <c r="C34" s="377" t="s">
        <v>292</v>
      </c>
      <c r="D34" s="441">
        <v>106</v>
      </c>
      <c r="E34" s="723">
        <f>D34-O34-P34</f>
        <v>57</v>
      </c>
      <c r="F34" s="391">
        <v>15</v>
      </c>
      <c r="G34" s="391">
        <v>11</v>
      </c>
      <c r="H34" s="391">
        <v>1</v>
      </c>
      <c r="I34" s="391">
        <v>31</v>
      </c>
      <c r="J34" s="391">
        <v>4</v>
      </c>
      <c r="K34" s="391">
        <v>1</v>
      </c>
      <c r="L34" s="391">
        <v>3</v>
      </c>
      <c r="M34" s="542">
        <v>14</v>
      </c>
      <c r="N34" s="542">
        <v>2</v>
      </c>
      <c r="O34" s="567">
        <v>31</v>
      </c>
      <c r="P34" s="567">
        <v>18</v>
      </c>
      <c r="Q34" s="9">
        <f t="shared" ref="Q34:Q35" si="19">SUM(E34,O34,P34)</f>
        <v>106</v>
      </c>
      <c r="R34" s="423">
        <f t="shared" ref="R34" si="20">Q34-D34</f>
        <v>0</v>
      </c>
    </row>
    <row r="35" spans="2:18" ht="18" customHeight="1" x14ac:dyDescent="0.2">
      <c r="B35" s="69"/>
      <c r="C35" s="84"/>
      <c r="D35" s="432"/>
      <c r="E35" s="662">
        <f>E34/D34</f>
        <v>0.53773584905660377</v>
      </c>
      <c r="F35" s="368">
        <f>F34/D34</f>
        <v>0.14150943396226415</v>
      </c>
      <c r="G35" s="368">
        <f>G34/D34</f>
        <v>0.10377358490566038</v>
      </c>
      <c r="H35" s="368">
        <f>H34/D34</f>
        <v>9.433962264150943E-3</v>
      </c>
      <c r="I35" s="368">
        <f>I34/D34</f>
        <v>0.29245283018867924</v>
      </c>
      <c r="J35" s="368">
        <f>J34/D34</f>
        <v>3.7735849056603772E-2</v>
      </c>
      <c r="K35" s="368">
        <f>K34/D34</f>
        <v>9.433962264150943E-3</v>
      </c>
      <c r="L35" s="368">
        <f>L34/D34</f>
        <v>2.8301886792452831E-2</v>
      </c>
      <c r="M35" s="663">
        <f>M34/D34</f>
        <v>0.13207547169811321</v>
      </c>
      <c r="N35" s="663">
        <f>N34/D34</f>
        <v>1.8867924528301886E-2</v>
      </c>
      <c r="O35" s="664">
        <f>O34/D34</f>
        <v>0.29245283018867924</v>
      </c>
      <c r="P35" s="664">
        <f>P34/D34</f>
        <v>0.16981132075471697</v>
      </c>
      <c r="Q35" s="62">
        <f t="shared" si="19"/>
        <v>1</v>
      </c>
      <c r="R35" s="423">
        <f t="shared" ref="R35" si="21">1-Q35</f>
        <v>0</v>
      </c>
    </row>
    <row r="36" spans="2:18" ht="18" customHeight="1" x14ac:dyDescent="0.2">
      <c r="B36" s="69"/>
      <c r="C36" s="351"/>
      <c r="D36" s="673"/>
      <c r="E36" s="671"/>
      <c r="F36" s="387">
        <f>F34/E34</f>
        <v>0.26315789473684209</v>
      </c>
      <c r="G36" s="387">
        <f>G34/E34</f>
        <v>0.19298245614035087</v>
      </c>
      <c r="H36" s="387">
        <f>H34/E34</f>
        <v>1.7543859649122806E-2</v>
      </c>
      <c r="I36" s="387">
        <f>I34/E34</f>
        <v>0.54385964912280704</v>
      </c>
      <c r="J36" s="387">
        <f>J34/E34</f>
        <v>7.0175438596491224E-2</v>
      </c>
      <c r="K36" s="387">
        <f>K34/E34</f>
        <v>1.7543859649122806E-2</v>
      </c>
      <c r="L36" s="387">
        <f>L34/E34</f>
        <v>5.2631578947368418E-2</v>
      </c>
      <c r="M36" s="722">
        <f>M34/E34</f>
        <v>0.24561403508771928</v>
      </c>
      <c r="N36" s="722">
        <f>N34/E34</f>
        <v>3.5087719298245612E-2</v>
      </c>
      <c r="O36" s="672"/>
      <c r="P36" s="672"/>
      <c r="R36" s="423"/>
    </row>
    <row r="37" spans="2:18" ht="18" customHeight="1" x14ac:dyDescent="0.2">
      <c r="B37" s="69"/>
      <c r="C37" s="79" t="s">
        <v>293</v>
      </c>
      <c r="D37" s="441">
        <v>171</v>
      </c>
      <c r="E37" s="723">
        <f>D37-O37-P37</f>
        <v>129</v>
      </c>
      <c r="F37" s="391">
        <v>23</v>
      </c>
      <c r="G37" s="391">
        <v>42</v>
      </c>
      <c r="H37" s="391">
        <v>4</v>
      </c>
      <c r="I37" s="391">
        <v>84</v>
      </c>
      <c r="J37" s="391">
        <v>14</v>
      </c>
      <c r="K37" s="391">
        <v>2</v>
      </c>
      <c r="L37" s="391">
        <v>12</v>
      </c>
      <c r="M37" s="542">
        <v>30</v>
      </c>
      <c r="N37" s="542">
        <v>10</v>
      </c>
      <c r="O37" s="567">
        <v>32</v>
      </c>
      <c r="P37" s="567">
        <v>10</v>
      </c>
      <c r="Q37" s="9">
        <f t="shared" ref="Q37:Q38" si="22">SUM(E37,O37,P37)</f>
        <v>171</v>
      </c>
      <c r="R37" s="423">
        <f t="shared" ref="R37" si="23">Q37-D37</f>
        <v>0</v>
      </c>
    </row>
    <row r="38" spans="2:18" ht="18" customHeight="1" x14ac:dyDescent="0.2">
      <c r="B38" s="69"/>
      <c r="C38" s="84"/>
      <c r="D38" s="432"/>
      <c r="E38" s="662">
        <f>E37/D37</f>
        <v>0.75438596491228072</v>
      </c>
      <c r="F38" s="368">
        <f>F37/D37</f>
        <v>0.13450292397660818</v>
      </c>
      <c r="G38" s="368">
        <f>G37/D37</f>
        <v>0.24561403508771928</v>
      </c>
      <c r="H38" s="368">
        <f>H37/D37</f>
        <v>2.3391812865497075E-2</v>
      </c>
      <c r="I38" s="368">
        <f>I37/D37</f>
        <v>0.49122807017543857</v>
      </c>
      <c r="J38" s="368">
        <f>J37/D37</f>
        <v>8.1871345029239762E-2</v>
      </c>
      <c r="K38" s="368">
        <f>K37/D37</f>
        <v>1.1695906432748537E-2</v>
      </c>
      <c r="L38" s="368">
        <f>L37/D37</f>
        <v>7.0175438596491224E-2</v>
      </c>
      <c r="M38" s="663">
        <f>M37/D37</f>
        <v>0.17543859649122806</v>
      </c>
      <c r="N38" s="663">
        <f>N37/D37</f>
        <v>5.8479532163742687E-2</v>
      </c>
      <c r="O38" s="664">
        <f>O37/D37</f>
        <v>0.1871345029239766</v>
      </c>
      <c r="P38" s="664">
        <f>P37/D37</f>
        <v>5.8479532163742687E-2</v>
      </c>
      <c r="Q38" s="62">
        <f t="shared" si="22"/>
        <v>1</v>
      </c>
      <c r="R38" s="423">
        <f t="shared" ref="R38" si="24">1-Q38</f>
        <v>0</v>
      </c>
    </row>
    <row r="39" spans="2:18" ht="18" customHeight="1" x14ac:dyDescent="0.2">
      <c r="B39" s="69"/>
      <c r="C39" s="351"/>
      <c r="D39" s="673"/>
      <c r="E39" s="671"/>
      <c r="F39" s="387">
        <f>F37/E37</f>
        <v>0.17829457364341086</v>
      </c>
      <c r="G39" s="387">
        <f>G37/E37</f>
        <v>0.32558139534883723</v>
      </c>
      <c r="H39" s="387">
        <f>H37/E37</f>
        <v>3.1007751937984496E-2</v>
      </c>
      <c r="I39" s="387">
        <f>I37/E37</f>
        <v>0.65116279069767447</v>
      </c>
      <c r="J39" s="387">
        <f>J37/E37</f>
        <v>0.10852713178294573</v>
      </c>
      <c r="K39" s="387">
        <f>K37/D37</f>
        <v>1.1695906432748537E-2</v>
      </c>
      <c r="L39" s="387">
        <f>L37/E37</f>
        <v>9.3023255813953487E-2</v>
      </c>
      <c r="M39" s="722">
        <f>M37/E37</f>
        <v>0.23255813953488372</v>
      </c>
      <c r="N39" s="722">
        <f>N37/E37</f>
        <v>7.7519379844961239E-2</v>
      </c>
      <c r="O39" s="672"/>
      <c r="P39" s="672"/>
      <c r="R39" s="423"/>
    </row>
    <row r="40" spans="2:18" ht="18" customHeight="1" x14ac:dyDescent="0.2">
      <c r="B40" s="69"/>
      <c r="C40" s="79" t="s">
        <v>294</v>
      </c>
      <c r="D40" s="441">
        <v>49</v>
      </c>
      <c r="E40" s="723">
        <f>D40-O40-P40</f>
        <v>38</v>
      </c>
      <c r="F40" s="398">
        <v>7</v>
      </c>
      <c r="G40" s="398">
        <v>10</v>
      </c>
      <c r="H40" s="398">
        <v>2</v>
      </c>
      <c r="I40" s="398">
        <v>29</v>
      </c>
      <c r="J40" s="398">
        <v>7</v>
      </c>
      <c r="K40" s="398">
        <v>0</v>
      </c>
      <c r="L40" s="398">
        <v>9</v>
      </c>
      <c r="M40" s="538">
        <v>15</v>
      </c>
      <c r="N40" s="538">
        <v>4</v>
      </c>
      <c r="O40" s="554">
        <v>7</v>
      </c>
      <c r="P40" s="554">
        <v>4</v>
      </c>
      <c r="Q40" s="9">
        <f t="shared" ref="Q40:Q41" si="25">SUM(E40,O40,P40)</f>
        <v>49</v>
      </c>
      <c r="R40" s="423">
        <f t="shared" ref="R40" si="26">Q40-D40</f>
        <v>0</v>
      </c>
    </row>
    <row r="41" spans="2:18" ht="18" customHeight="1" x14ac:dyDescent="0.2">
      <c r="B41" s="69"/>
      <c r="C41" s="84"/>
      <c r="D41" s="432"/>
      <c r="E41" s="662">
        <f>E40/D40</f>
        <v>0.77551020408163263</v>
      </c>
      <c r="F41" s="368">
        <f>F40/D40</f>
        <v>0.14285714285714285</v>
      </c>
      <c r="G41" s="368">
        <f>G40/D40</f>
        <v>0.20408163265306123</v>
      </c>
      <c r="H41" s="368">
        <f>H40/D40</f>
        <v>4.0816326530612242E-2</v>
      </c>
      <c r="I41" s="368">
        <f>I40/D40</f>
        <v>0.59183673469387754</v>
      </c>
      <c r="J41" s="368">
        <f>J40/D40</f>
        <v>0.14285714285714285</v>
      </c>
      <c r="K41" s="368">
        <f>K40/D40</f>
        <v>0</v>
      </c>
      <c r="L41" s="368">
        <f>L40/D40</f>
        <v>0.18367346938775511</v>
      </c>
      <c r="M41" s="663">
        <f>M40/D40</f>
        <v>0.30612244897959184</v>
      </c>
      <c r="N41" s="663">
        <f>N40/D40</f>
        <v>8.1632653061224483E-2</v>
      </c>
      <c r="O41" s="664">
        <f>O40/D40</f>
        <v>0.14285714285714285</v>
      </c>
      <c r="P41" s="664">
        <f>P40/D40</f>
        <v>8.1632653061224483E-2</v>
      </c>
      <c r="Q41" s="62">
        <f t="shared" si="25"/>
        <v>0.99999999999999989</v>
      </c>
      <c r="R41" s="423">
        <f t="shared" ref="R41" si="27">1-Q41</f>
        <v>0</v>
      </c>
    </row>
    <row r="42" spans="2:18" ht="18" customHeight="1" x14ac:dyDescent="0.2">
      <c r="B42" s="69"/>
      <c r="C42" s="351"/>
      <c r="D42" s="673"/>
      <c r="E42" s="671"/>
      <c r="F42" s="387">
        <f>F40/E40</f>
        <v>0.18421052631578946</v>
      </c>
      <c r="G42" s="387">
        <f>G40/E40</f>
        <v>0.26315789473684209</v>
      </c>
      <c r="H42" s="387">
        <f>H40/E40</f>
        <v>5.2631578947368418E-2</v>
      </c>
      <c r="I42" s="387">
        <f>I40/E40</f>
        <v>0.76315789473684215</v>
      </c>
      <c r="J42" s="387">
        <f>J40/E40</f>
        <v>0.18421052631578946</v>
      </c>
      <c r="K42" s="387">
        <f>K40/E40</f>
        <v>0</v>
      </c>
      <c r="L42" s="387">
        <f>L40/E40</f>
        <v>0.23684210526315788</v>
      </c>
      <c r="M42" s="722">
        <f>M40/E40</f>
        <v>0.39473684210526316</v>
      </c>
      <c r="N42" s="722">
        <f>N40/E40</f>
        <v>0.10526315789473684</v>
      </c>
      <c r="O42" s="672"/>
      <c r="P42" s="672"/>
      <c r="R42" s="423"/>
    </row>
    <row r="43" spans="2:18" ht="18" customHeight="1" x14ac:dyDescent="0.2">
      <c r="B43" s="69"/>
      <c r="C43" s="79" t="s">
        <v>295</v>
      </c>
      <c r="D43" s="441">
        <v>38</v>
      </c>
      <c r="E43" s="723">
        <f>D43-O43-P43</f>
        <v>36</v>
      </c>
      <c r="F43" s="398">
        <v>7</v>
      </c>
      <c r="G43" s="398">
        <v>11</v>
      </c>
      <c r="H43" s="398">
        <v>1</v>
      </c>
      <c r="I43" s="398">
        <v>27</v>
      </c>
      <c r="J43" s="398">
        <v>5</v>
      </c>
      <c r="K43" s="398">
        <v>0</v>
      </c>
      <c r="L43" s="398">
        <v>6</v>
      </c>
      <c r="M43" s="538">
        <v>4</v>
      </c>
      <c r="N43" s="538">
        <v>4</v>
      </c>
      <c r="O43" s="554">
        <v>2</v>
      </c>
      <c r="P43" s="554">
        <v>0</v>
      </c>
      <c r="Q43" s="9">
        <f t="shared" ref="Q43:Q44" si="28">SUM(E43,O43,P43)</f>
        <v>38</v>
      </c>
      <c r="R43" s="423">
        <f t="shared" ref="R43" si="29">Q43-D43</f>
        <v>0</v>
      </c>
    </row>
    <row r="44" spans="2:18" ht="18" customHeight="1" x14ac:dyDescent="0.2">
      <c r="B44" s="69"/>
      <c r="C44" s="84"/>
      <c r="D44" s="432"/>
      <c r="E44" s="662">
        <f>E43/D43</f>
        <v>0.94736842105263153</v>
      </c>
      <c r="F44" s="368">
        <f>F43/D43</f>
        <v>0.18421052631578946</v>
      </c>
      <c r="G44" s="368">
        <f>G43/D43</f>
        <v>0.28947368421052633</v>
      </c>
      <c r="H44" s="368">
        <f>H43/D43</f>
        <v>2.6315789473684209E-2</v>
      </c>
      <c r="I44" s="368">
        <f>I43/D43</f>
        <v>0.71052631578947367</v>
      </c>
      <c r="J44" s="368">
        <f>J43/D43</f>
        <v>0.13157894736842105</v>
      </c>
      <c r="K44" s="368">
        <f>K43/D43</f>
        <v>0</v>
      </c>
      <c r="L44" s="368">
        <f>L43/D43</f>
        <v>0.15789473684210525</v>
      </c>
      <c r="M44" s="663">
        <f>M43/D43</f>
        <v>0.10526315789473684</v>
      </c>
      <c r="N44" s="663">
        <f>N43/D43</f>
        <v>0.10526315789473684</v>
      </c>
      <c r="O44" s="664">
        <f>O43/D43</f>
        <v>5.2631578947368418E-2</v>
      </c>
      <c r="P44" s="664">
        <f>P43/D43</f>
        <v>0</v>
      </c>
      <c r="Q44" s="62">
        <f t="shared" si="28"/>
        <v>1</v>
      </c>
      <c r="R44" s="423">
        <f t="shared" ref="R44" si="30">1-Q44</f>
        <v>0</v>
      </c>
    </row>
    <row r="45" spans="2:18" ht="18" customHeight="1" x14ac:dyDescent="0.2">
      <c r="B45" s="69"/>
      <c r="C45" s="351"/>
      <c r="D45" s="673"/>
      <c r="E45" s="671"/>
      <c r="F45" s="387">
        <f>F43/E43</f>
        <v>0.19444444444444445</v>
      </c>
      <c r="G45" s="387">
        <f>G43/E43</f>
        <v>0.30555555555555558</v>
      </c>
      <c r="H45" s="387">
        <f>H43/E43</f>
        <v>2.7777777777777776E-2</v>
      </c>
      <c r="I45" s="387">
        <f>I43/E43</f>
        <v>0.75</v>
      </c>
      <c r="J45" s="387">
        <f>J43/E43</f>
        <v>0.1388888888888889</v>
      </c>
      <c r="K45" s="387">
        <f>K43/E43</f>
        <v>0</v>
      </c>
      <c r="L45" s="387">
        <f>L43/E43</f>
        <v>0.16666666666666666</v>
      </c>
      <c r="M45" s="722">
        <f>M43/E43</f>
        <v>0.1111111111111111</v>
      </c>
      <c r="N45" s="722">
        <f>N43/E43</f>
        <v>0.1111111111111111</v>
      </c>
      <c r="O45" s="672"/>
      <c r="P45" s="672"/>
      <c r="R45" s="423"/>
    </row>
    <row r="46" spans="2:18" ht="18" customHeight="1" x14ac:dyDescent="0.2">
      <c r="B46" s="69"/>
      <c r="C46" s="79" t="s">
        <v>296</v>
      </c>
      <c r="D46" s="441">
        <v>33</v>
      </c>
      <c r="E46" s="723">
        <f>D46-O46-P46</f>
        <v>32</v>
      </c>
      <c r="F46" s="398">
        <v>6</v>
      </c>
      <c r="G46" s="398">
        <v>12</v>
      </c>
      <c r="H46" s="398">
        <v>3</v>
      </c>
      <c r="I46" s="398">
        <v>21</v>
      </c>
      <c r="J46" s="398">
        <v>8</v>
      </c>
      <c r="K46" s="398">
        <v>0</v>
      </c>
      <c r="L46" s="398">
        <v>8</v>
      </c>
      <c r="M46" s="538">
        <v>6</v>
      </c>
      <c r="N46" s="538">
        <v>2</v>
      </c>
      <c r="O46" s="554">
        <v>1</v>
      </c>
      <c r="P46" s="554">
        <v>0</v>
      </c>
      <c r="Q46" s="9">
        <f t="shared" ref="Q46:Q47" si="31">SUM(E46,O46,P46)</f>
        <v>33</v>
      </c>
      <c r="R46" s="423">
        <f t="shared" ref="R46" si="32">Q46-D46</f>
        <v>0</v>
      </c>
    </row>
    <row r="47" spans="2:18" ht="18" customHeight="1" x14ac:dyDescent="0.2">
      <c r="B47" s="69"/>
      <c r="C47" s="84"/>
      <c r="D47" s="432"/>
      <c r="E47" s="662">
        <f>E46/D46</f>
        <v>0.96969696969696972</v>
      </c>
      <c r="F47" s="368">
        <f>F46/D46</f>
        <v>0.18181818181818182</v>
      </c>
      <c r="G47" s="368">
        <f>G46/D46</f>
        <v>0.36363636363636365</v>
      </c>
      <c r="H47" s="368">
        <f>H46/D46</f>
        <v>9.0909090909090912E-2</v>
      </c>
      <c r="I47" s="368">
        <f>I46/D46</f>
        <v>0.63636363636363635</v>
      </c>
      <c r="J47" s="368">
        <f>J46/D46</f>
        <v>0.24242424242424243</v>
      </c>
      <c r="K47" s="368">
        <f>K46/D46</f>
        <v>0</v>
      </c>
      <c r="L47" s="368">
        <f>L46/D46</f>
        <v>0.24242424242424243</v>
      </c>
      <c r="M47" s="663">
        <f>M46/D46</f>
        <v>0.18181818181818182</v>
      </c>
      <c r="N47" s="663">
        <f>N46/D46</f>
        <v>6.0606060606060608E-2</v>
      </c>
      <c r="O47" s="664">
        <f>O46/D46</f>
        <v>3.0303030303030304E-2</v>
      </c>
      <c r="P47" s="664">
        <f>P46/D46</f>
        <v>0</v>
      </c>
      <c r="Q47" s="62">
        <f t="shared" si="31"/>
        <v>1</v>
      </c>
      <c r="R47" s="423">
        <f t="shared" ref="R47" si="33">1-Q47</f>
        <v>0</v>
      </c>
    </row>
    <row r="48" spans="2:18" ht="18" customHeight="1" x14ac:dyDescent="0.2">
      <c r="B48" s="69"/>
      <c r="C48" s="351"/>
      <c r="D48" s="673"/>
      <c r="E48" s="671"/>
      <c r="F48" s="387">
        <f>F46/E46</f>
        <v>0.1875</v>
      </c>
      <c r="G48" s="387">
        <f>G46/E46</f>
        <v>0.375</v>
      </c>
      <c r="H48" s="387">
        <f>H46/E46</f>
        <v>9.375E-2</v>
      </c>
      <c r="I48" s="387">
        <f>I46/E46</f>
        <v>0.65625</v>
      </c>
      <c r="J48" s="387">
        <f>J46/E46</f>
        <v>0.25</v>
      </c>
      <c r="K48" s="387">
        <f>K46/E46</f>
        <v>0</v>
      </c>
      <c r="L48" s="387">
        <f>L46/E46</f>
        <v>0.25</v>
      </c>
      <c r="M48" s="722">
        <f>M46/E46</f>
        <v>0.1875</v>
      </c>
      <c r="N48" s="722">
        <f>N46/E46</f>
        <v>6.25E-2</v>
      </c>
      <c r="O48" s="672"/>
      <c r="P48" s="672"/>
      <c r="R48" s="423"/>
    </row>
    <row r="49" spans="1:18" ht="18" customHeight="1" x14ac:dyDescent="0.2">
      <c r="B49" s="69"/>
      <c r="C49" s="79" t="s">
        <v>297</v>
      </c>
      <c r="D49" s="441">
        <v>30</v>
      </c>
      <c r="E49" s="723">
        <f>D49-O49-P49</f>
        <v>30</v>
      </c>
      <c r="F49" s="398">
        <v>13</v>
      </c>
      <c r="G49" s="398">
        <v>15</v>
      </c>
      <c r="H49" s="398">
        <v>1</v>
      </c>
      <c r="I49" s="398">
        <v>24</v>
      </c>
      <c r="J49" s="398">
        <v>6</v>
      </c>
      <c r="K49" s="398">
        <v>1</v>
      </c>
      <c r="L49" s="398">
        <v>12</v>
      </c>
      <c r="M49" s="538">
        <v>9</v>
      </c>
      <c r="N49" s="538">
        <v>4</v>
      </c>
      <c r="O49" s="554">
        <v>0</v>
      </c>
      <c r="P49" s="554">
        <v>0</v>
      </c>
      <c r="Q49" s="9">
        <f t="shared" ref="Q49:Q50" si="34">SUM(E49,O49,P49)</f>
        <v>30</v>
      </c>
      <c r="R49" s="423">
        <f t="shared" ref="R49" si="35">Q49-D49</f>
        <v>0</v>
      </c>
    </row>
    <row r="50" spans="1:18" ht="18" customHeight="1" x14ac:dyDescent="0.2">
      <c r="B50" s="69"/>
      <c r="C50" s="84"/>
      <c r="D50" s="432"/>
      <c r="E50" s="662">
        <f>E49/D49</f>
        <v>1</v>
      </c>
      <c r="F50" s="368">
        <f>F49/D49</f>
        <v>0.43333333333333335</v>
      </c>
      <c r="G50" s="368">
        <f>G49/D49</f>
        <v>0.5</v>
      </c>
      <c r="H50" s="368">
        <f>H49/D49</f>
        <v>3.3333333333333333E-2</v>
      </c>
      <c r="I50" s="368">
        <f>I49/D49</f>
        <v>0.8</v>
      </c>
      <c r="J50" s="368">
        <f>J49/D49</f>
        <v>0.2</v>
      </c>
      <c r="K50" s="368">
        <f>K49/D49</f>
        <v>3.3333333333333333E-2</v>
      </c>
      <c r="L50" s="368">
        <f>L49/D49</f>
        <v>0.4</v>
      </c>
      <c r="M50" s="663">
        <f>M49/D49</f>
        <v>0.3</v>
      </c>
      <c r="N50" s="663">
        <f>N49/D49</f>
        <v>0.13333333333333333</v>
      </c>
      <c r="O50" s="664">
        <f>O49/D49</f>
        <v>0</v>
      </c>
      <c r="P50" s="664">
        <f>P49/D49</f>
        <v>0</v>
      </c>
      <c r="Q50" s="62">
        <f t="shared" si="34"/>
        <v>1</v>
      </c>
      <c r="R50" s="423">
        <f t="shared" ref="R50" si="36">1-Q50</f>
        <v>0</v>
      </c>
    </row>
    <row r="51" spans="1:18" ht="18" customHeight="1" thickBot="1" x14ac:dyDescent="0.25">
      <c r="B51" s="69"/>
      <c r="C51" s="399"/>
      <c r="D51" s="674"/>
      <c r="E51" s="675"/>
      <c r="F51" s="404">
        <f>F49/E49</f>
        <v>0.43333333333333335</v>
      </c>
      <c r="G51" s="404">
        <f>G49/E49</f>
        <v>0.5</v>
      </c>
      <c r="H51" s="404">
        <f>H49/E49</f>
        <v>3.3333333333333333E-2</v>
      </c>
      <c r="I51" s="404">
        <f>I49/E49</f>
        <v>0.8</v>
      </c>
      <c r="J51" s="404">
        <f>J49/E49</f>
        <v>0.2</v>
      </c>
      <c r="K51" s="404">
        <f>K49/E49</f>
        <v>3.3333333333333333E-2</v>
      </c>
      <c r="L51" s="404">
        <f>L49/E49</f>
        <v>0.4</v>
      </c>
      <c r="M51" s="676">
        <f>M49/E49</f>
        <v>0.3</v>
      </c>
      <c r="N51" s="676">
        <f>N49/E49</f>
        <v>0.13333333333333333</v>
      </c>
      <c r="O51" s="677"/>
      <c r="P51" s="677"/>
      <c r="R51" s="423"/>
    </row>
    <row r="52" spans="1:18" ht="18" customHeight="1" thickTop="1" x14ac:dyDescent="0.2">
      <c r="B52" s="69"/>
      <c r="C52" s="678" t="s">
        <v>298</v>
      </c>
      <c r="D52" s="724">
        <f>D37+D40+D43+D46</f>
        <v>291</v>
      </c>
      <c r="E52" s="565">
        <f t="shared" ref="E52:N52" si="37">E37+E40+E43+E46</f>
        <v>235</v>
      </c>
      <c r="F52" s="391">
        <f>F37+F40+F43+F46</f>
        <v>43</v>
      </c>
      <c r="G52" s="391">
        <f t="shared" si="37"/>
        <v>75</v>
      </c>
      <c r="H52" s="391">
        <f>H37+H40+H43+H46</f>
        <v>10</v>
      </c>
      <c r="I52" s="391">
        <f t="shared" si="37"/>
        <v>161</v>
      </c>
      <c r="J52" s="391">
        <f t="shared" si="37"/>
        <v>34</v>
      </c>
      <c r="K52" s="391">
        <f>K37+K40+K43+K46</f>
        <v>2</v>
      </c>
      <c r="L52" s="391">
        <f t="shared" si="37"/>
        <v>35</v>
      </c>
      <c r="M52" s="391">
        <f t="shared" si="37"/>
        <v>55</v>
      </c>
      <c r="N52" s="542">
        <f t="shared" si="37"/>
        <v>20</v>
      </c>
      <c r="O52" s="567">
        <f>O37+O40+O43+O46</f>
        <v>42</v>
      </c>
      <c r="P52" s="567">
        <f>P37+P40+P43+P46</f>
        <v>14</v>
      </c>
      <c r="Q52" s="9">
        <f t="shared" ref="Q52" si="38">SUM(E52,O52,P52)</f>
        <v>291</v>
      </c>
      <c r="R52" s="423">
        <f t="shared" ref="R52" si="39">Q52-D52</f>
        <v>0</v>
      </c>
    </row>
    <row r="53" spans="1:18" ht="18" customHeight="1" x14ac:dyDescent="0.2">
      <c r="B53" s="69"/>
      <c r="C53" s="679" t="s">
        <v>299</v>
      </c>
      <c r="D53" s="680"/>
      <c r="E53" s="662">
        <f>E52/D52</f>
        <v>0.80756013745704469</v>
      </c>
      <c r="F53" s="368">
        <f>F52/D52</f>
        <v>0.14776632302405499</v>
      </c>
      <c r="G53" s="368">
        <f>G52/D52</f>
        <v>0.25773195876288657</v>
      </c>
      <c r="H53" s="368">
        <f>H52/D52</f>
        <v>3.4364261168384883E-2</v>
      </c>
      <c r="I53" s="368">
        <f>I52/D52</f>
        <v>0.5532646048109966</v>
      </c>
      <c r="J53" s="368">
        <f>J52/D52</f>
        <v>0.11683848797250859</v>
      </c>
      <c r="K53" s="368">
        <f>K52/D52</f>
        <v>6.8728522336769758E-3</v>
      </c>
      <c r="L53" s="368">
        <f>L52/D52</f>
        <v>0.12027491408934708</v>
      </c>
      <c r="M53" s="663">
        <f>M52/D52</f>
        <v>0.18900343642611683</v>
      </c>
      <c r="N53" s="663">
        <f>N52/D52</f>
        <v>6.8728522336769765E-2</v>
      </c>
      <c r="O53" s="664">
        <f>O52/D52</f>
        <v>0.14432989690721648</v>
      </c>
      <c r="P53" s="664">
        <f>P52/D52</f>
        <v>4.8109965635738834E-2</v>
      </c>
      <c r="Q53" s="62">
        <f>SUM(E53,O53,P53)</f>
        <v>1</v>
      </c>
      <c r="R53" s="423">
        <f>1-Q53</f>
        <v>0</v>
      </c>
    </row>
    <row r="54" spans="1:18" ht="18" customHeight="1" x14ac:dyDescent="0.2">
      <c r="B54" s="69"/>
      <c r="C54" s="681"/>
      <c r="D54" s="682"/>
      <c r="E54" s="671"/>
      <c r="F54" s="387">
        <f>F52/E52</f>
        <v>0.18297872340425531</v>
      </c>
      <c r="G54" s="387">
        <f>G52/E52</f>
        <v>0.31914893617021278</v>
      </c>
      <c r="H54" s="387">
        <f>H52/E52</f>
        <v>4.2553191489361701E-2</v>
      </c>
      <c r="I54" s="387">
        <f>I52/E52</f>
        <v>0.68510638297872339</v>
      </c>
      <c r="J54" s="387">
        <f>J52/E52</f>
        <v>0.14468085106382977</v>
      </c>
      <c r="K54" s="387">
        <f>K52/E52</f>
        <v>8.5106382978723406E-3</v>
      </c>
      <c r="L54" s="387">
        <f>L52/E52</f>
        <v>0.14893617021276595</v>
      </c>
      <c r="M54" s="722">
        <f>M52/E52</f>
        <v>0.23404255319148937</v>
      </c>
      <c r="N54" s="722">
        <f>N52/E52</f>
        <v>8.5106382978723402E-2</v>
      </c>
      <c r="O54" s="672"/>
      <c r="P54" s="672"/>
      <c r="R54" s="423"/>
    </row>
    <row r="55" spans="1:18" ht="18" customHeight="1" x14ac:dyDescent="0.2">
      <c r="B55" s="69"/>
      <c r="C55" s="683" t="s">
        <v>298</v>
      </c>
      <c r="D55" s="725">
        <f>D40+D43+D46+D49</f>
        <v>150</v>
      </c>
      <c r="E55" s="552">
        <f>E40+E43+E46+E49</f>
        <v>136</v>
      </c>
      <c r="F55" s="398">
        <f t="shared" ref="F55:N55" si="40">F40+F43+F46+F49</f>
        <v>33</v>
      </c>
      <c r="G55" s="398">
        <f t="shared" si="40"/>
        <v>48</v>
      </c>
      <c r="H55" s="398">
        <f>H40+H43+H46+H49</f>
        <v>7</v>
      </c>
      <c r="I55" s="398">
        <f t="shared" si="40"/>
        <v>101</v>
      </c>
      <c r="J55" s="398">
        <f t="shared" si="40"/>
        <v>26</v>
      </c>
      <c r="K55" s="398">
        <f t="shared" si="40"/>
        <v>1</v>
      </c>
      <c r="L55" s="398">
        <f t="shared" si="40"/>
        <v>35</v>
      </c>
      <c r="M55" s="398">
        <f t="shared" si="40"/>
        <v>34</v>
      </c>
      <c r="N55" s="538">
        <f t="shared" si="40"/>
        <v>14</v>
      </c>
      <c r="O55" s="567">
        <f>O40+O43+O46+O49</f>
        <v>10</v>
      </c>
      <c r="P55" s="554">
        <f>P40+P43+P46+P49</f>
        <v>4</v>
      </c>
      <c r="Q55" s="9">
        <f>SUM(E55,O55,P55)</f>
        <v>150</v>
      </c>
      <c r="R55" s="423">
        <f>Q55-D55</f>
        <v>0</v>
      </c>
    </row>
    <row r="56" spans="1:18" ht="18" customHeight="1" x14ac:dyDescent="0.2">
      <c r="B56" s="69"/>
      <c r="C56" s="679" t="s">
        <v>300</v>
      </c>
      <c r="D56" s="684"/>
      <c r="E56" s="662">
        <f>E55/D55</f>
        <v>0.90666666666666662</v>
      </c>
      <c r="F56" s="368">
        <f>F55/D55</f>
        <v>0.22</v>
      </c>
      <c r="G56" s="368">
        <f>G55/D55</f>
        <v>0.32</v>
      </c>
      <c r="H56" s="368">
        <f>H55/D55</f>
        <v>4.6666666666666669E-2</v>
      </c>
      <c r="I56" s="368">
        <f>I55/D55</f>
        <v>0.67333333333333334</v>
      </c>
      <c r="J56" s="368">
        <f>J55/D55</f>
        <v>0.17333333333333334</v>
      </c>
      <c r="K56" s="368">
        <f>K55/D55</f>
        <v>6.6666666666666671E-3</v>
      </c>
      <c r="L56" s="368">
        <f>L55/D55</f>
        <v>0.23333333333333334</v>
      </c>
      <c r="M56" s="368">
        <f>M55/D55</f>
        <v>0.22666666666666666</v>
      </c>
      <c r="N56" s="663">
        <f>N55/D55</f>
        <v>9.3333333333333338E-2</v>
      </c>
      <c r="O56" s="664">
        <f>O55/D55</f>
        <v>6.6666666666666666E-2</v>
      </c>
      <c r="P56" s="664">
        <f>P55/D55</f>
        <v>2.6666666666666668E-2</v>
      </c>
      <c r="Q56" s="62">
        <f>SUM(E56,O56,P56)</f>
        <v>0.99999999999999989</v>
      </c>
      <c r="R56" s="423">
        <f>1-Q56</f>
        <v>0</v>
      </c>
    </row>
    <row r="57" spans="1:18" ht="18" customHeight="1" thickBot="1" x14ac:dyDescent="0.25">
      <c r="B57" s="102"/>
      <c r="C57" s="681"/>
      <c r="D57" s="682"/>
      <c r="E57" s="685"/>
      <c r="F57" s="412">
        <f>F55/E55</f>
        <v>0.24264705882352941</v>
      </c>
      <c r="G57" s="412">
        <f>G55/E55</f>
        <v>0.35294117647058826</v>
      </c>
      <c r="H57" s="412">
        <f>H55/E55</f>
        <v>5.1470588235294115E-2</v>
      </c>
      <c r="I57" s="412">
        <f>I55/E55</f>
        <v>0.74264705882352944</v>
      </c>
      <c r="J57" s="412">
        <f>J55/E55</f>
        <v>0.19117647058823528</v>
      </c>
      <c r="K57" s="412">
        <f>K55/E55</f>
        <v>7.3529411764705881E-3</v>
      </c>
      <c r="L57" s="412">
        <f>L55/E55</f>
        <v>0.25735294117647056</v>
      </c>
      <c r="M57" s="412">
        <f>M55/E55</f>
        <v>0.25</v>
      </c>
      <c r="N57" s="686">
        <f>N55/E55</f>
        <v>0.10294117647058823</v>
      </c>
      <c r="O57" s="687"/>
      <c r="P57" s="687"/>
      <c r="R57" s="423"/>
    </row>
    <row r="58" spans="1:18" ht="15" customHeight="1" x14ac:dyDescent="0.2">
      <c r="B58" s="688" t="s">
        <v>420</v>
      </c>
      <c r="C58" s="688"/>
      <c r="D58" s="688"/>
      <c r="E58" s="689"/>
      <c r="F58" s="689"/>
      <c r="G58" s="689"/>
      <c r="H58" s="689"/>
      <c r="I58" s="689"/>
      <c r="J58" s="689"/>
      <c r="K58" s="689"/>
      <c r="L58" s="689"/>
      <c r="M58" s="689"/>
      <c r="N58" s="689"/>
      <c r="O58" s="689"/>
      <c r="P58" s="726"/>
    </row>
    <row r="59" spans="1:18" x14ac:dyDescent="0.2">
      <c r="B59" s="414"/>
      <c r="C59" s="415"/>
    </row>
    <row r="60" spans="1:18" x14ac:dyDescent="0.2">
      <c r="B60" s="9" t="s">
        <v>340</v>
      </c>
      <c r="D60" s="416">
        <f>SUM(D34:D51)</f>
        <v>427</v>
      </c>
      <c r="E60" s="9">
        <f>E34+E37+E40+E43+E46+E49</f>
        <v>322</v>
      </c>
      <c r="F60" s="9">
        <f t="shared" ref="F60:O60" si="41">F34+F37+F40+F43+F46+F49</f>
        <v>71</v>
      </c>
      <c r="G60" s="9">
        <f t="shared" si="41"/>
        <v>101</v>
      </c>
      <c r="H60" s="9">
        <f t="shared" si="41"/>
        <v>12</v>
      </c>
      <c r="I60" s="9">
        <f t="shared" si="41"/>
        <v>216</v>
      </c>
      <c r="J60" s="9">
        <f t="shared" si="41"/>
        <v>44</v>
      </c>
      <c r="K60" s="9">
        <f t="shared" si="41"/>
        <v>4</v>
      </c>
      <c r="L60" s="9">
        <f t="shared" si="41"/>
        <v>50</v>
      </c>
      <c r="M60" s="9">
        <f t="shared" si="41"/>
        <v>78</v>
      </c>
      <c r="N60" s="9">
        <f t="shared" si="41"/>
        <v>26</v>
      </c>
      <c r="O60" s="9">
        <f t="shared" si="41"/>
        <v>73</v>
      </c>
      <c r="P60" s="9">
        <f>P34+P37+P40+P43+P46+P49</f>
        <v>32</v>
      </c>
    </row>
    <row r="61" spans="1:18" s="62" customFormat="1" x14ac:dyDescent="0.2">
      <c r="A61" s="418"/>
      <c r="B61" s="62" t="s">
        <v>341</v>
      </c>
      <c r="E61" s="110">
        <f>E60/D60</f>
        <v>0.75409836065573765</v>
      </c>
      <c r="F61" s="62">
        <f>F60/D60</f>
        <v>0.16627634660421545</v>
      </c>
      <c r="G61" s="62">
        <f>G60/D60</f>
        <v>0.23653395784543327</v>
      </c>
      <c r="H61" s="62">
        <f>H60/D60</f>
        <v>2.8103044496487119E-2</v>
      </c>
      <c r="I61" s="62">
        <f>I60/D60</f>
        <v>0.50585480093676816</v>
      </c>
      <c r="J61" s="62">
        <f>J60/D60</f>
        <v>0.10304449648711944</v>
      </c>
      <c r="K61" s="62">
        <f>K60/D60</f>
        <v>9.3676814988290398E-3</v>
      </c>
      <c r="L61" s="62">
        <f>L60/D60</f>
        <v>0.117096018735363</v>
      </c>
      <c r="M61" s="62">
        <f>M60/D60</f>
        <v>0.18266978922716628</v>
      </c>
      <c r="N61" s="62">
        <f>N60/D60</f>
        <v>6.0889929742388757E-2</v>
      </c>
      <c r="O61" s="62">
        <f>O60/D60</f>
        <v>0.17096018735362997</v>
      </c>
      <c r="P61" s="62">
        <f>P60/D60</f>
        <v>7.4941451990632318E-2</v>
      </c>
    </row>
    <row r="62" spans="1:18" s="62" customFormat="1" x14ac:dyDescent="0.2">
      <c r="A62" s="418"/>
      <c r="B62" s="62" t="s">
        <v>404</v>
      </c>
      <c r="F62" s="110">
        <f>F60/E60</f>
        <v>0.22049689440993789</v>
      </c>
      <c r="G62" s="110">
        <f>G60/E60</f>
        <v>0.31366459627329191</v>
      </c>
      <c r="H62" s="110">
        <f>H60/E60</f>
        <v>3.7267080745341616E-2</v>
      </c>
      <c r="I62" s="110">
        <f>I60/E60</f>
        <v>0.67080745341614911</v>
      </c>
      <c r="J62" s="110">
        <f>J60/E60</f>
        <v>0.13664596273291926</v>
      </c>
      <c r="K62" s="110">
        <f>K60/E60</f>
        <v>1.2422360248447204E-2</v>
      </c>
      <c r="L62" s="110">
        <f>L60/E60</f>
        <v>0.15527950310559005</v>
      </c>
      <c r="M62" s="110">
        <f>M60/E60</f>
        <v>0.24223602484472051</v>
      </c>
      <c r="N62" s="110">
        <f>N60/E60</f>
        <v>8.0745341614906832E-2</v>
      </c>
      <c r="O62" s="110"/>
      <c r="P62" s="110"/>
    </row>
    <row r="63" spans="1:18" x14ac:dyDescent="0.2">
      <c r="C63" s="339"/>
      <c r="D63" s="339"/>
      <c r="F63" s="62"/>
      <c r="G63" s="62"/>
      <c r="H63" s="62"/>
      <c r="I63" s="62"/>
      <c r="J63" s="62"/>
      <c r="K63" s="62"/>
      <c r="L63" s="62"/>
      <c r="M63" s="62"/>
      <c r="N63" s="62"/>
      <c r="O63" s="62"/>
      <c r="P63" s="62"/>
    </row>
    <row r="64" spans="1:18" x14ac:dyDescent="0.2">
      <c r="B64" s="9" t="s">
        <v>249</v>
      </c>
      <c r="D64" s="9">
        <f>D52+D49+D34</f>
        <v>427</v>
      </c>
      <c r="E64" s="9">
        <f t="shared" ref="E64:O64" si="42">E52+E49+E34</f>
        <v>322</v>
      </c>
      <c r="F64" s="9">
        <f t="shared" si="42"/>
        <v>71</v>
      </c>
      <c r="G64" s="9">
        <f t="shared" si="42"/>
        <v>101</v>
      </c>
      <c r="H64" s="9">
        <f t="shared" si="42"/>
        <v>12</v>
      </c>
      <c r="I64" s="9">
        <f t="shared" si="42"/>
        <v>216</v>
      </c>
      <c r="J64" s="9">
        <f t="shared" si="42"/>
        <v>44</v>
      </c>
      <c r="K64" s="9">
        <f t="shared" si="42"/>
        <v>4</v>
      </c>
      <c r="L64" s="9">
        <f t="shared" si="42"/>
        <v>50</v>
      </c>
      <c r="M64" s="9">
        <f t="shared" si="42"/>
        <v>78</v>
      </c>
      <c r="N64" s="9">
        <f t="shared" si="42"/>
        <v>26</v>
      </c>
      <c r="O64" s="9">
        <f t="shared" si="42"/>
        <v>73</v>
      </c>
      <c r="P64" s="9">
        <f>P52+P49+P34</f>
        <v>32</v>
      </c>
    </row>
    <row r="65" spans="2:16" ht="12.75" customHeight="1" x14ac:dyDescent="0.2">
      <c r="B65" s="9"/>
      <c r="D65" s="9">
        <f>D55+D37+D34</f>
        <v>427</v>
      </c>
      <c r="E65" s="9">
        <f t="shared" ref="E65:O65" si="43">E55+E37+E34</f>
        <v>322</v>
      </c>
      <c r="F65" s="9">
        <f t="shared" si="43"/>
        <v>71</v>
      </c>
      <c r="G65" s="9">
        <f t="shared" si="43"/>
        <v>101</v>
      </c>
      <c r="H65" s="9">
        <f t="shared" si="43"/>
        <v>12</v>
      </c>
      <c r="I65" s="9">
        <f t="shared" si="43"/>
        <v>216</v>
      </c>
      <c r="J65" s="9">
        <f t="shared" si="43"/>
        <v>44</v>
      </c>
      <c r="K65" s="9">
        <f t="shared" si="43"/>
        <v>4</v>
      </c>
      <c r="L65" s="9">
        <f t="shared" si="43"/>
        <v>50</v>
      </c>
      <c r="M65" s="9">
        <f t="shared" si="43"/>
        <v>78</v>
      </c>
      <c r="N65" s="9">
        <f t="shared" si="43"/>
        <v>26</v>
      </c>
      <c r="O65" s="9">
        <f t="shared" si="43"/>
        <v>73</v>
      </c>
      <c r="P65" s="9">
        <f>P55+P37+P34</f>
        <v>32</v>
      </c>
    </row>
    <row r="66" spans="2:16" x14ac:dyDescent="0.2">
      <c r="B66" s="9"/>
      <c r="F66" s="109"/>
      <c r="G66" s="109"/>
      <c r="H66" s="109"/>
      <c r="I66" s="109"/>
      <c r="J66" s="109"/>
      <c r="K66" s="109"/>
      <c r="L66" s="109"/>
      <c r="M66" s="109"/>
      <c r="N66" s="109"/>
      <c r="O66" s="109"/>
      <c r="P66" s="109"/>
    </row>
    <row r="67" spans="2:16" x14ac:dyDescent="0.2">
      <c r="B67" s="423" t="s">
        <v>250</v>
      </c>
      <c r="C67" s="339"/>
      <c r="D67" s="423">
        <f>D60-D13</f>
        <v>0</v>
      </c>
      <c r="E67" s="423">
        <f t="shared" ref="E67:P69" si="44">E60-E13</f>
        <v>0</v>
      </c>
      <c r="F67" s="423">
        <f t="shared" si="44"/>
        <v>0</v>
      </c>
      <c r="G67" s="423">
        <f t="shared" si="44"/>
        <v>0</v>
      </c>
      <c r="H67" s="423">
        <f t="shared" si="44"/>
        <v>0</v>
      </c>
      <c r="I67" s="423">
        <f t="shared" si="44"/>
        <v>0</v>
      </c>
      <c r="J67" s="423">
        <f t="shared" si="44"/>
        <v>0</v>
      </c>
      <c r="K67" s="423">
        <f t="shared" si="44"/>
        <v>0</v>
      </c>
      <c r="L67" s="423">
        <f t="shared" si="44"/>
        <v>0</v>
      </c>
      <c r="M67" s="423">
        <f t="shared" si="44"/>
        <v>0</v>
      </c>
      <c r="N67" s="423">
        <f t="shared" si="44"/>
        <v>0</v>
      </c>
      <c r="O67" s="423">
        <f t="shared" si="44"/>
        <v>0</v>
      </c>
      <c r="P67" s="423">
        <f>P60-P13</f>
        <v>0</v>
      </c>
    </row>
    <row r="68" spans="2:16" x14ac:dyDescent="0.2">
      <c r="C68" s="339"/>
      <c r="D68" s="423"/>
      <c r="E68" s="423">
        <f>E61-E14</f>
        <v>0</v>
      </c>
      <c r="F68" s="423">
        <f t="shared" si="44"/>
        <v>0</v>
      </c>
      <c r="G68" s="423">
        <f t="shared" si="44"/>
        <v>0</v>
      </c>
      <c r="H68" s="423">
        <f t="shared" si="44"/>
        <v>0</v>
      </c>
      <c r="I68" s="423">
        <f t="shared" si="44"/>
        <v>0</v>
      </c>
      <c r="J68" s="423">
        <f t="shared" si="44"/>
        <v>0</v>
      </c>
      <c r="K68" s="423">
        <f t="shared" si="44"/>
        <v>0</v>
      </c>
      <c r="L68" s="423">
        <f t="shared" si="44"/>
        <v>0</v>
      </c>
      <c r="M68" s="423">
        <f t="shared" si="44"/>
        <v>0</v>
      </c>
      <c r="N68" s="423">
        <f t="shared" si="44"/>
        <v>0</v>
      </c>
      <c r="O68" s="423">
        <f t="shared" si="44"/>
        <v>0</v>
      </c>
      <c r="P68" s="423">
        <f t="shared" si="44"/>
        <v>0</v>
      </c>
    </row>
    <row r="69" spans="2:16" x14ac:dyDescent="0.2">
      <c r="C69" s="339"/>
      <c r="D69" s="423"/>
      <c r="E69" s="423"/>
      <c r="F69" s="423">
        <f t="shared" si="44"/>
        <v>0</v>
      </c>
      <c r="G69" s="423">
        <f t="shared" si="44"/>
        <v>0</v>
      </c>
      <c r="H69" s="423">
        <f t="shared" si="44"/>
        <v>0</v>
      </c>
      <c r="I69" s="423">
        <f t="shared" si="44"/>
        <v>0</v>
      </c>
      <c r="J69" s="423">
        <f t="shared" si="44"/>
        <v>0</v>
      </c>
      <c r="K69" s="423">
        <f t="shared" si="44"/>
        <v>0</v>
      </c>
      <c r="L69" s="423">
        <f t="shared" si="44"/>
        <v>0</v>
      </c>
      <c r="M69" s="423">
        <f t="shared" si="44"/>
        <v>0</v>
      </c>
      <c r="N69" s="423">
        <f t="shared" si="44"/>
        <v>0</v>
      </c>
      <c r="O69" s="423"/>
      <c r="P69" s="423"/>
    </row>
    <row r="70" spans="2:16" x14ac:dyDescent="0.2">
      <c r="C70" s="339"/>
      <c r="D70" s="423"/>
      <c r="E70" s="423"/>
      <c r="F70" s="423"/>
      <c r="G70" s="423"/>
      <c r="H70" s="423"/>
      <c r="I70" s="423"/>
      <c r="J70" s="423"/>
      <c r="K70" s="423"/>
      <c r="L70" s="423"/>
      <c r="M70" s="423"/>
      <c r="N70" s="423"/>
      <c r="O70" s="423"/>
      <c r="P70" s="423"/>
    </row>
    <row r="71" spans="2:16" x14ac:dyDescent="0.2">
      <c r="C71" s="339"/>
      <c r="D71" s="423">
        <f>D64-D60</f>
        <v>0</v>
      </c>
      <c r="E71" s="423">
        <f t="shared" ref="E71:P71" si="45">E64-E60</f>
        <v>0</v>
      </c>
      <c r="F71" s="423">
        <f t="shared" si="45"/>
        <v>0</v>
      </c>
      <c r="G71" s="423">
        <f t="shared" si="45"/>
        <v>0</v>
      </c>
      <c r="H71" s="423">
        <f t="shared" si="45"/>
        <v>0</v>
      </c>
      <c r="I71" s="423">
        <f t="shared" si="45"/>
        <v>0</v>
      </c>
      <c r="J71" s="423">
        <f t="shared" si="45"/>
        <v>0</v>
      </c>
      <c r="K71" s="423">
        <f t="shared" si="45"/>
        <v>0</v>
      </c>
      <c r="L71" s="423">
        <f t="shared" si="45"/>
        <v>0</v>
      </c>
      <c r="M71" s="423">
        <f t="shared" si="45"/>
        <v>0</v>
      </c>
      <c r="N71" s="423">
        <f t="shared" si="45"/>
        <v>0</v>
      </c>
      <c r="O71" s="423">
        <f t="shared" si="45"/>
        <v>0</v>
      </c>
      <c r="P71" s="423">
        <f t="shared" si="45"/>
        <v>0</v>
      </c>
    </row>
    <row r="72" spans="2:16" x14ac:dyDescent="0.2">
      <c r="C72" s="339"/>
      <c r="D72" s="423">
        <f>D65-D60</f>
        <v>0</v>
      </c>
      <c r="E72" s="423">
        <f t="shared" ref="E72:P72" si="46">E65-E60</f>
        <v>0</v>
      </c>
      <c r="F72" s="423">
        <f t="shared" si="46"/>
        <v>0</v>
      </c>
      <c r="G72" s="423">
        <f t="shared" si="46"/>
        <v>0</v>
      </c>
      <c r="H72" s="423">
        <f t="shared" si="46"/>
        <v>0</v>
      </c>
      <c r="I72" s="423">
        <f t="shared" si="46"/>
        <v>0</v>
      </c>
      <c r="J72" s="423">
        <f t="shared" si="46"/>
        <v>0</v>
      </c>
      <c r="K72" s="423">
        <f t="shared" si="46"/>
        <v>0</v>
      </c>
      <c r="L72" s="423">
        <f t="shared" si="46"/>
        <v>0</v>
      </c>
      <c r="M72" s="423">
        <f t="shared" si="46"/>
        <v>0</v>
      </c>
      <c r="N72" s="423">
        <f t="shared" si="46"/>
        <v>0</v>
      </c>
      <c r="O72" s="423">
        <f t="shared" si="46"/>
        <v>0</v>
      </c>
      <c r="P72" s="423">
        <f t="shared" si="46"/>
        <v>0</v>
      </c>
    </row>
    <row r="73" spans="2:16" x14ac:dyDescent="0.2">
      <c r="C73" s="339"/>
      <c r="D73" s="339"/>
    </row>
    <row r="74" spans="2:16" x14ac:dyDescent="0.2">
      <c r="C74" s="339"/>
      <c r="D74" s="339"/>
    </row>
    <row r="75" spans="2:16" x14ac:dyDescent="0.2">
      <c r="C75" s="339"/>
      <c r="D75" s="339"/>
    </row>
    <row r="76" spans="2:16" x14ac:dyDescent="0.2">
      <c r="C76" s="339"/>
      <c r="D76" s="339"/>
    </row>
    <row r="77" spans="2:16" x14ac:dyDescent="0.2">
      <c r="C77" s="339"/>
      <c r="D77" s="339"/>
    </row>
    <row r="78" spans="2:16" x14ac:dyDescent="0.2">
      <c r="C78" s="339"/>
      <c r="D78" s="339"/>
    </row>
    <row r="79" spans="2:16" x14ac:dyDescent="0.2">
      <c r="C79" s="339"/>
      <c r="D79" s="339"/>
    </row>
    <row r="80" spans="2:16" x14ac:dyDescent="0.2">
      <c r="C80" s="339"/>
      <c r="D80" s="339"/>
    </row>
    <row r="81" spans="1:4" x14ac:dyDescent="0.2">
      <c r="C81" s="339"/>
      <c r="D81" s="339"/>
    </row>
    <row r="82" spans="1:4" x14ac:dyDescent="0.2">
      <c r="C82" s="339"/>
      <c r="D82" s="339"/>
    </row>
    <row r="83" spans="1:4" x14ac:dyDescent="0.2">
      <c r="C83" s="339"/>
      <c r="D83" s="339"/>
    </row>
    <row r="84" spans="1:4" x14ac:dyDescent="0.2">
      <c r="C84" s="339"/>
      <c r="D84" s="339"/>
    </row>
    <row r="85" spans="1:4" x14ac:dyDescent="0.2">
      <c r="C85" s="339"/>
      <c r="D85" s="339"/>
    </row>
    <row r="86" spans="1:4" x14ac:dyDescent="0.2">
      <c r="C86" s="339"/>
      <c r="D86" s="339"/>
    </row>
    <row r="87" spans="1:4" x14ac:dyDescent="0.2">
      <c r="C87" s="339"/>
      <c r="D87" s="339"/>
    </row>
    <row r="88" spans="1:4" x14ac:dyDescent="0.2">
      <c r="C88" s="339"/>
      <c r="D88" s="339"/>
    </row>
    <row r="89" spans="1:4" x14ac:dyDescent="0.2">
      <c r="C89" s="339"/>
      <c r="D89" s="339"/>
    </row>
    <row r="90" spans="1:4" x14ac:dyDescent="0.2">
      <c r="C90" s="339"/>
      <c r="D90" s="339"/>
    </row>
    <row r="91" spans="1:4" x14ac:dyDescent="0.2">
      <c r="C91" s="339"/>
      <c r="D91" s="339"/>
    </row>
    <row r="92" spans="1:4" x14ac:dyDescent="0.2">
      <c r="C92" s="339"/>
      <c r="D92" s="339"/>
    </row>
    <row r="93" spans="1:4" x14ac:dyDescent="0.2">
      <c r="A93" s="9"/>
      <c r="B93" s="9"/>
      <c r="C93" s="339"/>
      <c r="D93" s="339"/>
    </row>
    <row r="94" spans="1:4" x14ac:dyDescent="0.2">
      <c r="A94" s="9" t="e">
        <f>SUM(#REF!)</f>
        <v>#REF!</v>
      </c>
      <c r="B94" s="9" t="e">
        <f>SUM(#REF!)</f>
        <v>#REF!</v>
      </c>
      <c r="C94" s="339"/>
      <c r="D94" s="339"/>
    </row>
  </sheetData>
  <mergeCells count="30">
    <mergeCell ref="B58:O58"/>
    <mergeCell ref="C28:C30"/>
    <mergeCell ref="C31:C33"/>
    <mergeCell ref="B34:B57"/>
    <mergeCell ref="C34:C36"/>
    <mergeCell ref="C37:C39"/>
    <mergeCell ref="C40:C42"/>
    <mergeCell ref="C43:C45"/>
    <mergeCell ref="C46:C48"/>
    <mergeCell ref="C49:C51"/>
    <mergeCell ref="K10:K12"/>
    <mergeCell ref="L10:L12"/>
    <mergeCell ref="M10:M12"/>
    <mergeCell ref="N10:N12"/>
    <mergeCell ref="B13:C15"/>
    <mergeCell ref="B16:B33"/>
    <mergeCell ref="C16:C18"/>
    <mergeCell ref="C19:C21"/>
    <mergeCell ref="C22:C24"/>
    <mergeCell ref="C25:C27"/>
    <mergeCell ref="B9:C12"/>
    <mergeCell ref="D9:D12"/>
    <mergeCell ref="E9:E12"/>
    <mergeCell ref="O9:O12"/>
    <mergeCell ref="P9:P12"/>
    <mergeCell ref="F10:F12"/>
    <mergeCell ref="G10:G12"/>
    <mergeCell ref="H10:H12"/>
    <mergeCell ref="I10:I12"/>
    <mergeCell ref="J10:J12"/>
  </mergeCells>
  <phoneticPr fontId="3"/>
  <printOptions horizontalCentered="1"/>
  <pageMargins left="0.6692913385826772" right="0.51181102362204722" top="0.59055118110236227" bottom="0.59055118110236227" header="0.39370078740157483" footer="0.39370078740157483"/>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45CB-EE00-40B8-99E3-93043214DB72}">
  <sheetPr>
    <tabColor rgb="FF00B0F0"/>
  </sheetPr>
  <dimension ref="B2:G24"/>
  <sheetViews>
    <sheetView view="pageBreakPreview" topLeftCell="A2" zoomScaleNormal="100" zoomScaleSheetLayoutView="100" workbookViewId="0">
      <selection activeCell="C26" sqref="C26:C27"/>
    </sheetView>
  </sheetViews>
  <sheetFormatPr defaultColWidth="9" defaultRowHeight="13.2" x14ac:dyDescent="0.2"/>
  <cols>
    <col min="1" max="1" width="9" style="728"/>
    <col min="2" max="2" width="7.33203125" style="728" customWidth="1"/>
    <col min="3" max="3" width="18.33203125" style="728" customWidth="1"/>
    <col min="4" max="4" width="23.6640625" style="728" customWidth="1"/>
    <col min="5" max="6" width="23.6640625" style="729" customWidth="1"/>
    <col min="7" max="16384" width="9" style="728"/>
  </cols>
  <sheetData>
    <row r="2" spans="2:6" ht="14.4" x14ac:dyDescent="0.2">
      <c r="B2" s="727" t="s">
        <v>421</v>
      </c>
    </row>
    <row r="4" spans="2:6" ht="13.8" thickBot="1" x14ac:dyDescent="0.25">
      <c r="B4" s="730"/>
      <c r="C4" s="730"/>
      <c r="D4" s="730"/>
      <c r="E4" s="731"/>
      <c r="F4" s="731" t="s">
        <v>422</v>
      </c>
    </row>
    <row r="5" spans="2:6" ht="42" customHeight="1" x14ac:dyDescent="0.2">
      <c r="B5" s="732"/>
      <c r="C5" s="732"/>
      <c r="D5" s="733" t="s">
        <v>306</v>
      </c>
      <c r="E5" s="734" t="s">
        <v>355</v>
      </c>
      <c r="F5" s="735" t="s">
        <v>356</v>
      </c>
    </row>
    <row r="6" spans="2:6" ht="42" customHeight="1" thickBot="1" x14ac:dyDescent="0.25">
      <c r="B6" s="736" t="s">
        <v>283</v>
      </c>
      <c r="C6" s="736"/>
      <c r="D6" s="737">
        <f>SUM(D7:D12)</f>
        <v>427</v>
      </c>
      <c r="E6" s="738">
        <f>SUM(E7:E12)</f>
        <v>549</v>
      </c>
      <c r="F6" s="739">
        <f>SUM(F7:F12)</f>
        <v>1786</v>
      </c>
    </row>
    <row r="7" spans="2:6" ht="42" customHeight="1" thickTop="1" x14ac:dyDescent="0.2">
      <c r="B7" s="740" t="s">
        <v>357</v>
      </c>
      <c r="C7" s="741" t="s">
        <v>285</v>
      </c>
      <c r="D7" s="742">
        <v>49</v>
      </c>
      <c r="E7" s="743">
        <v>4</v>
      </c>
      <c r="F7" s="744">
        <v>5</v>
      </c>
    </row>
    <row r="8" spans="2:6" ht="42" customHeight="1" x14ac:dyDescent="0.2">
      <c r="B8" s="745"/>
      <c r="C8" s="746" t="s">
        <v>286</v>
      </c>
      <c r="D8" s="747">
        <v>87</v>
      </c>
      <c r="E8" s="748">
        <v>159</v>
      </c>
      <c r="F8" s="749">
        <v>277</v>
      </c>
    </row>
    <row r="9" spans="2:6" ht="42" customHeight="1" x14ac:dyDescent="0.2">
      <c r="B9" s="745"/>
      <c r="C9" s="750" t="s">
        <v>358</v>
      </c>
      <c r="D9" s="747">
        <v>25</v>
      </c>
      <c r="E9" s="748">
        <v>11</v>
      </c>
      <c r="F9" s="749">
        <v>102</v>
      </c>
    </row>
    <row r="10" spans="2:6" ht="42" customHeight="1" x14ac:dyDescent="0.2">
      <c r="B10" s="745"/>
      <c r="C10" s="750" t="s">
        <v>288</v>
      </c>
      <c r="D10" s="747">
        <v>82</v>
      </c>
      <c r="E10" s="748">
        <v>107</v>
      </c>
      <c r="F10" s="749">
        <v>300</v>
      </c>
    </row>
    <row r="11" spans="2:6" ht="42" customHeight="1" x14ac:dyDescent="0.2">
      <c r="B11" s="745"/>
      <c r="C11" s="746" t="s">
        <v>289</v>
      </c>
      <c r="D11" s="747">
        <v>8</v>
      </c>
      <c r="E11" s="748">
        <v>20</v>
      </c>
      <c r="F11" s="749">
        <v>52</v>
      </c>
    </row>
    <row r="12" spans="2:6" ht="42" customHeight="1" thickBot="1" x14ac:dyDescent="0.25">
      <c r="B12" s="751"/>
      <c r="C12" s="752" t="s">
        <v>290</v>
      </c>
      <c r="D12" s="737">
        <v>176</v>
      </c>
      <c r="E12" s="738">
        <v>248</v>
      </c>
      <c r="F12" s="739">
        <v>1050</v>
      </c>
    </row>
    <row r="13" spans="2:6" ht="42" customHeight="1" thickTop="1" x14ac:dyDescent="0.2">
      <c r="B13" s="745" t="s">
        <v>338</v>
      </c>
      <c r="C13" s="753" t="s">
        <v>359</v>
      </c>
      <c r="D13" s="754">
        <v>106</v>
      </c>
      <c r="E13" s="755">
        <v>16</v>
      </c>
      <c r="F13" s="756">
        <v>60</v>
      </c>
    </row>
    <row r="14" spans="2:6" ht="42" customHeight="1" x14ac:dyDescent="0.2">
      <c r="B14" s="745"/>
      <c r="C14" s="746" t="s">
        <v>360</v>
      </c>
      <c r="D14" s="747">
        <v>171</v>
      </c>
      <c r="E14" s="748">
        <v>70</v>
      </c>
      <c r="F14" s="749">
        <v>162</v>
      </c>
    </row>
    <row r="15" spans="2:6" ht="42" customHeight="1" x14ac:dyDescent="0.2">
      <c r="B15" s="745"/>
      <c r="C15" s="746" t="s">
        <v>361</v>
      </c>
      <c r="D15" s="747">
        <v>49</v>
      </c>
      <c r="E15" s="748">
        <v>84</v>
      </c>
      <c r="F15" s="749">
        <v>128</v>
      </c>
    </row>
    <row r="16" spans="2:6" ht="42" customHeight="1" x14ac:dyDescent="0.2">
      <c r="B16" s="745"/>
      <c r="C16" s="746" t="s">
        <v>362</v>
      </c>
      <c r="D16" s="747">
        <v>38</v>
      </c>
      <c r="E16" s="748">
        <v>74</v>
      </c>
      <c r="F16" s="749">
        <v>201</v>
      </c>
    </row>
    <row r="17" spans="2:7" ht="42" customHeight="1" x14ac:dyDescent="0.2">
      <c r="B17" s="745"/>
      <c r="C17" s="746" t="s">
        <v>363</v>
      </c>
      <c r="D17" s="747">
        <v>33</v>
      </c>
      <c r="E17" s="748">
        <v>51</v>
      </c>
      <c r="F17" s="749">
        <v>339</v>
      </c>
    </row>
    <row r="18" spans="2:7" ht="42" customHeight="1" thickBot="1" x14ac:dyDescent="0.25">
      <c r="B18" s="745"/>
      <c r="C18" s="752" t="s">
        <v>364</v>
      </c>
      <c r="D18" s="737">
        <v>30</v>
      </c>
      <c r="E18" s="757">
        <v>254</v>
      </c>
      <c r="F18" s="758">
        <v>896</v>
      </c>
    </row>
    <row r="19" spans="2:7" ht="42" customHeight="1" thickTop="1" x14ac:dyDescent="0.2">
      <c r="B19" s="745"/>
      <c r="C19" s="759" t="s">
        <v>365</v>
      </c>
      <c r="D19" s="747">
        <f t="shared" ref="D19:F20" si="0">D14+D15+D16+D17</f>
        <v>291</v>
      </c>
      <c r="E19" s="760">
        <f t="shared" si="0"/>
        <v>279</v>
      </c>
      <c r="F19" s="761">
        <f t="shared" si="0"/>
        <v>830</v>
      </c>
    </row>
    <row r="20" spans="2:7" ht="42" customHeight="1" thickBot="1" x14ac:dyDescent="0.25">
      <c r="B20" s="762"/>
      <c r="C20" s="763" t="s">
        <v>366</v>
      </c>
      <c r="D20" s="747">
        <f t="shared" si="0"/>
        <v>150</v>
      </c>
      <c r="E20" s="764">
        <f t="shared" si="0"/>
        <v>463</v>
      </c>
      <c r="F20" s="765">
        <f t="shared" si="0"/>
        <v>1564</v>
      </c>
    </row>
    <row r="22" spans="2:7" x14ac:dyDescent="0.2">
      <c r="B22" s="766" t="s">
        <v>340</v>
      </c>
      <c r="D22" s="767">
        <f>SUM(D13:D18)</f>
        <v>427</v>
      </c>
      <c r="E22" s="767">
        <f t="shared" ref="E22:F22" si="1">SUM(E13:E18)</f>
        <v>549</v>
      </c>
      <c r="F22" s="767">
        <f t="shared" si="1"/>
        <v>1786</v>
      </c>
      <c r="G22" s="767"/>
    </row>
    <row r="23" spans="2:7" x14ac:dyDescent="0.2">
      <c r="B23" s="728" t="s">
        <v>249</v>
      </c>
      <c r="D23" s="767">
        <f>D19+D18+D13</f>
        <v>427</v>
      </c>
      <c r="E23" s="767">
        <f t="shared" ref="E23:F23" si="2">E19+E18+E13</f>
        <v>549</v>
      </c>
      <c r="F23" s="767">
        <f t="shared" si="2"/>
        <v>1786</v>
      </c>
    </row>
    <row r="24" spans="2:7" x14ac:dyDescent="0.2">
      <c r="D24" s="767">
        <f>D20+D14+D13</f>
        <v>427</v>
      </c>
      <c r="E24" s="767">
        <f>E20+E14+E13</f>
        <v>549</v>
      </c>
      <c r="F24" s="767">
        <f t="shared" ref="F24" si="3">F20+F14+F13</f>
        <v>1786</v>
      </c>
    </row>
  </sheetData>
  <mergeCells count="4">
    <mergeCell ref="B5:C5"/>
    <mergeCell ref="B6:C6"/>
    <mergeCell ref="B7:B12"/>
    <mergeCell ref="B13:B20"/>
  </mergeCells>
  <phoneticPr fontId="3"/>
  <pageMargins left="1.05"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D29BF-062D-46CE-AD7D-21AAB32081EE}">
  <sheetPr>
    <tabColor rgb="FF00B0F0"/>
    <pageSetUpPr fitToPage="1"/>
  </sheetPr>
  <dimension ref="A2:AK82"/>
  <sheetViews>
    <sheetView view="pageBreakPreview" zoomScale="70" zoomScaleNormal="100" zoomScaleSheetLayoutView="70" workbookViewId="0">
      <selection activeCell="C26" sqref="C26:C27"/>
    </sheetView>
  </sheetViews>
  <sheetFormatPr defaultColWidth="9" defaultRowHeight="14.4" x14ac:dyDescent="0.2"/>
  <cols>
    <col min="1" max="1" width="8.6640625" style="339" customWidth="1"/>
    <col min="2" max="2" width="4.6640625" style="339" customWidth="1"/>
    <col min="3" max="3" width="16.88671875" style="8" customWidth="1"/>
    <col min="4" max="4" width="10.33203125" style="9" customWidth="1"/>
    <col min="5" max="5" width="12.33203125" style="9" hidden="1" customWidth="1"/>
    <col min="6" max="17" width="9.33203125" style="9" customWidth="1"/>
    <col min="18" max="18" width="9.33203125" style="9" hidden="1" customWidth="1"/>
    <col min="19" max="19" width="6.44140625" style="9" customWidth="1"/>
    <col min="20" max="20" width="9.33203125" style="9" customWidth="1"/>
    <col min="21" max="21" width="11.44140625" style="9" customWidth="1"/>
    <col min="22" max="32" width="4.6640625" style="9" customWidth="1"/>
    <col min="33" max="16384" width="9" style="9"/>
  </cols>
  <sheetData>
    <row r="2" spans="1:37" x14ac:dyDescent="0.2">
      <c r="B2" s="8" t="s">
        <v>423</v>
      </c>
    </row>
    <row r="3" spans="1:37" x14ac:dyDescent="0.2">
      <c r="B3" s="9"/>
      <c r="K3" s="11" t="s">
        <v>424</v>
      </c>
    </row>
    <row r="4" spans="1:37" x14ac:dyDescent="0.2">
      <c r="B4" s="9"/>
      <c r="F4" s="11"/>
      <c r="J4" s="11"/>
      <c r="K4" s="11" t="s">
        <v>325</v>
      </c>
      <c r="N4" s="11"/>
    </row>
    <row r="5" spans="1:37" x14ac:dyDescent="0.2">
      <c r="B5" s="9"/>
      <c r="F5" s="11"/>
      <c r="J5" s="11"/>
      <c r="N5" s="11"/>
    </row>
    <row r="6" spans="1:37" x14ac:dyDescent="0.2">
      <c r="B6" s="9"/>
    </row>
    <row r="7" spans="1:37" ht="15" thickBot="1" x14ac:dyDescent="0.25">
      <c r="B7" s="9"/>
      <c r="I7" s="10"/>
      <c r="M7" s="10"/>
      <c r="Q7" s="10" t="s">
        <v>388</v>
      </c>
    </row>
    <row r="8" spans="1:37" ht="21.75" customHeight="1" thickBot="1" x14ac:dyDescent="0.25">
      <c r="B8" s="118"/>
      <c r="C8" s="119"/>
      <c r="D8" s="349" t="s">
        <v>306</v>
      </c>
      <c r="E8" s="768" t="s">
        <v>425</v>
      </c>
      <c r="F8" s="622" t="s">
        <v>426</v>
      </c>
      <c r="G8" s="693"/>
      <c r="H8" s="693"/>
      <c r="I8" s="693"/>
      <c r="J8" s="769"/>
      <c r="K8" s="769"/>
      <c r="L8" s="769"/>
      <c r="M8" s="769"/>
      <c r="N8" s="769"/>
      <c r="O8" s="769"/>
      <c r="P8" s="769"/>
      <c r="Q8" s="770"/>
      <c r="R8" s="771" t="s">
        <v>427</v>
      </c>
    </row>
    <row r="9" spans="1:37" ht="21.75" customHeight="1" x14ac:dyDescent="0.2">
      <c r="B9" s="128"/>
      <c r="C9" s="129"/>
      <c r="D9" s="425"/>
      <c r="E9" s="772"/>
      <c r="F9" s="773"/>
      <c r="G9" s="773"/>
      <c r="H9" s="774" t="s">
        <v>428</v>
      </c>
      <c r="I9" s="775" t="s">
        <v>335</v>
      </c>
      <c r="J9" s="622" t="s">
        <v>429</v>
      </c>
      <c r="K9" s="693"/>
      <c r="L9" s="693"/>
      <c r="M9" s="776"/>
      <c r="N9" s="693" t="s">
        <v>430</v>
      </c>
      <c r="O9" s="693"/>
      <c r="P9" s="693"/>
      <c r="Q9" s="623"/>
      <c r="R9" s="777"/>
    </row>
    <row r="10" spans="1:37" s="8" customFormat="1" ht="15" customHeight="1" x14ac:dyDescent="0.2">
      <c r="A10" s="778"/>
      <c r="B10" s="128"/>
      <c r="C10" s="129"/>
      <c r="D10" s="350"/>
      <c r="E10" s="779"/>
      <c r="F10" s="780"/>
      <c r="G10" s="781"/>
      <c r="H10" s="774"/>
      <c r="I10" s="782"/>
      <c r="J10" s="783"/>
      <c r="K10" s="784"/>
      <c r="L10" s="785" t="s">
        <v>428</v>
      </c>
      <c r="M10" s="786" t="s">
        <v>335</v>
      </c>
      <c r="N10" s="787"/>
      <c r="O10" s="784"/>
      <c r="P10" s="785" t="s">
        <v>428</v>
      </c>
      <c r="Q10" s="788" t="s">
        <v>335</v>
      </c>
      <c r="R10" s="789" t="s">
        <v>306</v>
      </c>
    </row>
    <row r="11" spans="1:37" s="8" customFormat="1" ht="15" customHeight="1" x14ac:dyDescent="0.2">
      <c r="A11" s="778"/>
      <c r="B11" s="128"/>
      <c r="C11" s="129"/>
      <c r="D11" s="350"/>
      <c r="E11" s="779"/>
      <c r="F11" s="790" t="s">
        <v>431</v>
      </c>
      <c r="G11" s="275" t="s">
        <v>432</v>
      </c>
      <c r="H11" s="774"/>
      <c r="I11" s="782"/>
      <c r="J11" s="791" t="s">
        <v>431</v>
      </c>
      <c r="K11" s="275" t="s">
        <v>432</v>
      </c>
      <c r="L11" s="792"/>
      <c r="M11" s="793"/>
      <c r="N11" s="794" t="s">
        <v>431</v>
      </c>
      <c r="O11" s="275" t="s">
        <v>432</v>
      </c>
      <c r="P11" s="792"/>
      <c r="Q11" s="795"/>
      <c r="R11" s="772"/>
    </row>
    <row r="12" spans="1:37" s="8" customFormat="1" ht="10.5" customHeight="1" x14ac:dyDescent="0.2">
      <c r="A12" s="778"/>
      <c r="B12" s="128"/>
      <c r="C12" s="129"/>
      <c r="D12" s="350"/>
      <c r="E12" s="779"/>
      <c r="F12" s="790"/>
      <c r="G12" s="181"/>
      <c r="H12" s="774"/>
      <c r="I12" s="782"/>
      <c r="J12" s="791"/>
      <c r="K12" s="181"/>
      <c r="L12" s="792"/>
      <c r="M12" s="793"/>
      <c r="N12" s="794"/>
      <c r="O12" s="181"/>
      <c r="P12" s="792"/>
      <c r="Q12" s="795"/>
      <c r="R12" s="772"/>
    </row>
    <row r="13" spans="1:37" s="8" customFormat="1" ht="37.5" customHeight="1" x14ac:dyDescent="0.2">
      <c r="A13" s="778"/>
      <c r="B13" s="187"/>
      <c r="C13" s="188"/>
      <c r="D13" s="355"/>
      <c r="E13" s="796"/>
      <c r="F13" s="797"/>
      <c r="G13" s="198"/>
      <c r="H13" s="798"/>
      <c r="I13" s="799"/>
      <c r="J13" s="800"/>
      <c r="K13" s="198"/>
      <c r="L13" s="801"/>
      <c r="M13" s="802"/>
      <c r="N13" s="803"/>
      <c r="O13" s="198"/>
      <c r="P13" s="801"/>
      <c r="Q13" s="804"/>
      <c r="R13" s="805"/>
      <c r="T13" s="116" t="s">
        <v>433</v>
      </c>
      <c r="U13" s="421" t="s">
        <v>371</v>
      </c>
    </row>
    <row r="14" spans="1:37" ht="25.2" customHeight="1" x14ac:dyDescent="0.2">
      <c r="A14" s="9"/>
      <c r="B14" s="43" t="s">
        <v>283</v>
      </c>
      <c r="C14" s="806"/>
      <c r="D14" s="807">
        <v>427</v>
      </c>
      <c r="E14" s="808">
        <f>E16+E18+E20+E22+E24+E26</f>
        <v>2335</v>
      </c>
      <c r="F14" s="565">
        <f t="shared" ref="F14:H14" si="0">F16+F18+F20+F22+F24+F26</f>
        <v>99</v>
      </c>
      <c r="G14" s="542">
        <f t="shared" si="0"/>
        <v>365</v>
      </c>
      <c r="H14" s="398">
        <f t="shared" si="0"/>
        <v>171</v>
      </c>
      <c r="I14" s="542">
        <f>I16+I18+I20+I22+I24+I26</f>
        <v>157</v>
      </c>
      <c r="J14" s="565">
        <f t="shared" ref="J14:L14" si="1">J16+J18+J20+J22+J24+J26</f>
        <v>63</v>
      </c>
      <c r="K14" s="542">
        <f t="shared" si="1"/>
        <v>100</v>
      </c>
      <c r="L14" s="398">
        <f t="shared" si="1"/>
        <v>181</v>
      </c>
      <c r="M14" s="543">
        <f>M16+M18+M20+M22+M24+M26</f>
        <v>183</v>
      </c>
      <c r="N14" s="543">
        <f t="shared" ref="N14:P14" si="2">N16+N18+N20+N22+N24+N26</f>
        <v>93</v>
      </c>
      <c r="O14" s="542">
        <f t="shared" si="2"/>
        <v>265</v>
      </c>
      <c r="P14" s="398">
        <f t="shared" si="2"/>
        <v>171</v>
      </c>
      <c r="Q14" s="606">
        <f>Q16+Q18+Q20+Q22+Q24+Q26</f>
        <v>163</v>
      </c>
      <c r="R14" s="553">
        <f>D14</f>
        <v>427</v>
      </c>
      <c r="T14" s="9">
        <f t="shared" ref="T14:T43" si="3">J14+L14+M14</f>
        <v>427</v>
      </c>
      <c r="U14" s="423">
        <f>T14-D14</f>
        <v>0</v>
      </c>
    </row>
    <row r="15" spans="1:37" ht="25.2" customHeight="1" thickBot="1" x14ac:dyDescent="0.25">
      <c r="A15" s="9"/>
      <c r="B15" s="809"/>
      <c r="C15" s="810"/>
      <c r="D15" s="432"/>
      <c r="E15" s="811"/>
      <c r="F15" s="812">
        <f>F14/D14</f>
        <v>0.23185011709601874</v>
      </c>
      <c r="G15" s="663"/>
      <c r="H15" s="368">
        <f>H14/D14</f>
        <v>0.40046838407494145</v>
      </c>
      <c r="I15" s="609">
        <f>I14/D14</f>
        <v>0.36768149882903983</v>
      </c>
      <c r="J15" s="812">
        <f>J14/D14</f>
        <v>0.14754098360655737</v>
      </c>
      <c r="K15" s="663"/>
      <c r="L15" s="368">
        <f>L14/D14</f>
        <v>0.42388758782201408</v>
      </c>
      <c r="M15" s="608">
        <f>M14/D14</f>
        <v>0.42857142857142855</v>
      </c>
      <c r="N15" s="813">
        <f>N14/D14</f>
        <v>0.21779859484777517</v>
      </c>
      <c r="O15" s="663"/>
      <c r="P15" s="368">
        <f>P14/D14</f>
        <v>0.40046838407494145</v>
      </c>
      <c r="Q15" s="814">
        <f>Q14/D14</f>
        <v>0.38173302107728335</v>
      </c>
      <c r="R15" s="815"/>
      <c r="T15" s="62">
        <f t="shared" si="3"/>
        <v>1</v>
      </c>
      <c r="U15" s="423">
        <f>1-T15</f>
        <v>0</v>
      </c>
      <c r="AK15" s="816"/>
    </row>
    <row r="16" spans="1:37" ht="25.2" customHeight="1" thickTop="1" thickBot="1" x14ac:dyDescent="0.25">
      <c r="A16" s="9"/>
      <c r="B16" s="63" t="s">
        <v>284</v>
      </c>
      <c r="C16" s="377" t="s">
        <v>285</v>
      </c>
      <c r="D16" s="433">
        <v>49</v>
      </c>
      <c r="E16" s="817">
        <v>9</v>
      </c>
      <c r="F16" s="559">
        <v>2</v>
      </c>
      <c r="G16" s="595">
        <f>K16+O16</f>
        <v>2</v>
      </c>
      <c r="H16" s="381">
        <v>10</v>
      </c>
      <c r="I16" s="542">
        <f>D16-F16-H16</f>
        <v>37</v>
      </c>
      <c r="J16" s="559">
        <v>1</v>
      </c>
      <c r="K16" s="595">
        <v>0</v>
      </c>
      <c r="L16" s="381">
        <v>10</v>
      </c>
      <c r="M16" s="543">
        <f>D16-J16-L16</f>
        <v>38</v>
      </c>
      <c r="N16" s="596">
        <v>2</v>
      </c>
      <c r="O16" s="595">
        <v>2</v>
      </c>
      <c r="P16" s="381">
        <v>10</v>
      </c>
      <c r="Q16" s="599">
        <f>D16-N16-P16</f>
        <v>37</v>
      </c>
      <c r="R16" s="379">
        <f>D16</f>
        <v>49</v>
      </c>
      <c r="T16" s="9">
        <f t="shared" si="3"/>
        <v>49</v>
      </c>
      <c r="U16" s="423">
        <f>T16-D16</f>
        <v>0</v>
      </c>
    </row>
    <row r="17" spans="1:21" ht="25.2" customHeight="1" thickTop="1" thickBot="1" x14ac:dyDescent="0.25">
      <c r="A17" s="9"/>
      <c r="B17" s="818"/>
      <c r="C17" s="809"/>
      <c r="D17" s="434"/>
      <c r="E17" s="819"/>
      <c r="F17" s="820">
        <f>F16/D16</f>
        <v>4.0816326530612242E-2</v>
      </c>
      <c r="G17" s="72"/>
      <c r="H17" s="601">
        <f>H16/D16</f>
        <v>0.20408163265306123</v>
      </c>
      <c r="I17" s="602">
        <f>I16/D16</f>
        <v>0.75510204081632648</v>
      </c>
      <c r="J17" s="821">
        <f>J16/D16</f>
        <v>2.0408163265306121E-2</v>
      </c>
      <c r="K17" s="822"/>
      <c r="L17" s="589">
        <f>L16/D16</f>
        <v>0.20408163265306123</v>
      </c>
      <c r="M17" s="591">
        <f>M16/D16</f>
        <v>0.77551020408163263</v>
      </c>
      <c r="N17" s="591">
        <f>N16/D16</f>
        <v>4.0816326530612242E-2</v>
      </c>
      <c r="O17" s="822"/>
      <c r="P17" s="589">
        <f>P16/D16</f>
        <v>0.20408163265306123</v>
      </c>
      <c r="Q17" s="592">
        <f>Q16/D16</f>
        <v>0.75510204081632648</v>
      </c>
      <c r="R17" s="379">
        <f t="shared" ref="R17:R39" si="4">D17</f>
        <v>0</v>
      </c>
      <c r="T17" s="62">
        <f t="shared" si="3"/>
        <v>1</v>
      </c>
      <c r="U17" s="423">
        <f>1-T17</f>
        <v>0</v>
      </c>
    </row>
    <row r="18" spans="1:21" ht="25.2" customHeight="1" thickTop="1" thickBot="1" x14ac:dyDescent="0.25">
      <c r="A18" s="9"/>
      <c r="B18" s="818"/>
      <c r="C18" s="79" t="s">
        <v>286</v>
      </c>
      <c r="D18" s="437">
        <v>87</v>
      </c>
      <c r="E18" s="823">
        <v>436</v>
      </c>
      <c r="F18" s="565">
        <v>20</v>
      </c>
      <c r="G18" s="542">
        <f t="shared" ref="G18" si="5">K18+O18</f>
        <v>70</v>
      </c>
      <c r="H18" s="391">
        <v>37</v>
      </c>
      <c r="I18" s="542">
        <f t="shared" ref="I18" si="6">D18-F18-H18</f>
        <v>30</v>
      </c>
      <c r="J18" s="552">
        <v>13</v>
      </c>
      <c r="K18" s="538">
        <v>40</v>
      </c>
      <c r="L18" s="398">
        <v>36</v>
      </c>
      <c r="M18" s="539">
        <f t="shared" ref="M18" si="7">D18-J18-L18</f>
        <v>38</v>
      </c>
      <c r="N18" s="539">
        <v>18</v>
      </c>
      <c r="O18" s="538">
        <v>30</v>
      </c>
      <c r="P18" s="398">
        <v>37</v>
      </c>
      <c r="Q18" s="599">
        <f>D18-N18-P18</f>
        <v>32</v>
      </c>
      <c r="R18" s="379">
        <f t="shared" si="4"/>
        <v>87</v>
      </c>
      <c r="T18" s="9">
        <f t="shared" si="3"/>
        <v>87</v>
      </c>
      <c r="U18" s="423">
        <f>T18-D18</f>
        <v>0</v>
      </c>
    </row>
    <row r="19" spans="1:21" ht="25.2" customHeight="1" thickTop="1" thickBot="1" x14ac:dyDescent="0.25">
      <c r="A19" s="9"/>
      <c r="B19" s="818"/>
      <c r="C19" s="85"/>
      <c r="D19" s="438"/>
      <c r="E19" s="819"/>
      <c r="F19" s="820">
        <f t="shared" ref="F19" si="8">F18/D18</f>
        <v>0.22988505747126436</v>
      </c>
      <c r="G19" s="72"/>
      <c r="H19" s="601">
        <f t="shared" ref="H19" si="9">H18/D18</f>
        <v>0.42528735632183906</v>
      </c>
      <c r="I19" s="602">
        <f t="shared" ref="I19" si="10">I18/D18</f>
        <v>0.34482758620689657</v>
      </c>
      <c r="J19" s="821">
        <f>J18/D18</f>
        <v>0.14942528735632185</v>
      </c>
      <c r="K19" s="822"/>
      <c r="L19" s="589">
        <f>L18/D18</f>
        <v>0.41379310344827586</v>
      </c>
      <c r="M19" s="591">
        <f t="shared" ref="M19" si="11">M18/D18</f>
        <v>0.43678160919540232</v>
      </c>
      <c r="N19" s="591">
        <f>N18/D18</f>
        <v>0.20689655172413793</v>
      </c>
      <c r="O19" s="822"/>
      <c r="P19" s="589">
        <f>P18/D18</f>
        <v>0.42528735632183906</v>
      </c>
      <c r="Q19" s="592">
        <f>Q18/D18</f>
        <v>0.36781609195402298</v>
      </c>
      <c r="R19" s="379">
        <f t="shared" si="4"/>
        <v>0</v>
      </c>
      <c r="T19" s="62">
        <f t="shared" si="3"/>
        <v>1</v>
      </c>
      <c r="U19" s="423">
        <f>1-T19</f>
        <v>0</v>
      </c>
    </row>
    <row r="20" spans="1:21" ht="25.2" customHeight="1" thickTop="1" thickBot="1" x14ac:dyDescent="0.25">
      <c r="A20" s="9"/>
      <c r="B20" s="818"/>
      <c r="C20" s="79" t="s">
        <v>287</v>
      </c>
      <c r="D20" s="437">
        <v>25</v>
      </c>
      <c r="E20" s="823">
        <v>113</v>
      </c>
      <c r="F20" s="565">
        <v>5</v>
      </c>
      <c r="G20" s="542">
        <f t="shared" ref="G20" si="12">K20+O20</f>
        <v>8</v>
      </c>
      <c r="H20" s="391">
        <v>10</v>
      </c>
      <c r="I20" s="542">
        <f t="shared" ref="I20" si="13">D20-F20-H20</f>
        <v>10</v>
      </c>
      <c r="J20" s="552">
        <v>5</v>
      </c>
      <c r="K20" s="538">
        <v>7</v>
      </c>
      <c r="L20" s="398">
        <v>9</v>
      </c>
      <c r="M20" s="539">
        <f t="shared" ref="M20" si="14">D20-J20-L20</f>
        <v>11</v>
      </c>
      <c r="N20" s="539">
        <v>4</v>
      </c>
      <c r="O20" s="538">
        <v>1</v>
      </c>
      <c r="P20" s="398">
        <v>9</v>
      </c>
      <c r="Q20" s="599">
        <f t="shared" ref="Q20" si="15">D20-N20-P20</f>
        <v>12</v>
      </c>
      <c r="R20" s="379">
        <f t="shared" si="4"/>
        <v>25</v>
      </c>
      <c r="T20" s="9">
        <f t="shared" si="3"/>
        <v>25</v>
      </c>
      <c r="U20" s="423">
        <f>T20-D20</f>
        <v>0</v>
      </c>
    </row>
    <row r="21" spans="1:21" ht="25.2" customHeight="1" thickTop="1" thickBot="1" x14ac:dyDescent="0.25">
      <c r="A21" s="9"/>
      <c r="B21" s="818"/>
      <c r="C21" s="85"/>
      <c r="D21" s="438"/>
      <c r="E21" s="819"/>
      <c r="F21" s="820">
        <f t="shared" ref="F21" si="16">F20/D20</f>
        <v>0.2</v>
      </c>
      <c r="G21" s="72"/>
      <c r="H21" s="601">
        <f t="shared" ref="H21" si="17">H20/D20</f>
        <v>0.4</v>
      </c>
      <c r="I21" s="602">
        <f t="shared" ref="I21" si="18">I20/D20</f>
        <v>0.4</v>
      </c>
      <c r="J21" s="821">
        <f>J20/D20</f>
        <v>0.2</v>
      </c>
      <c r="K21" s="822"/>
      <c r="L21" s="589">
        <f>L20/D20</f>
        <v>0.36</v>
      </c>
      <c r="M21" s="591">
        <f t="shared" ref="M21" si="19">M20/D20</f>
        <v>0.44</v>
      </c>
      <c r="N21" s="591">
        <f t="shared" ref="N21" si="20">N20/D20</f>
        <v>0.16</v>
      </c>
      <c r="O21" s="822"/>
      <c r="P21" s="589">
        <f t="shared" ref="P21" si="21">P20/D20</f>
        <v>0.36</v>
      </c>
      <c r="Q21" s="592">
        <f t="shared" ref="Q21" si="22">Q20/D20</f>
        <v>0.48</v>
      </c>
      <c r="R21" s="379">
        <f t="shared" si="4"/>
        <v>0</v>
      </c>
      <c r="T21" s="62">
        <f t="shared" si="3"/>
        <v>1</v>
      </c>
      <c r="U21" s="423">
        <f>1-T21</f>
        <v>0</v>
      </c>
    </row>
    <row r="22" spans="1:21" ht="25.2" customHeight="1" thickTop="1" thickBot="1" x14ac:dyDescent="0.25">
      <c r="A22" s="9"/>
      <c r="B22" s="818"/>
      <c r="C22" s="84" t="s">
        <v>288</v>
      </c>
      <c r="D22" s="437">
        <v>82</v>
      </c>
      <c r="E22" s="823">
        <v>407</v>
      </c>
      <c r="F22" s="565">
        <v>14</v>
      </c>
      <c r="G22" s="542">
        <f t="shared" ref="G22" si="23">K22+O22</f>
        <v>41</v>
      </c>
      <c r="H22" s="391">
        <v>42</v>
      </c>
      <c r="I22" s="542">
        <f t="shared" ref="I22" si="24">D22-F22-H22</f>
        <v>26</v>
      </c>
      <c r="J22" s="552">
        <v>6</v>
      </c>
      <c r="K22" s="538">
        <v>7</v>
      </c>
      <c r="L22" s="398">
        <v>40</v>
      </c>
      <c r="M22" s="539">
        <f t="shared" ref="M22" si="25">D22-J22-L22</f>
        <v>36</v>
      </c>
      <c r="N22" s="539">
        <v>13</v>
      </c>
      <c r="O22" s="538">
        <v>34</v>
      </c>
      <c r="P22" s="398">
        <v>42</v>
      </c>
      <c r="Q22" s="599">
        <f t="shared" ref="Q22" si="26">D22-N22-P22</f>
        <v>27</v>
      </c>
      <c r="R22" s="379">
        <f t="shared" si="4"/>
        <v>82</v>
      </c>
      <c r="T22" s="9">
        <f t="shared" si="3"/>
        <v>82</v>
      </c>
      <c r="U22" s="423">
        <f>T22-D22</f>
        <v>0</v>
      </c>
    </row>
    <row r="23" spans="1:21" ht="25.2" customHeight="1" thickTop="1" thickBot="1" x14ac:dyDescent="0.25">
      <c r="A23" s="9"/>
      <c r="B23" s="818"/>
      <c r="C23" s="809"/>
      <c r="D23" s="438"/>
      <c r="E23" s="819"/>
      <c r="F23" s="820">
        <f t="shared" ref="F23" si="27">F22/D22</f>
        <v>0.17073170731707318</v>
      </c>
      <c r="G23" s="72"/>
      <c r="H23" s="601">
        <f t="shared" ref="H23" si="28">H22/D22</f>
        <v>0.51219512195121952</v>
      </c>
      <c r="I23" s="602">
        <f t="shared" ref="I23" si="29">I22/D22</f>
        <v>0.31707317073170732</v>
      </c>
      <c r="J23" s="821">
        <f>J22/D22</f>
        <v>7.3170731707317069E-2</v>
      </c>
      <c r="K23" s="822"/>
      <c r="L23" s="589">
        <f>L22/D22</f>
        <v>0.48780487804878048</v>
      </c>
      <c r="M23" s="591">
        <f t="shared" ref="M23" si="30">M22/D22</f>
        <v>0.43902439024390244</v>
      </c>
      <c r="N23" s="591">
        <f t="shared" ref="N23" si="31">N22/D22</f>
        <v>0.15853658536585366</v>
      </c>
      <c r="O23" s="822"/>
      <c r="P23" s="589">
        <f t="shared" ref="P23" si="32">P22/D22</f>
        <v>0.51219512195121952</v>
      </c>
      <c r="Q23" s="592">
        <f t="shared" ref="Q23" si="33">Q22/D22</f>
        <v>0.32926829268292684</v>
      </c>
      <c r="R23" s="379">
        <f t="shared" si="4"/>
        <v>0</v>
      </c>
      <c r="T23" s="62">
        <f t="shared" si="3"/>
        <v>1</v>
      </c>
      <c r="U23" s="423">
        <f>1-T23</f>
        <v>0</v>
      </c>
    </row>
    <row r="24" spans="1:21" ht="25.2" customHeight="1" thickTop="1" thickBot="1" x14ac:dyDescent="0.25">
      <c r="A24" s="9"/>
      <c r="B24" s="818"/>
      <c r="C24" s="79" t="s">
        <v>289</v>
      </c>
      <c r="D24" s="437">
        <v>8</v>
      </c>
      <c r="E24" s="823">
        <v>72</v>
      </c>
      <c r="F24" s="565">
        <v>2</v>
      </c>
      <c r="G24" s="542">
        <f t="shared" ref="G24" si="34">K24+O24</f>
        <v>29</v>
      </c>
      <c r="H24" s="391">
        <v>1</v>
      </c>
      <c r="I24" s="542">
        <f t="shared" ref="I24" si="35">D24-F24-H24</f>
        <v>5</v>
      </c>
      <c r="J24" s="824">
        <v>1</v>
      </c>
      <c r="K24" s="825">
        <v>0</v>
      </c>
      <c r="L24" s="826">
        <v>2</v>
      </c>
      <c r="M24" s="827">
        <f>D24-J24-L24</f>
        <v>5</v>
      </c>
      <c r="N24" s="539">
        <v>2</v>
      </c>
      <c r="O24" s="825">
        <v>29</v>
      </c>
      <c r="P24" s="398">
        <v>1</v>
      </c>
      <c r="Q24" s="599">
        <f t="shared" ref="Q24" si="36">D24-N24-P24</f>
        <v>5</v>
      </c>
      <c r="R24" s="379">
        <f t="shared" si="4"/>
        <v>8</v>
      </c>
      <c r="T24" s="9">
        <f t="shared" si="3"/>
        <v>8</v>
      </c>
      <c r="U24" s="423">
        <f>T24-D24</f>
        <v>0</v>
      </c>
    </row>
    <row r="25" spans="1:21" ht="25.2" customHeight="1" thickTop="1" thickBot="1" x14ac:dyDescent="0.25">
      <c r="A25" s="9"/>
      <c r="B25" s="818"/>
      <c r="C25" s="809"/>
      <c r="D25" s="438"/>
      <c r="E25" s="819"/>
      <c r="F25" s="820">
        <f t="shared" ref="F25" si="37">F24/D24</f>
        <v>0.25</v>
      </c>
      <c r="G25" s="72"/>
      <c r="H25" s="601">
        <f t="shared" ref="H25" si="38">H24/D24</f>
        <v>0.125</v>
      </c>
      <c r="I25" s="602">
        <f t="shared" ref="I25" si="39">I24/D24</f>
        <v>0.625</v>
      </c>
      <c r="J25" s="821">
        <f>J24/D24</f>
        <v>0.125</v>
      </c>
      <c r="K25" s="822"/>
      <c r="L25" s="589">
        <f>L24/D24</f>
        <v>0.25</v>
      </c>
      <c r="M25" s="591">
        <f t="shared" ref="M25" si="40">M24/D24</f>
        <v>0.625</v>
      </c>
      <c r="N25" s="591">
        <f t="shared" ref="N25" si="41">N24/D24</f>
        <v>0.25</v>
      </c>
      <c r="O25" s="822"/>
      <c r="P25" s="589">
        <f t="shared" ref="P25" si="42">P24/D24</f>
        <v>0.125</v>
      </c>
      <c r="Q25" s="592">
        <f t="shared" ref="Q25" si="43">Q24/D24</f>
        <v>0.625</v>
      </c>
      <c r="R25" s="379">
        <f t="shared" si="4"/>
        <v>0</v>
      </c>
      <c r="T25" s="62">
        <f t="shared" si="3"/>
        <v>1</v>
      </c>
      <c r="U25" s="423">
        <f>1-T25</f>
        <v>0</v>
      </c>
    </row>
    <row r="26" spans="1:21" ht="25.2" customHeight="1" thickTop="1" thickBot="1" x14ac:dyDescent="0.25">
      <c r="A26" s="9"/>
      <c r="B26" s="818"/>
      <c r="C26" s="79" t="s">
        <v>290</v>
      </c>
      <c r="D26" s="437">
        <v>176</v>
      </c>
      <c r="E26" s="828">
        <v>1298</v>
      </c>
      <c r="F26" s="565">
        <v>56</v>
      </c>
      <c r="G26" s="542">
        <f t="shared" ref="G26" si="44">K26+O26</f>
        <v>215</v>
      </c>
      <c r="H26" s="391">
        <v>71</v>
      </c>
      <c r="I26" s="542">
        <f t="shared" ref="I26" si="45">D26-F26-H26</f>
        <v>49</v>
      </c>
      <c r="J26" s="552">
        <v>37</v>
      </c>
      <c r="K26" s="538">
        <v>46</v>
      </c>
      <c r="L26" s="398">
        <v>84</v>
      </c>
      <c r="M26" s="539">
        <f t="shared" ref="M26" si="46">D26-J26-L26</f>
        <v>55</v>
      </c>
      <c r="N26" s="539">
        <v>54</v>
      </c>
      <c r="O26" s="538">
        <v>169</v>
      </c>
      <c r="P26" s="398">
        <v>72</v>
      </c>
      <c r="Q26" s="599">
        <f t="shared" ref="Q26" si="47">D26-N26-P26</f>
        <v>50</v>
      </c>
      <c r="R26" s="379">
        <f t="shared" si="4"/>
        <v>176</v>
      </c>
      <c r="T26" s="9">
        <f t="shared" si="3"/>
        <v>176</v>
      </c>
      <c r="U26" s="423">
        <f>T26-D26</f>
        <v>0</v>
      </c>
    </row>
    <row r="27" spans="1:21" ht="25.2" customHeight="1" thickTop="1" thickBot="1" x14ac:dyDescent="0.25">
      <c r="A27" s="9"/>
      <c r="B27" s="818"/>
      <c r="C27" s="809"/>
      <c r="D27" s="434"/>
      <c r="E27" s="819"/>
      <c r="F27" s="821">
        <f t="shared" ref="F27" si="48">F26/D26</f>
        <v>0.31818181818181818</v>
      </c>
      <c r="G27" s="829"/>
      <c r="H27" s="589">
        <f t="shared" ref="H27" si="49">H26/D26</f>
        <v>0.40340909090909088</v>
      </c>
      <c r="I27" s="590">
        <f t="shared" ref="I27" si="50">I26/D26</f>
        <v>0.27840909090909088</v>
      </c>
      <c r="J27" s="821">
        <f>J26/D26</f>
        <v>0.21022727272727273</v>
      </c>
      <c r="K27" s="822"/>
      <c r="L27" s="589">
        <f>L26/D26</f>
        <v>0.47727272727272729</v>
      </c>
      <c r="M27" s="591">
        <f t="shared" ref="M27" si="51">M26/D26</f>
        <v>0.3125</v>
      </c>
      <c r="N27" s="608">
        <f>N26/D26</f>
        <v>0.30681818181818182</v>
      </c>
      <c r="O27" s="822"/>
      <c r="P27" s="608">
        <f>P26/D26</f>
        <v>0.40909090909090912</v>
      </c>
      <c r="Q27" s="814">
        <f t="shared" ref="Q27" si="52">Q26/D26</f>
        <v>0.28409090909090912</v>
      </c>
      <c r="R27" s="379">
        <f t="shared" si="4"/>
        <v>0</v>
      </c>
      <c r="T27" s="62">
        <f t="shared" si="3"/>
        <v>1</v>
      </c>
      <c r="U27" s="423">
        <f>1-T27</f>
        <v>0</v>
      </c>
    </row>
    <row r="28" spans="1:21" ht="25.2" customHeight="1" thickTop="1" thickBot="1" x14ac:dyDescent="0.25">
      <c r="A28" s="9"/>
      <c r="B28" s="63" t="s">
        <v>291</v>
      </c>
      <c r="C28" s="377" t="s">
        <v>292</v>
      </c>
      <c r="D28" s="433">
        <v>106</v>
      </c>
      <c r="E28" s="817">
        <v>76</v>
      </c>
      <c r="F28" s="559">
        <v>10</v>
      </c>
      <c r="G28" s="595">
        <f>K28+O28</f>
        <v>19</v>
      </c>
      <c r="H28" s="381">
        <v>39</v>
      </c>
      <c r="I28" s="595">
        <f>D28-F28-H28</f>
        <v>57</v>
      </c>
      <c r="J28" s="559">
        <v>3</v>
      </c>
      <c r="K28" s="595">
        <v>1</v>
      </c>
      <c r="L28" s="381">
        <v>36</v>
      </c>
      <c r="M28" s="596">
        <f>D28-J28-L28</f>
        <v>67</v>
      </c>
      <c r="N28" s="543">
        <v>10</v>
      </c>
      <c r="O28" s="595">
        <v>18</v>
      </c>
      <c r="P28" s="391">
        <v>38</v>
      </c>
      <c r="Q28" s="606">
        <f t="shared" ref="Q28" si="53">D28-N28-P28</f>
        <v>58</v>
      </c>
      <c r="R28" s="379">
        <f t="shared" si="4"/>
        <v>106</v>
      </c>
      <c r="T28" s="9">
        <f t="shared" si="3"/>
        <v>106</v>
      </c>
      <c r="U28" s="423">
        <f>T28-D28</f>
        <v>0</v>
      </c>
    </row>
    <row r="29" spans="1:21" ht="25.2" customHeight="1" thickTop="1" thickBot="1" x14ac:dyDescent="0.25">
      <c r="A29" s="9"/>
      <c r="B29" s="818"/>
      <c r="C29" s="85"/>
      <c r="D29" s="438"/>
      <c r="E29" s="830"/>
      <c r="F29" s="820">
        <f>F28/D28</f>
        <v>9.4339622641509441E-2</v>
      </c>
      <c r="G29" s="72"/>
      <c r="H29" s="601">
        <f>H28/D28</f>
        <v>0.36792452830188677</v>
      </c>
      <c r="I29" s="602">
        <f>I28/D28</f>
        <v>0.53773584905660377</v>
      </c>
      <c r="J29" s="821">
        <f>J28/D28</f>
        <v>2.8301886792452831E-2</v>
      </c>
      <c r="K29" s="822"/>
      <c r="L29" s="589">
        <f>L28/D28</f>
        <v>0.33962264150943394</v>
      </c>
      <c r="M29" s="591">
        <f t="shared" ref="M29" si="54">M28/D28</f>
        <v>0.63207547169811318</v>
      </c>
      <c r="N29" s="591">
        <f t="shared" ref="N29" si="55">N28/D28</f>
        <v>9.4339622641509441E-2</v>
      </c>
      <c r="O29" s="822"/>
      <c r="P29" s="589">
        <f t="shared" ref="P29" si="56">P28/D28</f>
        <v>0.35849056603773582</v>
      </c>
      <c r="Q29" s="592">
        <f t="shared" ref="Q29" si="57">Q28/D28</f>
        <v>0.54716981132075471</v>
      </c>
      <c r="R29" s="379">
        <f t="shared" si="4"/>
        <v>0</v>
      </c>
      <c r="T29" s="62">
        <f t="shared" si="3"/>
        <v>1</v>
      </c>
      <c r="U29" s="423">
        <f>1-T29</f>
        <v>0</v>
      </c>
    </row>
    <row r="30" spans="1:21" ht="25.2" customHeight="1" thickTop="1" thickBot="1" x14ac:dyDescent="0.25">
      <c r="A30" s="9"/>
      <c r="B30" s="818"/>
      <c r="C30" s="79" t="s">
        <v>293</v>
      </c>
      <c r="D30" s="441">
        <v>171</v>
      </c>
      <c r="E30" s="831">
        <v>232</v>
      </c>
      <c r="F30" s="565">
        <v>25</v>
      </c>
      <c r="G30" s="542">
        <f t="shared" ref="G30" si="58">K30+O30</f>
        <v>24</v>
      </c>
      <c r="H30" s="391">
        <v>71</v>
      </c>
      <c r="I30" s="542">
        <f t="shared" ref="I30" si="59">D30-F30-H30</f>
        <v>75</v>
      </c>
      <c r="J30" s="552">
        <v>15</v>
      </c>
      <c r="K30" s="538">
        <v>4</v>
      </c>
      <c r="L30" s="398">
        <v>72</v>
      </c>
      <c r="M30" s="539">
        <f t="shared" ref="M30" si="60">D30-J30-L30</f>
        <v>84</v>
      </c>
      <c r="N30" s="539">
        <v>22</v>
      </c>
      <c r="O30" s="538">
        <v>20</v>
      </c>
      <c r="P30" s="398">
        <v>70</v>
      </c>
      <c r="Q30" s="599">
        <f t="shared" ref="Q30" si="61">D30-N30-P30</f>
        <v>79</v>
      </c>
      <c r="R30" s="379">
        <f t="shared" si="4"/>
        <v>171</v>
      </c>
      <c r="T30" s="9">
        <f t="shared" si="3"/>
        <v>171</v>
      </c>
      <c r="U30" s="423">
        <f>T30-D30</f>
        <v>0</v>
      </c>
    </row>
    <row r="31" spans="1:21" ht="25.2" customHeight="1" thickTop="1" thickBot="1" x14ac:dyDescent="0.25">
      <c r="A31" s="9"/>
      <c r="B31" s="818"/>
      <c r="C31" s="85"/>
      <c r="D31" s="438"/>
      <c r="E31" s="830"/>
      <c r="F31" s="820">
        <f t="shared" ref="F31" si="62">F30/D30</f>
        <v>0.14619883040935672</v>
      </c>
      <c r="G31" s="72"/>
      <c r="H31" s="601">
        <f t="shared" ref="H31" si="63">H30/D30</f>
        <v>0.41520467836257308</v>
      </c>
      <c r="I31" s="602">
        <f t="shared" ref="I31" si="64">I30/D30</f>
        <v>0.43859649122807015</v>
      </c>
      <c r="J31" s="821">
        <f>J30/D30</f>
        <v>8.771929824561403E-2</v>
      </c>
      <c r="K31" s="822"/>
      <c r="L31" s="589">
        <f>L30/D30</f>
        <v>0.42105263157894735</v>
      </c>
      <c r="M31" s="591">
        <f t="shared" ref="M31" si="65">M30/D30</f>
        <v>0.49122807017543857</v>
      </c>
      <c r="N31" s="591">
        <f t="shared" ref="N31" si="66">N30/D30</f>
        <v>0.12865497076023391</v>
      </c>
      <c r="O31" s="822"/>
      <c r="P31" s="589">
        <f t="shared" ref="P31" si="67">P30/D30</f>
        <v>0.40935672514619881</v>
      </c>
      <c r="Q31" s="592">
        <f t="shared" ref="Q31" si="68">Q30/D30</f>
        <v>0.46198830409356723</v>
      </c>
      <c r="R31" s="379">
        <f t="shared" si="4"/>
        <v>0</v>
      </c>
      <c r="T31" s="62">
        <f t="shared" si="3"/>
        <v>1</v>
      </c>
      <c r="U31" s="423">
        <f>1-T31</f>
        <v>0</v>
      </c>
    </row>
    <row r="32" spans="1:21" ht="25.2" customHeight="1" thickTop="1" thickBot="1" x14ac:dyDescent="0.25">
      <c r="A32" s="9"/>
      <c r="B32" s="818"/>
      <c r="C32" s="79" t="s">
        <v>294</v>
      </c>
      <c r="D32" s="434">
        <v>49</v>
      </c>
      <c r="E32" s="831">
        <v>212</v>
      </c>
      <c r="F32" s="565">
        <v>16</v>
      </c>
      <c r="G32" s="542">
        <f t="shared" ref="G32" si="69">K32+O32</f>
        <v>12</v>
      </c>
      <c r="H32" s="391">
        <v>21</v>
      </c>
      <c r="I32" s="542">
        <f t="shared" ref="I32" si="70">D32-F32-H32</f>
        <v>12</v>
      </c>
      <c r="J32" s="552">
        <v>10</v>
      </c>
      <c r="K32" s="538">
        <v>2</v>
      </c>
      <c r="L32" s="398">
        <v>23</v>
      </c>
      <c r="M32" s="539">
        <f t="shared" ref="M32" si="71">D32-J32-L32</f>
        <v>16</v>
      </c>
      <c r="N32" s="539">
        <v>15</v>
      </c>
      <c r="O32" s="538">
        <v>10</v>
      </c>
      <c r="P32" s="398">
        <v>21</v>
      </c>
      <c r="Q32" s="599">
        <f t="shared" ref="Q32" si="72">D32-N32-P32</f>
        <v>13</v>
      </c>
      <c r="R32" s="379">
        <f t="shared" si="4"/>
        <v>49</v>
      </c>
      <c r="T32" s="9">
        <f t="shared" si="3"/>
        <v>49</v>
      </c>
      <c r="U32" s="423">
        <f>T32-D32</f>
        <v>0</v>
      </c>
    </row>
    <row r="33" spans="1:21" ht="25.2" customHeight="1" thickTop="1" thickBot="1" x14ac:dyDescent="0.25">
      <c r="A33" s="9"/>
      <c r="B33" s="818"/>
      <c r="C33" s="85"/>
      <c r="D33" s="438"/>
      <c r="E33" s="830"/>
      <c r="F33" s="820">
        <f t="shared" ref="F33" si="73">F32/D32</f>
        <v>0.32653061224489793</v>
      </c>
      <c r="G33" s="72"/>
      <c r="H33" s="601">
        <f t="shared" ref="H33" si="74">H32/D32</f>
        <v>0.42857142857142855</v>
      </c>
      <c r="I33" s="602">
        <f t="shared" ref="I33" si="75">I32/D32</f>
        <v>0.24489795918367346</v>
      </c>
      <c r="J33" s="821">
        <f>J32/D32</f>
        <v>0.20408163265306123</v>
      </c>
      <c r="K33" s="822"/>
      <c r="L33" s="589">
        <f>L32/D32</f>
        <v>0.46938775510204084</v>
      </c>
      <c r="M33" s="591">
        <f t="shared" ref="M33" si="76">M32/D32</f>
        <v>0.32653061224489793</v>
      </c>
      <c r="N33" s="591">
        <f t="shared" ref="N33" si="77">N32/D32</f>
        <v>0.30612244897959184</v>
      </c>
      <c r="O33" s="822"/>
      <c r="P33" s="589">
        <f t="shared" ref="P33" si="78">P32/D32</f>
        <v>0.42857142857142855</v>
      </c>
      <c r="Q33" s="592">
        <f t="shared" ref="Q33" si="79">Q32/D32</f>
        <v>0.26530612244897961</v>
      </c>
      <c r="R33" s="379">
        <f t="shared" si="4"/>
        <v>0</v>
      </c>
      <c r="T33" s="62">
        <f t="shared" si="3"/>
        <v>1</v>
      </c>
      <c r="U33" s="423">
        <f>1-T33</f>
        <v>0</v>
      </c>
    </row>
    <row r="34" spans="1:21" ht="25.2" customHeight="1" thickTop="1" thickBot="1" x14ac:dyDescent="0.25">
      <c r="A34" s="9"/>
      <c r="B34" s="818"/>
      <c r="C34" s="79" t="s">
        <v>295</v>
      </c>
      <c r="D34" s="434">
        <v>38</v>
      </c>
      <c r="E34" s="831">
        <v>275</v>
      </c>
      <c r="F34" s="565">
        <v>16</v>
      </c>
      <c r="G34" s="542">
        <f t="shared" ref="G34" si="80">K34+O34</f>
        <v>24</v>
      </c>
      <c r="H34" s="391">
        <v>19</v>
      </c>
      <c r="I34" s="542">
        <f t="shared" ref="I34" si="81">D34-F34-H34</f>
        <v>3</v>
      </c>
      <c r="J34" s="552">
        <v>11</v>
      </c>
      <c r="K34" s="538">
        <v>5</v>
      </c>
      <c r="L34" s="398">
        <v>23</v>
      </c>
      <c r="M34" s="539">
        <f t="shared" ref="M34" si="82">D34-J34-L34</f>
        <v>4</v>
      </c>
      <c r="N34" s="539">
        <v>15</v>
      </c>
      <c r="O34" s="538">
        <v>19</v>
      </c>
      <c r="P34" s="398">
        <v>20</v>
      </c>
      <c r="Q34" s="599">
        <f t="shared" ref="Q34" si="83">D34-N34-P34</f>
        <v>3</v>
      </c>
      <c r="R34" s="379">
        <f t="shared" si="4"/>
        <v>38</v>
      </c>
      <c r="T34" s="9">
        <f t="shared" si="3"/>
        <v>38</v>
      </c>
      <c r="U34" s="423">
        <f>T34-D34</f>
        <v>0</v>
      </c>
    </row>
    <row r="35" spans="1:21" ht="25.2" customHeight="1" thickTop="1" thickBot="1" x14ac:dyDescent="0.25">
      <c r="A35" s="9"/>
      <c r="B35" s="818"/>
      <c r="C35" s="85"/>
      <c r="D35" s="438"/>
      <c r="E35" s="830"/>
      <c r="F35" s="820">
        <f t="shared" ref="F35" si="84">F34/D34</f>
        <v>0.42105263157894735</v>
      </c>
      <c r="G35" s="72"/>
      <c r="H35" s="601">
        <f t="shared" ref="H35" si="85">H34/D34</f>
        <v>0.5</v>
      </c>
      <c r="I35" s="602">
        <f t="shared" ref="I35" si="86">I34/D34</f>
        <v>7.8947368421052627E-2</v>
      </c>
      <c r="J35" s="821">
        <f>J34/D34</f>
        <v>0.28947368421052633</v>
      </c>
      <c r="K35" s="822"/>
      <c r="L35" s="589">
        <f>L34/D34</f>
        <v>0.60526315789473684</v>
      </c>
      <c r="M35" s="591">
        <f t="shared" ref="M35" si="87">M34/D34</f>
        <v>0.10526315789473684</v>
      </c>
      <c r="N35" s="591">
        <f t="shared" ref="N35" si="88">N34/D34</f>
        <v>0.39473684210526316</v>
      </c>
      <c r="O35" s="822"/>
      <c r="P35" s="589">
        <f t="shared" ref="P35" si="89">P34/D34</f>
        <v>0.52631578947368418</v>
      </c>
      <c r="Q35" s="592">
        <f t="shared" ref="Q35" si="90">Q34/D34</f>
        <v>7.8947368421052627E-2</v>
      </c>
      <c r="R35" s="379">
        <f t="shared" si="4"/>
        <v>0</v>
      </c>
      <c r="T35" s="62">
        <f t="shared" si="3"/>
        <v>1</v>
      </c>
      <c r="U35" s="423">
        <f>1-T35</f>
        <v>0</v>
      </c>
    </row>
    <row r="36" spans="1:21" ht="25.2" customHeight="1" thickTop="1" thickBot="1" x14ac:dyDescent="0.25">
      <c r="A36" s="9"/>
      <c r="B36" s="818"/>
      <c r="C36" s="79" t="s">
        <v>296</v>
      </c>
      <c r="D36" s="434">
        <v>33</v>
      </c>
      <c r="E36" s="831">
        <v>390</v>
      </c>
      <c r="F36" s="565">
        <v>13</v>
      </c>
      <c r="G36" s="542">
        <f t="shared" ref="G36" si="91">K36+O36</f>
        <v>53</v>
      </c>
      <c r="H36" s="391">
        <v>13</v>
      </c>
      <c r="I36" s="542">
        <f t="shared" ref="I36" si="92">D36-F36-H36</f>
        <v>7</v>
      </c>
      <c r="J36" s="552">
        <v>8</v>
      </c>
      <c r="K36" s="538">
        <v>21</v>
      </c>
      <c r="L36" s="398">
        <v>16</v>
      </c>
      <c r="M36" s="539">
        <f t="shared" ref="M36" si="93">D36-J36-L36</f>
        <v>9</v>
      </c>
      <c r="N36" s="539">
        <v>12</v>
      </c>
      <c r="O36" s="538">
        <v>32</v>
      </c>
      <c r="P36" s="398">
        <v>14</v>
      </c>
      <c r="Q36" s="599">
        <f t="shared" ref="Q36" si="94">D36-N36-P36</f>
        <v>7</v>
      </c>
      <c r="R36" s="379">
        <f t="shared" si="4"/>
        <v>33</v>
      </c>
      <c r="T36" s="9">
        <f t="shared" si="3"/>
        <v>33</v>
      </c>
      <c r="U36" s="423">
        <f>T36-D36</f>
        <v>0</v>
      </c>
    </row>
    <row r="37" spans="1:21" ht="25.2" customHeight="1" thickTop="1" thickBot="1" x14ac:dyDescent="0.25">
      <c r="A37" s="9"/>
      <c r="B37" s="818"/>
      <c r="C37" s="85"/>
      <c r="D37" s="438"/>
      <c r="E37" s="830"/>
      <c r="F37" s="820">
        <f t="shared" ref="F37" si="95">F36/D36</f>
        <v>0.39393939393939392</v>
      </c>
      <c r="G37" s="72"/>
      <c r="H37" s="601">
        <f t="shared" ref="H37" si="96">H36/D36</f>
        <v>0.39393939393939392</v>
      </c>
      <c r="I37" s="602">
        <f t="shared" ref="I37" si="97">I36/D36</f>
        <v>0.21212121212121213</v>
      </c>
      <c r="J37" s="821">
        <f>J36/D36</f>
        <v>0.24242424242424243</v>
      </c>
      <c r="K37" s="822"/>
      <c r="L37" s="589">
        <f>L36/D36</f>
        <v>0.48484848484848486</v>
      </c>
      <c r="M37" s="591">
        <f t="shared" ref="M37" si="98">M36/D36</f>
        <v>0.27272727272727271</v>
      </c>
      <c r="N37" s="591">
        <f t="shared" ref="N37" si="99">N36/D36</f>
        <v>0.36363636363636365</v>
      </c>
      <c r="O37" s="822"/>
      <c r="P37" s="589">
        <f t="shared" ref="P37" si="100">P36/D36</f>
        <v>0.42424242424242425</v>
      </c>
      <c r="Q37" s="592">
        <f t="shared" ref="Q37" si="101">Q36/D36</f>
        <v>0.21212121212121213</v>
      </c>
      <c r="R37" s="379">
        <f t="shared" si="4"/>
        <v>0</v>
      </c>
      <c r="T37" s="62">
        <f t="shared" si="3"/>
        <v>1</v>
      </c>
      <c r="U37" s="423">
        <f>1-T37</f>
        <v>0</v>
      </c>
    </row>
    <row r="38" spans="1:21" ht="25.2" customHeight="1" thickTop="1" thickBot="1" x14ac:dyDescent="0.25">
      <c r="A38" s="9"/>
      <c r="B38" s="818"/>
      <c r="C38" s="84" t="s">
        <v>297</v>
      </c>
      <c r="D38" s="441">
        <v>30</v>
      </c>
      <c r="E38" s="832">
        <v>1150</v>
      </c>
      <c r="F38" s="565">
        <v>19</v>
      </c>
      <c r="G38" s="542">
        <f t="shared" ref="G38" si="102">K38+O38</f>
        <v>233</v>
      </c>
      <c r="H38" s="391">
        <v>8</v>
      </c>
      <c r="I38" s="542">
        <f t="shared" ref="I38" si="103">D38-F38-H38</f>
        <v>3</v>
      </c>
      <c r="J38" s="552">
        <v>16</v>
      </c>
      <c r="K38" s="538">
        <v>67</v>
      </c>
      <c r="L38" s="398">
        <v>11</v>
      </c>
      <c r="M38" s="539">
        <f t="shared" ref="M38" si="104">D38-J38-L38</f>
        <v>3</v>
      </c>
      <c r="N38" s="539">
        <v>19</v>
      </c>
      <c r="O38" s="538">
        <v>166</v>
      </c>
      <c r="P38" s="398">
        <v>8</v>
      </c>
      <c r="Q38" s="599">
        <f t="shared" ref="Q38" si="105">D38-N38-P38</f>
        <v>3</v>
      </c>
      <c r="R38" s="379">
        <f t="shared" si="4"/>
        <v>30</v>
      </c>
      <c r="T38" s="9">
        <f t="shared" si="3"/>
        <v>30</v>
      </c>
      <c r="U38" s="423">
        <f>T38-D38</f>
        <v>0</v>
      </c>
    </row>
    <row r="39" spans="1:21" ht="25.2" customHeight="1" thickTop="1" thickBot="1" x14ac:dyDescent="0.25">
      <c r="A39" s="9"/>
      <c r="B39" s="818"/>
      <c r="C39" s="809"/>
      <c r="D39" s="434"/>
      <c r="E39" s="819"/>
      <c r="F39" s="821">
        <f t="shared" ref="F39" si="106">F38/D38</f>
        <v>0.6333333333333333</v>
      </c>
      <c r="G39" s="829"/>
      <c r="H39" s="589">
        <f t="shared" ref="H39" si="107">H38/D38</f>
        <v>0.26666666666666666</v>
      </c>
      <c r="I39" s="590">
        <f t="shared" ref="I39" si="108">I38/D38</f>
        <v>0.1</v>
      </c>
      <c r="J39" s="821">
        <f>J38/D38</f>
        <v>0.53333333333333333</v>
      </c>
      <c r="K39" s="822"/>
      <c r="L39" s="589">
        <f>L38/D38</f>
        <v>0.36666666666666664</v>
      </c>
      <c r="M39" s="591">
        <f t="shared" ref="M39" si="109">M38/D38</f>
        <v>0.1</v>
      </c>
      <c r="N39" s="591">
        <f t="shared" ref="N39" si="110">N38/D38</f>
        <v>0.6333333333333333</v>
      </c>
      <c r="O39" s="822"/>
      <c r="P39" s="589">
        <f t="shared" ref="P39" si="111">P38/D38</f>
        <v>0.26666666666666666</v>
      </c>
      <c r="Q39" s="592">
        <f t="shared" ref="Q39" si="112">Q38/D38</f>
        <v>0.1</v>
      </c>
      <c r="R39" s="379">
        <f t="shared" si="4"/>
        <v>0</v>
      </c>
      <c r="T39" s="62">
        <f t="shared" si="3"/>
        <v>0.99999999999999989</v>
      </c>
      <c r="U39" s="423">
        <f>1-T39</f>
        <v>0</v>
      </c>
    </row>
    <row r="40" spans="1:21" ht="25.2" customHeight="1" thickTop="1" x14ac:dyDescent="0.2">
      <c r="A40" s="9"/>
      <c r="B40" s="818"/>
      <c r="C40" s="442" t="s">
        <v>298</v>
      </c>
      <c r="D40" s="833">
        <f>D30+D32+D34+D36</f>
        <v>291</v>
      </c>
      <c r="E40" s="834">
        <f>E30+E32+E34+E36</f>
        <v>1109</v>
      </c>
      <c r="F40" s="559">
        <f>F30+F32+F34+F36</f>
        <v>70</v>
      </c>
      <c r="G40" s="595">
        <f t="shared" ref="G40:H40" si="113">G30+G32+G34+G36</f>
        <v>113</v>
      </c>
      <c r="H40" s="381">
        <f t="shared" si="113"/>
        <v>124</v>
      </c>
      <c r="I40" s="595">
        <f>I30+I32+I34+I36</f>
        <v>97</v>
      </c>
      <c r="J40" s="559">
        <f>J30+J32+J34+J36</f>
        <v>44</v>
      </c>
      <c r="K40" s="595">
        <f t="shared" ref="K40:L40" si="114">K30+K32+K34+K36</f>
        <v>32</v>
      </c>
      <c r="L40" s="381">
        <f t="shared" si="114"/>
        <v>134</v>
      </c>
      <c r="M40" s="596">
        <f>M30+M32+M34+M36</f>
        <v>113</v>
      </c>
      <c r="N40" s="596">
        <f>N30+N32+N34+N36</f>
        <v>64</v>
      </c>
      <c r="O40" s="595">
        <f t="shared" ref="O40:P40" si="115">O30+O32+O34+O36</f>
        <v>81</v>
      </c>
      <c r="P40" s="381">
        <f t="shared" si="115"/>
        <v>125</v>
      </c>
      <c r="Q40" s="597">
        <f>Q30+Q32+Q34+Q36</f>
        <v>102</v>
      </c>
      <c r="R40" s="833">
        <f>R30+R32+R34+R36</f>
        <v>291</v>
      </c>
      <c r="T40" s="9">
        <f t="shared" si="3"/>
        <v>291</v>
      </c>
      <c r="U40" s="423">
        <f>T40-D40</f>
        <v>0</v>
      </c>
    </row>
    <row r="41" spans="1:21" ht="25.2" customHeight="1" x14ac:dyDescent="0.2">
      <c r="A41" s="9"/>
      <c r="B41" s="818"/>
      <c r="C41" s="409" t="s">
        <v>299</v>
      </c>
      <c r="D41" s="835"/>
      <c r="E41" s="819"/>
      <c r="F41" s="821">
        <f>F40/D40</f>
        <v>0.24054982817869416</v>
      </c>
      <c r="G41" s="822"/>
      <c r="H41" s="589">
        <f>H40/D40</f>
        <v>0.42611683848797249</v>
      </c>
      <c r="I41" s="590">
        <f>I40/D40</f>
        <v>0.33333333333333331</v>
      </c>
      <c r="J41" s="821">
        <f>J40/D40</f>
        <v>0.15120274914089346</v>
      </c>
      <c r="K41" s="822"/>
      <c r="L41" s="589">
        <f>L40/D40</f>
        <v>0.46048109965635736</v>
      </c>
      <c r="M41" s="591">
        <f>M40/D40</f>
        <v>0.38831615120274915</v>
      </c>
      <c r="N41" s="591">
        <f>N40/D40</f>
        <v>0.21993127147766323</v>
      </c>
      <c r="O41" s="822"/>
      <c r="P41" s="589">
        <f>P40/D40</f>
        <v>0.42955326460481097</v>
      </c>
      <c r="Q41" s="592">
        <f>Q40/D40</f>
        <v>0.35051546391752575</v>
      </c>
      <c r="R41" s="835"/>
      <c r="T41" s="62">
        <f t="shared" si="3"/>
        <v>1</v>
      </c>
      <c r="U41" s="423">
        <f>1-T41</f>
        <v>0</v>
      </c>
    </row>
    <row r="42" spans="1:21" ht="25.2" customHeight="1" x14ac:dyDescent="0.2">
      <c r="A42" s="9"/>
      <c r="B42" s="818"/>
      <c r="C42" s="410" t="s">
        <v>298</v>
      </c>
      <c r="D42" s="836">
        <f>D32+D34+D36+D38</f>
        <v>150</v>
      </c>
      <c r="E42" s="837">
        <f>E32+E34+E36+E38</f>
        <v>2027</v>
      </c>
      <c r="F42" s="552">
        <f t="shared" ref="F42:H42" si="116">F32+F34+F36+F38</f>
        <v>64</v>
      </c>
      <c r="G42" s="538">
        <f t="shared" si="116"/>
        <v>322</v>
      </c>
      <c r="H42" s="398">
        <f t="shared" si="116"/>
        <v>61</v>
      </c>
      <c r="I42" s="538">
        <f>I32+I34+I36+I38</f>
        <v>25</v>
      </c>
      <c r="J42" s="552">
        <f t="shared" ref="J42:L42" si="117">J32+J34+J36+J38</f>
        <v>45</v>
      </c>
      <c r="K42" s="538">
        <f t="shared" si="117"/>
        <v>95</v>
      </c>
      <c r="L42" s="398">
        <f t="shared" si="117"/>
        <v>73</v>
      </c>
      <c r="M42" s="539">
        <f>M32+M34+M36+M38</f>
        <v>32</v>
      </c>
      <c r="N42" s="539">
        <f t="shared" ref="N42:P42" si="118">N32+N34+N36+N38</f>
        <v>61</v>
      </c>
      <c r="O42" s="538">
        <f t="shared" si="118"/>
        <v>227</v>
      </c>
      <c r="P42" s="398">
        <f t="shared" si="118"/>
        <v>63</v>
      </c>
      <c r="Q42" s="599">
        <f>Q32+Q34+Q36+Q38</f>
        <v>26</v>
      </c>
      <c r="R42" s="836">
        <f>R32+R34+R36+R38</f>
        <v>150</v>
      </c>
      <c r="T42" s="9">
        <f t="shared" si="3"/>
        <v>150</v>
      </c>
      <c r="U42" s="423">
        <f>T42-D42</f>
        <v>0</v>
      </c>
    </row>
    <row r="43" spans="1:21" ht="25.2" customHeight="1" thickBot="1" x14ac:dyDescent="0.25">
      <c r="A43" s="9"/>
      <c r="B43" s="276"/>
      <c r="C43" s="409" t="s">
        <v>300</v>
      </c>
      <c r="D43" s="835"/>
      <c r="E43" s="838"/>
      <c r="F43" s="839">
        <f>F42/D42</f>
        <v>0.42666666666666669</v>
      </c>
      <c r="G43" s="840"/>
      <c r="H43" s="617">
        <f>H42/D42</f>
        <v>0.40666666666666668</v>
      </c>
      <c r="I43" s="841">
        <f>I42/D42</f>
        <v>0.16666666666666666</v>
      </c>
      <c r="J43" s="839">
        <f>J42/D42</f>
        <v>0.3</v>
      </c>
      <c r="K43" s="840"/>
      <c r="L43" s="617">
        <f>L42/D42</f>
        <v>0.48666666666666669</v>
      </c>
      <c r="M43" s="618">
        <f>M42/D42</f>
        <v>0.21333333333333335</v>
      </c>
      <c r="N43" s="618">
        <f>N42/D42</f>
        <v>0.40666666666666668</v>
      </c>
      <c r="O43" s="840"/>
      <c r="P43" s="617">
        <f>P42/D42</f>
        <v>0.42</v>
      </c>
      <c r="Q43" s="619">
        <f>Q42/D42</f>
        <v>0.17333333333333334</v>
      </c>
      <c r="R43" s="835"/>
      <c r="T43" s="62">
        <f t="shared" si="3"/>
        <v>1</v>
      </c>
      <c r="U43" s="423">
        <f>1-T43</f>
        <v>0</v>
      </c>
    </row>
    <row r="44" spans="1:21" ht="15" customHeight="1" x14ac:dyDescent="0.2">
      <c r="B44" s="726"/>
      <c r="C44" s="842"/>
      <c r="D44"/>
      <c r="E44"/>
      <c r="F44"/>
      <c r="G44"/>
      <c r="H44"/>
      <c r="I44" s="690"/>
      <c r="J44"/>
      <c r="K44"/>
      <c r="L44"/>
      <c r="M44" s="690"/>
      <c r="N44"/>
      <c r="O44"/>
      <c r="P44"/>
      <c r="Q44" s="690"/>
      <c r="R44"/>
    </row>
    <row r="45" spans="1:21" x14ac:dyDescent="0.2">
      <c r="B45" s="9" t="s">
        <v>434</v>
      </c>
      <c r="C45" s="843"/>
      <c r="D45" s="416">
        <f>D28+D30+D32+D34+D36+D38</f>
        <v>427</v>
      </c>
      <c r="E45" s="416">
        <f>E28+E30+E32+E34+E36+E38</f>
        <v>2335</v>
      </c>
      <c r="F45" s="416">
        <f t="shared" ref="F45:Q45" si="119">F28+F30+F32+F34+F36+F38</f>
        <v>99</v>
      </c>
      <c r="G45" s="416">
        <f t="shared" si="119"/>
        <v>365</v>
      </c>
      <c r="H45" s="416">
        <f t="shared" si="119"/>
        <v>171</v>
      </c>
      <c r="I45" s="416">
        <f t="shared" si="119"/>
        <v>157</v>
      </c>
      <c r="J45" s="416">
        <f t="shared" si="119"/>
        <v>63</v>
      </c>
      <c r="K45" s="416">
        <f t="shared" si="119"/>
        <v>100</v>
      </c>
      <c r="L45" s="416">
        <f t="shared" si="119"/>
        <v>181</v>
      </c>
      <c r="M45" s="416">
        <f t="shared" si="119"/>
        <v>183</v>
      </c>
      <c r="N45" s="416">
        <f t="shared" si="119"/>
        <v>93</v>
      </c>
      <c r="O45" s="416">
        <f t="shared" si="119"/>
        <v>265</v>
      </c>
      <c r="P45" s="416">
        <f t="shared" si="119"/>
        <v>171</v>
      </c>
      <c r="Q45" s="416">
        <f t="shared" si="119"/>
        <v>163</v>
      </c>
      <c r="R45" s="416">
        <f>R28+R30+R32+R34+R36+R38</f>
        <v>427</v>
      </c>
      <c r="S45" s="416"/>
    </row>
    <row r="46" spans="1:21" x14ac:dyDescent="0.2">
      <c r="B46" t="s">
        <v>435</v>
      </c>
      <c r="F46" s="110">
        <f>F45/D45</f>
        <v>0.23185011709601874</v>
      </c>
      <c r="G46" s="110" t="s">
        <v>436</v>
      </c>
      <c r="H46" s="110">
        <f>H45/D45</f>
        <v>0.40046838407494145</v>
      </c>
      <c r="I46" s="110">
        <f>I45/D45</f>
        <v>0.36768149882903983</v>
      </c>
      <c r="J46" s="110">
        <f>J45/D45</f>
        <v>0.14754098360655737</v>
      </c>
      <c r="K46" s="110" t="s">
        <v>436</v>
      </c>
      <c r="L46" s="110">
        <f>L45/D45</f>
        <v>0.42388758782201408</v>
      </c>
      <c r="M46" s="110">
        <f>M45/D45</f>
        <v>0.42857142857142855</v>
      </c>
      <c r="N46" s="62">
        <f>N45/D45</f>
        <v>0.21779859484777517</v>
      </c>
      <c r="O46" s="110" t="s">
        <v>436</v>
      </c>
      <c r="P46" s="110">
        <f>P45/D45</f>
        <v>0.40046838407494145</v>
      </c>
      <c r="Q46" s="110">
        <f>Q45/D45</f>
        <v>0.38173302107728335</v>
      </c>
      <c r="R46" s="110">
        <f t="shared" ref="R46" si="120">R45/J45</f>
        <v>6.7777777777777777</v>
      </c>
    </row>
    <row r="47" spans="1:21" x14ac:dyDescent="0.2">
      <c r="B47"/>
      <c r="F47" s="110"/>
      <c r="G47" s="110"/>
      <c r="H47" s="110"/>
      <c r="I47" s="110"/>
      <c r="J47" s="110"/>
      <c r="K47" s="110"/>
      <c r="L47" s="110"/>
      <c r="M47" s="110"/>
      <c r="O47" s="110"/>
      <c r="P47" s="110"/>
      <c r="Q47" s="110"/>
    </row>
    <row r="48" spans="1:21" x14ac:dyDescent="0.2">
      <c r="B48" t="s">
        <v>437</v>
      </c>
      <c r="D48" s="9">
        <f>D40+D38+D28</f>
        <v>427</v>
      </c>
      <c r="E48" s="9">
        <f>E40+E38+E28</f>
        <v>2335</v>
      </c>
      <c r="F48" s="9">
        <f t="shared" ref="F48:R48" si="121">F40+F38+F28</f>
        <v>99</v>
      </c>
      <c r="G48" s="9">
        <f t="shared" si="121"/>
        <v>365</v>
      </c>
      <c r="H48" s="9">
        <f t="shared" si="121"/>
        <v>171</v>
      </c>
      <c r="I48" s="9">
        <f t="shared" si="121"/>
        <v>157</v>
      </c>
      <c r="J48" s="9">
        <f t="shared" si="121"/>
        <v>63</v>
      </c>
      <c r="K48" s="9">
        <f t="shared" si="121"/>
        <v>100</v>
      </c>
      <c r="L48" s="9">
        <f t="shared" si="121"/>
        <v>181</v>
      </c>
      <c r="M48" s="9">
        <f t="shared" si="121"/>
        <v>183</v>
      </c>
      <c r="N48" s="9">
        <f t="shared" si="121"/>
        <v>93</v>
      </c>
      <c r="O48" s="9">
        <f t="shared" si="121"/>
        <v>265</v>
      </c>
      <c r="P48" s="9">
        <f t="shared" si="121"/>
        <v>171</v>
      </c>
      <c r="Q48" s="9">
        <f t="shared" si="121"/>
        <v>163</v>
      </c>
      <c r="R48" s="9">
        <f t="shared" si="121"/>
        <v>427</v>
      </c>
    </row>
    <row r="49" spans="2:19" x14ac:dyDescent="0.2">
      <c r="B49"/>
      <c r="D49" s="9">
        <f>D42+D30+D28</f>
        <v>427</v>
      </c>
      <c r="E49" s="9">
        <f>E42+E30+E28</f>
        <v>2335</v>
      </c>
      <c r="F49" s="9">
        <f t="shared" ref="F49:R49" si="122">F42+F30+F28</f>
        <v>99</v>
      </c>
      <c r="G49" s="9">
        <f t="shared" si="122"/>
        <v>365</v>
      </c>
      <c r="H49" s="9">
        <f t="shared" si="122"/>
        <v>171</v>
      </c>
      <c r="I49" s="9">
        <f t="shared" si="122"/>
        <v>157</v>
      </c>
      <c r="J49" s="9">
        <f t="shared" si="122"/>
        <v>63</v>
      </c>
      <c r="K49" s="9">
        <f t="shared" si="122"/>
        <v>100</v>
      </c>
      <c r="L49" s="9">
        <f t="shared" si="122"/>
        <v>181</v>
      </c>
      <c r="M49" s="9">
        <f t="shared" si="122"/>
        <v>183</v>
      </c>
      <c r="N49" s="9">
        <f t="shared" si="122"/>
        <v>93</v>
      </c>
      <c r="O49" s="9">
        <f t="shared" si="122"/>
        <v>265</v>
      </c>
      <c r="P49" s="9">
        <f t="shared" si="122"/>
        <v>171</v>
      </c>
      <c r="Q49" s="9">
        <f t="shared" si="122"/>
        <v>163</v>
      </c>
      <c r="R49" s="9">
        <f t="shared" si="122"/>
        <v>427</v>
      </c>
    </row>
    <row r="50" spans="2:19" x14ac:dyDescent="0.2">
      <c r="B50"/>
      <c r="C50" s="778"/>
      <c r="D50" s="339"/>
      <c r="E50" s="339"/>
      <c r="I50" s="62"/>
      <c r="M50" s="62"/>
      <c r="N50" s="62"/>
      <c r="Q50" s="62"/>
      <c r="R50" s="339"/>
      <c r="S50" s="339"/>
    </row>
    <row r="51" spans="2:19" ht="13.5" customHeight="1" x14ac:dyDescent="0.2">
      <c r="B51" s="844" t="s">
        <v>250</v>
      </c>
      <c r="C51" s="778"/>
      <c r="D51" s="113">
        <f>D45-D14</f>
        <v>0</v>
      </c>
      <c r="E51" s="113">
        <f>E45-E14</f>
        <v>0</v>
      </c>
      <c r="F51" s="113">
        <f t="shared" ref="F51:R52" si="123">F45-F14</f>
        <v>0</v>
      </c>
      <c r="G51" s="113">
        <f t="shared" si="123"/>
        <v>0</v>
      </c>
      <c r="H51" s="113">
        <f t="shared" si="123"/>
        <v>0</v>
      </c>
      <c r="I51" s="113">
        <f t="shared" si="123"/>
        <v>0</v>
      </c>
      <c r="J51" s="113">
        <f t="shared" si="123"/>
        <v>0</v>
      </c>
      <c r="K51" s="113">
        <f t="shared" si="123"/>
        <v>0</v>
      </c>
      <c r="L51" s="113">
        <f t="shared" si="123"/>
        <v>0</v>
      </c>
      <c r="M51" s="113">
        <f t="shared" si="123"/>
        <v>0</v>
      </c>
      <c r="N51" s="113">
        <f>N45-N14</f>
        <v>0</v>
      </c>
      <c r="O51" s="113">
        <f t="shared" ref="O51:Q52" si="124">O45-O14</f>
        <v>0</v>
      </c>
      <c r="P51" s="113">
        <f t="shared" si="124"/>
        <v>0</v>
      </c>
      <c r="Q51" s="113">
        <f t="shared" si="124"/>
        <v>0</v>
      </c>
      <c r="R51" s="113">
        <f t="shared" si="123"/>
        <v>0</v>
      </c>
      <c r="S51" s="113"/>
    </row>
    <row r="52" spans="2:19" ht="13.5" customHeight="1" x14ac:dyDescent="0.2">
      <c r="C52" s="778"/>
      <c r="D52" s="113"/>
      <c r="E52" s="113"/>
      <c r="F52" s="113">
        <f>F46-F15</f>
        <v>0</v>
      </c>
      <c r="G52" s="113"/>
      <c r="H52" s="113">
        <f t="shared" si="123"/>
        <v>0</v>
      </c>
      <c r="I52" s="113">
        <f t="shared" si="123"/>
        <v>0</v>
      </c>
      <c r="J52" s="113">
        <f>J46-J15</f>
        <v>0</v>
      </c>
      <c r="K52" s="113"/>
      <c r="L52" s="113">
        <f t="shared" si="123"/>
        <v>0</v>
      </c>
      <c r="M52" s="113">
        <f t="shared" si="123"/>
        <v>0</v>
      </c>
      <c r="N52" s="113">
        <f>N46-N15</f>
        <v>0</v>
      </c>
      <c r="O52" s="113"/>
      <c r="P52" s="113">
        <f>P46-P15</f>
        <v>0</v>
      </c>
      <c r="Q52" s="113">
        <f t="shared" si="124"/>
        <v>0</v>
      </c>
      <c r="R52" s="113">
        <f t="shared" si="123"/>
        <v>6.7777777777777777</v>
      </c>
      <c r="S52" s="113"/>
    </row>
    <row r="53" spans="2:19" ht="14.25" customHeight="1" x14ac:dyDescent="0.2">
      <c r="C53" s="778"/>
      <c r="D53" s="113"/>
      <c r="E53" s="113"/>
      <c r="F53" s="845"/>
      <c r="G53" s="845"/>
      <c r="H53" s="845"/>
      <c r="I53" s="845"/>
      <c r="J53" s="845"/>
      <c r="K53" s="845"/>
      <c r="L53" s="845"/>
      <c r="M53" s="845"/>
      <c r="N53" s="576"/>
      <c r="O53" s="845"/>
      <c r="P53" s="845"/>
      <c r="Q53" s="845"/>
      <c r="R53" s="113"/>
      <c r="S53" s="113"/>
    </row>
    <row r="54" spans="2:19" x14ac:dyDescent="0.2">
      <c r="C54" s="778"/>
      <c r="D54" s="113">
        <f>D48-D45</f>
        <v>0</v>
      </c>
      <c r="E54" s="113">
        <f>E48-E45</f>
        <v>0</v>
      </c>
      <c r="F54" s="113">
        <f t="shared" ref="F54:R54" si="125">F48-F45</f>
        <v>0</v>
      </c>
      <c r="G54" s="113">
        <f t="shared" si="125"/>
        <v>0</v>
      </c>
      <c r="H54" s="113">
        <f t="shared" si="125"/>
        <v>0</v>
      </c>
      <c r="I54" s="113">
        <f t="shared" si="125"/>
        <v>0</v>
      </c>
      <c r="J54" s="113">
        <f t="shared" si="125"/>
        <v>0</v>
      </c>
      <c r="K54" s="113">
        <f t="shared" si="125"/>
        <v>0</v>
      </c>
      <c r="L54" s="113">
        <f t="shared" si="125"/>
        <v>0</v>
      </c>
      <c r="M54" s="113">
        <f t="shared" si="125"/>
        <v>0</v>
      </c>
      <c r="N54" s="113">
        <f t="shared" si="125"/>
        <v>0</v>
      </c>
      <c r="O54" s="113">
        <f t="shared" si="125"/>
        <v>0</v>
      </c>
      <c r="P54" s="113">
        <f t="shared" si="125"/>
        <v>0</v>
      </c>
      <c r="Q54" s="113">
        <f t="shared" si="125"/>
        <v>0</v>
      </c>
      <c r="R54" s="113">
        <f t="shared" si="125"/>
        <v>0</v>
      </c>
      <c r="S54" s="113"/>
    </row>
    <row r="55" spans="2:19" x14ac:dyDescent="0.2">
      <c r="C55" s="778"/>
      <c r="D55" s="113">
        <f>D49-D45</f>
        <v>0</v>
      </c>
      <c r="E55" s="113">
        <f>E49-E45</f>
        <v>0</v>
      </c>
      <c r="F55" s="113">
        <f t="shared" ref="F55:R55" si="126">F49-F45</f>
        <v>0</v>
      </c>
      <c r="G55" s="113">
        <f t="shared" si="126"/>
        <v>0</v>
      </c>
      <c r="H55" s="113">
        <f t="shared" si="126"/>
        <v>0</v>
      </c>
      <c r="I55" s="113">
        <f t="shared" si="126"/>
        <v>0</v>
      </c>
      <c r="J55" s="113">
        <f t="shared" si="126"/>
        <v>0</v>
      </c>
      <c r="K55" s="113">
        <f t="shared" si="126"/>
        <v>0</v>
      </c>
      <c r="L55" s="113">
        <f t="shared" si="126"/>
        <v>0</v>
      </c>
      <c r="M55" s="113">
        <f t="shared" si="126"/>
        <v>0</v>
      </c>
      <c r="N55" s="113">
        <f t="shared" si="126"/>
        <v>0</v>
      </c>
      <c r="O55" s="113">
        <f t="shared" si="126"/>
        <v>0</v>
      </c>
      <c r="P55" s="113">
        <f t="shared" si="126"/>
        <v>0</v>
      </c>
      <c r="Q55" s="113">
        <f t="shared" si="126"/>
        <v>0</v>
      </c>
      <c r="R55" s="113">
        <f t="shared" si="126"/>
        <v>0</v>
      </c>
      <c r="S55" s="113"/>
    </row>
    <row r="56" spans="2:19" x14ac:dyDescent="0.2">
      <c r="C56" s="778"/>
      <c r="D56" s="339"/>
      <c r="E56" s="339"/>
      <c r="F56" s="339"/>
      <c r="J56" s="339"/>
      <c r="R56" s="339"/>
      <c r="S56" s="339"/>
    </row>
    <row r="57" spans="2:19" x14ac:dyDescent="0.2">
      <c r="C57" s="778"/>
      <c r="D57" s="339"/>
      <c r="E57" s="339"/>
      <c r="R57" s="339"/>
    </row>
    <row r="58" spans="2:19" x14ac:dyDescent="0.2">
      <c r="C58" s="778"/>
      <c r="D58" s="339"/>
      <c r="E58" s="339"/>
      <c r="R58" s="339"/>
    </row>
    <row r="59" spans="2:19" x14ac:dyDescent="0.2">
      <c r="C59" s="778"/>
      <c r="D59" s="339"/>
      <c r="E59" s="339"/>
      <c r="R59" s="339"/>
    </row>
    <row r="60" spans="2:19" x14ac:dyDescent="0.2">
      <c r="C60" s="778"/>
      <c r="D60" s="339"/>
      <c r="E60" s="339"/>
      <c r="R60" s="339"/>
    </row>
    <row r="61" spans="2:19" x14ac:dyDescent="0.2">
      <c r="C61" s="778"/>
      <c r="D61" s="339"/>
      <c r="E61" s="339"/>
      <c r="R61" s="339"/>
    </row>
    <row r="62" spans="2:19" x14ac:dyDescent="0.2">
      <c r="C62" s="778"/>
      <c r="D62" s="339"/>
      <c r="E62" s="339"/>
      <c r="R62" s="339"/>
    </row>
    <row r="63" spans="2:19" x14ac:dyDescent="0.2">
      <c r="C63" s="778"/>
      <c r="D63" s="339"/>
      <c r="E63" s="339"/>
      <c r="R63" s="339"/>
    </row>
    <row r="64" spans="2:19" x14ac:dyDescent="0.2">
      <c r="C64" s="778"/>
      <c r="D64" s="339"/>
      <c r="E64" s="339"/>
      <c r="R64" s="339"/>
    </row>
    <row r="65" spans="3:18" x14ac:dyDescent="0.2">
      <c r="C65" s="778"/>
      <c r="D65" s="339"/>
      <c r="E65" s="339"/>
      <c r="R65" s="339"/>
    </row>
    <row r="66" spans="3:18" x14ac:dyDescent="0.2">
      <c r="C66" s="778"/>
      <c r="D66" s="339"/>
      <c r="E66" s="339"/>
      <c r="R66" s="339"/>
    </row>
    <row r="67" spans="3:18" x14ac:dyDescent="0.2">
      <c r="C67" s="778"/>
      <c r="D67" s="339"/>
      <c r="E67" s="339"/>
      <c r="R67" s="339"/>
    </row>
    <row r="68" spans="3:18" x14ac:dyDescent="0.2">
      <c r="C68" s="778"/>
      <c r="D68" s="339"/>
      <c r="E68" s="339"/>
      <c r="R68" s="339"/>
    </row>
    <row r="69" spans="3:18" x14ac:dyDescent="0.2">
      <c r="C69" s="778"/>
      <c r="D69" s="339"/>
      <c r="E69" s="339"/>
      <c r="R69" s="339"/>
    </row>
    <row r="70" spans="3:18" x14ac:dyDescent="0.2">
      <c r="C70" s="778"/>
      <c r="D70" s="339"/>
      <c r="E70" s="339"/>
      <c r="R70" s="339"/>
    </row>
    <row r="71" spans="3:18" x14ac:dyDescent="0.2">
      <c r="C71" s="778"/>
      <c r="D71" s="339"/>
      <c r="E71" s="339"/>
      <c r="R71" s="339"/>
    </row>
    <row r="72" spans="3:18" x14ac:dyDescent="0.2">
      <c r="C72" s="778"/>
      <c r="D72" s="339"/>
      <c r="E72" s="339"/>
      <c r="R72" s="339"/>
    </row>
    <row r="73" spans="3:18" x14ac:dyDescent="0.2">
      <c r="C73" s="778"/>
      <c r="D73" s="339"/>
      <c r="E73" s="339"/>
      <c r="R73" s="339"/>
    </row>
    <row r="74" spans="3:18" x14ac:dyDescent="0.2">
      <c r="C74" s="778"/>
      <c r="D74" s="339"/>
      <c r="E74" s="339"/>
      <c r="R74" s="339"/>
    </row>
    <row r="75" spans="3:18" x14ac:dyDescent="0.2">
      <c r="C75" s="778"/>
      <c r="D75" s="339"/>
      <c r="E75" s="339"/>
      <c r="R75" s="339"/>
    </row>
    <row r="76" spans="3:18" x14ac:dyDescent="0.2">
      <c r="C76" s="778"/>
      <c r="D76" s="339"/>
      <c r="E76" s="339"/>
      <c r="R76" s="339"/>
    </row>
    <row r="77" spans="3:18" x14ac:dyDescent="0.2">
      <c r="C77" s="778"/>
      <c r="D77" s="339"/>
      <c r="E77" s="339"/>
      <c r="R77" s="339"/>
    </row>
    <row r="78" spans="3:18" x14ac:dyDescent="0.2">
      <c r="C78" s="778"/>
      <c r="D78" s="339"/>
      <c r="E78" s="339"/>
      <c r="R78" s="339"/>
    </row>
    <row r="79" spans="3:18" x14ac:dyDescent="0.2">
      <c r="C79" s="778"/>
      <c r="D79" s="339"/>
      <c r="E79" s="339"/>
      <c r="R79" s="339"/>
    </row>
    <row r="80" spans="3:18" x14ac:dyDescent="0.2">
      <c r="C80" s="778"/>
      <c r="D80" s="339"/>
      <c r="E80" s="339"/>
      <c r="R80" s="339"/>
    </row>
    <row r="81" spans="1:18" x14ac:dyDescent="0.2">
      <c r="A81" s="9"/>
      <c r="B81" s="9"/>
      <c r="C81" s="778"/>
      <c r="D81" s="339"/>
      <c r="E81" s="339"/>
      <c r="R81" s="339"/>
    </row>
    <row r="82" spans="1:18" x14ac:dyDescent="0.2">
      <c r="A82" s="9"/>
      <c r="B82" s="9" t="e">
        <f>SUM(#REF!)</f>
        <v>#REF!</v>
      </c>
      <c r="C82" s="778"/>
      <c r="D82" s="339"/>
      <c r="E82" s="339"/>
      <c r="R82" s="339"/>
    </row>
  </sheetData>
  <mergeCells count="34">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P10:P13"/>
    <mergeCell ref="Q10:Q13"/>
    <mergeCell ref="R10:R13"/>
    <mergeCell ref="F11:F13"/>
    <mergeCell ref="G11:G13"/>
    <mergeCell ref="J11:J13"/>
    <mergeCell ref="K11:K13"/>
    <mergeCell ref="N11:N13"/>
    <mergeCell ref="O11:O13"/>
    <mergeCell ref="B8:C13"/>
    <mergeCell ref="D8:D13"/>
    <mergeCell ref="E8:E13"/>
    <mergeCell ref="F8:Q8"/>
    <mergeCell ref="H9:H13"/>
    <mergeCell ref="I9:I13"/>
    <mergeCell ref="J9:M9"/>
    <mergeCell ref="N9:Q9"/>
    <mergeCell ref="L10:L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DBF4-7451-4C52-BC92-90AA44E9310D}">
  <sheetPr>
    <tabColor rgb="FF00B0F0"/>
    <pageSetUpPr fitToPage="1"/>
  </sheetPr>
  <dimension ref="A2:V82"/>
  <sheetViews>
    <sheetView view="pageBreakPreview" zoomScale="70" zoomScaleNormal="100" zoomScaleSheetLayoutView="70" workbookViewId="0">
      <selection activeCell="C26" sqref="C26:C27"/>
    </sheetView>
  </sheetViews>
  <sheetFormatPr defaultColWidth="9" defaultRowHeight="14.4" x14ac:dyDescent="0.2"/>
  <cols>
    <col min="1" max="1" width="8.6640625" style="339" customWidth="1"/>
    <col min="2" max="2" width="4.6640625" style="339" customWidth="1"/>
    <col min="3" max="3" width="16.88671875" style="8" customWidth="1"/>
    <col min="4" max="4" width="10.33203125" style="9" customWidth="1"/>
    <col min="5" max="5" width="12.33203125" style="9" hidden="1" customWidth="1"/>
    <col min="6" max="6" width="9.33203125" style="9" hidden="1" customWidth="1"/>
    <col min="7" max="18" width="9.33203125" style="9" customWidth="1"/>
    <col min="19" max="19" width="9.33203125" style="9" hidden="1" customWidth="1"/>
    <col min="20" max="20" width="6.44140625" style="9" customWidth="1"/>
    <col min="21" max="22" width="9.33203125" style="9" customWidth="1"/>
    <col min="23" max="33" width="4.6640625" style="9" customWidth="1"/>
    <col min="34" max="16384" width="9" style="9"/>
  </cols>
  <sheetData>
    <row r="2" spans="1:22" x14ac:dyDescent="0.2">
      <c r="B2" s="8" t="s">
        <v>438</v>
      </c>
    </row>
    <row r="3" spans="1:22" x14ac:dyDescent="0.2">
      <c r="B3" s="9"/>
    </row>
    <row r="4" spans="1:22" x14ac:dyDescent="0.2">
      <c r="B4" s="9"/>
      <c r="G4" s="11"/>
      <c r="K4" s="11"/>
      <c r="L4" s="11" t="s">
        <v>424</v>
      </c>
    </row>
    <row r="5" spans="1:22" x14ac:dyDescent="0.2">
      <c r="B5" s="9"/>
      <c r="G5" s="11"/>
      <c r="K5" s="11"/>
      <c r="L5" s="11" t="s">
        <v>325</v>
      </c>
    </row>
    <row r="6" spans="1:22" x14ac:dyDescent="0.2">
      <c r="B6" s="9"/>
    </row>
    <row r="7" spans="1:22" ht="15" thickBot="1" x14ac:dyDescent="0.25">
      <c r="B7" s="9"/>
      <c r="J7" s="10"/>
      <c r="N7" s="10"/>
      <c r="R7" s="10" t="s">
        <v>388</v>
      </c>
    </row>
    <row r="8" spans="1:22" ht="21.75" customHeight="1" thickBot="1" x14ac:dyDescent="0.25">
      <c r="B8" s="118"/>
      <c r="C8" s="119"/>
      <c r="D8" s="349" t="s">
        <v>306</v>
      </c>
      <c r="E8" s="768" t="s">
        <v>425</v>
      </c>
      <c r="F8" s="846" t="s">
        <v>427</v>
      </c>
      <c r="G8" s="769"/>
      <c r="H8" s="769"/>
      <c r="I8" s="769"/>
      <c r="J8" s="769"/>
      <c r="K8" s="769"/>
      <c r="L8" s="769"/>
      <c r="M8" s="769"/>
      <c r="N8" s="769"/>
      <c r="O8" s="769"/>
      <c r="P8" s="769"/>
      <c r="Q8" s="769"/>
      <c r="R8" s="770"/>
      <c r="S8" s="771" t="s">
        <v>439</v>
      </c>
    </row>
    <row r="9" spans="1:22" ht="21.75" customHeight="1" x14ac:dyDescent="0.2">
      <c r="B9" s="128"/>
      <c r="C9" s="129"/>
      <c r="D9" s="425"/>
      <c r="E9" s="847"/>
      <c r="F9" s="777"/>
      <c r="G9" s="773"/>
      <c r="H9" s="773"/>
      <c r="I9" s="774" t="s">
        <v>428</v>
      </c>
      <c r="J9" s="848" t="s">
        <v>335</v>
      </c>
      <c r="K9" s="849" t="s">
        <v>429</v>
      </c>
      <c r="L9" s="850"/>
      <c r="M9" s="850"/>
      <c r="N9" s="850"/>
      <c r="O9" s="850" t="s">
        <v>430</v>
      </c>
      <c r="P9" s="850"/>
      <c r="Q9" s="850"/>
      <c r="R9" s="851"/>
      <c r="S9" s="777"/>
    </row>
    <row r="10" spans="1:22" s="8" customFormat="1" ht="15" customHeight="1" x14ac:dyDescent="0.2">
      <c r="A10" s="778"/>
      <c r="B10" s="128"/>
      <c r="C10" s="129"/>
      <c r="D10" s="350"/>
      <c r="E10" s="779"/>
      <c r="F10" s="789" t="s">
        <v>306</v>
      </c>
      <c r="G10" s="852"/>
      <c r="H10" s="781"/>
      <c r="I10" s="774"/>
      <c r="J10" s="848"/>
      <c r="K10" s="787"/>
      <c r="L10" s="784"/>
      <c r="M10" s="785" t="s">
        <v>428</v>
      </c>
      <c r="N10" s="786" t="s">
        <v>335</v>
      </c>
      <c r="O10" s="787"/>
      <c r="P10" s="784"/>
      <c r="Q10" s="785" t="s">
        <v>428</v>
      </c>
      <c r="R10" s="788" t="s">
        <v>335</v>
      </c>
      <c r="S10" s="789" t="s">
        <v>306</v>
      </c>
    </row>
    <row r="11" spans="1:22" s="8" customFormat="1" ht="15" customHeight="1" x14ac:dyDescent="0.2">
      <c r="A11" s="778"/>
      <c r="B11" s="128"/>
      <c r="C11" s="129"/>
      <c r="D11" s="350"/>
      <c r="E11" s="779"/>
      <c r="F11" s="772"/>
      <c r="G11" s="853" t="s">
        <v>431</v>
      </c>
      <c r="H11" s="275" t="s">
        <v>432</v>
      </c>
      <c r="I11" s="774"/>
      <c r="J11" s="848"/>
      <c r="K11" s="794" t="s">
        <v>431</v>
      </c>
      <c r="L11" s="275" t="s">
        <v>432</v>
      </c>
      <c r="M11" s="854"/>
      <c r="N11" s="793"/>
      <c r="O11" s="794" t="s">
        <v>431</v>
      </c>
      <c r="P11" s="275" t="s">
        <v>432</v>
      </c>
      <c r="Q11" s="854"/>
      <c r="R11" s="795"/>
      <c r="S11" s="855"/>
    </row>
    <row r="12" spans="1:22" s="8" customFormat="1" ht="10.5" customHeight="1" x14ac:dyDescent="0.2">
      <c r="A12" s="778"/>
      <c r="B12" s="128"/>
      <c r="C12" s="129"/>
      <c r="D12" s="350"/>
      <c r="E12" s="779"/>
      <c r="F12" s="772"/>
      <c r="G12" s="853"/>
      <c r="H12" s="181"/>
      <c r="I12" s="774"/>
      <c r="J12" s="848"/>
      <c r="K12" s="794"/>
      <c r="L12" s="181"/>
      <c r="M12" s="854"/>
      <c r="N12" s="793"/>
      <c r="O12" s="794"/>
      <c r="P12" s="181"/>
      <c r="Q12" s="854"/>
      <c r="R12" s="795"/>
      <c r="S12" s="855"/>
    </row>
    <row r="13" spans="1:22" s="8" customFormat="1" ht="37.5" customHeight="1" x14ac:dyDescent="0.2">
      <c r="A13" s="778"/>
      <c r="B13" s="187"/>
      <c r="C13" s="188"/>
      <c r="D13" s="355"/>
      <c r="E13" s="796"/>
      <c r="F13" s="805"/>
      <c r="G13" s="856"/>
      <c r="H13" s="198"/>
      <c r="I13" s="798"/>
      <c r="J13" s="857"/>
      <c r="K13" s="803"/>
      <c r="L13" s="198"/>
      <c r="M13" s="858"/>
      <c r="N13" s="802"/>
      <c r="O13" s="803"/>
      <c r="P13" s="198"/>
      <c r="Q13" s="858"/>
      <c r="R13" s="804"/>
      <c r="S13" s="859"/>
      <c r="U13" s="116" t="s">
        <v>440</v>
      </c>
    </row>
    <row r="14" spans="1:22" ht="25.2" customHeight="1" x14ac:dyDescent="0.2">
      <c r="A14" s="9"/>
      <c r="B14" s="43" t="s">
        <v>283</v>
      </c>
      <c r="C14" s="806"/>
      <c r="D14" s="807">
        <v>427</v>
      </c>
      <c r="E14" s="808">
        <f>E16+E18+E20+E22+E24+E26</f>
        <v>2335</v>
      </c>
      <c r="F14" s="553">
        <f>D14</f>
        <v>427</v>
      </c>
      <c r="G14" s="391">
        <f t="shared" ref="G14:I14" si="0">G16+G18+G20+G22+G24+G26</f>
        <v>32</v>
      </c>
      <c r="H14" s="542">
        <f t="shared" si="0"/>
        <v>37</v>
      </c>
      <c r="I14" s="398">
        <f t="shared" si="0"/>
        <v>181</v>
      </c>
      <c r="J14" s="392">
        <f>J16+J18+J20+J22+J24+J26</f>
        <v>214</v>
      </c>
      <c r="K14" s="543">
        <f t="shared" ref="K14:R14" si="1">K16+K18+K20+K22+K24+K26</f>
        <v>23</v>
      </c>
      <c r="L14" s="542">
        <f t="shared" si="1"/>
        <v>15</v>
      </c>
      <c r="M14" s="398">
        <f t="shared" si="1"/>
        <v>188</v>
      </c>
      <c r="N14" s="543">
        <f t="shared" si="1"/>
        <v>216</v>
      </c>
      <c r="O14" s="543">
        <f t="shared" si="1"/>
        <v>31</v>
      </c>
      <c r="P14" s="542">
        <f t="shared" si="1"/>
        <v>22</v>
      </c>
      <c r="Q14" s="398">
        <f t="shared" si="1"/>
        <v>181</v>
      </c>
      <c r="R14" s="606">
        <f t="shared" si="1"/>
        <v>215</v>
      </c>
      <c r="S14" s="553">
        <f>D14</f>
        <v>427</v>
      </c>
      <c r="U14" s="9">
        <f t="shared" ref="U14:U43" si="2">K14+M14+N14</f>
        <v>427</v>
      </c>
      <c r="V14" s="423">
        <f>U14-F14</f>
        <v>0</v>
      </c>
    </row>
    <row r="15" spans="1:22" ht="25.2" customHeight="1" thickBot="1" x14ac:dyDescent="0.25">
      <c r="A15" s="9"/>
      <c r="B15" s="809"/>
      <c r="C15" s="810"/>
      <c r="D15" s="432"/>
      <c r="E15" s="811"/>
      <c r="F15" s="815"/>
      <c r="G15" s="860">
        <f>G14/D14</f>
        <v>7.4941451990632318E-2</v>
      </c>
      <c r="H15" s="663"/>
      <c r="I15" s="368">
        <f>I14/D14</f>
        <v>0.42388758782201408</v>
      </c>
      <c r="J15" s="369">
        <f>J14/D14</f>
        <v>0.50117096018735363</v>
      </c>
      <c r="K15" s="813">
        <f>K14/F14</f>
        <v>5.3864168618266976E-2</v>
      </c>
      <c r="L15" s="663"/>
      <c r="M15" s="368">
        <f>M14/F14</f>
        <v>0.44028103044496486</v>
      </c>
      <c r="N15" s="861">
        <f>N14/F14</f>
        <v>0.50585480093676816</v>
      </c>
      <c r="O15" s="813">
        <f>O14/F14</f>
        <v>7.2599531615925056E-2</v>
      </c>
      <c r="P15" s="663"/>
      <c r="Q15" s="368">
        <f>Q14/F14</f>
        <v>0.42388758782201408</v>
      </c>
      <c r="R15" s="862">
        <f>R14/F14</f>
        <v>0.50351288056206089</v>
      </c>
      <c r="S15" s="815"/>
      <c r="U15" s="62">
        <f t="shared" si="2"/>
        <v>1</v>
      </c>
      <c r="V15" s="423">
        <f>1-U15</f>
        <v>0</v>
      </c>
    </row>
    <row r="16" spans="1:22" ht="25.2" customHeight="1" thickTop="1" thickBot="1" x14ac:dyDescent="0.25">
      <c r="A16" s="9"/>
      <c r="B16" s="63" t="s">
        <v>284</v>
      </c>
      <c r="C16" s="377" t="s">
        <v>285</v>
      </c>
      <c r="D16" s="433">
        <v>49</v>
      </c>
      <c r="E16" s="817">
        <v>9</v>
      </c>
      <c r="F16" s="379">
        <f t="shared" ref="F16:F39" si="3">D16</f>
        <v>49</v>
      </c>
      <c r="G16" s="863">
        <v>0</v>
      </c>
      <c r="H16" s="864">
        <f>L16+P16</f>
        <v>0</v>
      </c>
      <c r="I16" s="863">
        <v>11</v>
      </c>
      <c r="J16" s="865">
        <f>D16-G16-I16</f>
        <v>38</v>
      </c>
      <c r="K16" s="866">
        <v>0</v>
      </c>
      <c r="L16" s="864">
        <v>0</v>
      </c>
      <c r="M16" s="863">
        <v>11</v>
      </c>
      <c r="N16" s="866">
        <f>F16-K16-M16</f>
        <v>38</v>
      </c>
      <c r="O16" s="866">
        <v>0</v>
      </c>
      <c r="P16" s="864">
        <v>0</v>
      </c>
      <c r="Q16" s="863">
        <v>11</v>
      </c>
      <c r="R16" s="867">
        <f>F16-O16-Q16</f>
        <v>38</v>
      </c>
      <c r="S16" s="868">
        <f t="shared" ref="S16:S39" si="4">D16</f>
        <v>49</v>
      </c>
      <c r="U16" s="9">
        <f t="shared" si="2"/>
        <v>49</v>
      </c>
      <c r="V16" s="423">
        <f>U16-F16</f>
        <v>0</v>
      </c>
    </row>
    <row r="17" spans="1:22" ht="25.2" customHeight="1" thickTop="1" thickBot="1" x14ac:dyDescent="0.25">
      <c r="A17" s="9"/>
      <c r="B17" s="818"/>
      <c r="C17" s="809"/>
      <c r="D17" s="434"/>
      <c r="E17" s="819"/>
      <c r="F17" s="379">
        <f t="shared" si="3"/>
        <v>0</v>
      </c>
      <c r="G17" s="589">
        <f>G16/D16</f>
        <v>0</v>
      </c>
      <c r="H17" s="73"/>
      <c r="I17" s="589">
        <f>I16/D16</f>
        <v>0.22448979591836735</v>
      </c>
      <c r="J17" s="436">
        <f>J16/D16</f>
        <v>0.77551020408163263</v>
      </c>
      <c r="K17" s="591">
        <f>K16/F16</f>
        <v>0</v>
      </c>
      <c r="L17" s="822"/>
      <c r="M17" s="589">
        <f>M16/F16</f>
        <v>0.22448979591836735</v>
      </c>
      <c r="N17" s="591">
        <f>N16/F16</f>
        <v>0.77551020408163263</v>
      </c>
      <c r="O17" s="591">
        <f>O16/F16</f>
        <v>0</v>
      </c>
      <c r="P17" s="822"/>
      <c r="Q17" s="589">
        <f>Q16/F16</f>
        <v>0.22448979591836735</v>
      </c>
      <c r="R17" s="592">
        <f>R16/F16</f>
        <v>0.77551020408163263</v>
      </c>
      <c r="S17" s="868">
        <f t="shared" si="4"/>
        <v>0</v>
      </c>
      <c r="U17" s="62">
        <f t="shared" si="2"/>
        <v>1</v>
      </c>
      <c r="V17" s="423">
        <f>1-U17</f>
        <v>0</v>
      </c>
    </row>
    <row r="18" spans="1:22" ht="25.2" customHeight="1" thickTop="1" thickBot="1" x14ac:dyDescent="0.25">
      <c r="A18" s="9"/>
      <c r="B18" s="818"/>
      <c r="C18" s="79" t="s">
        <v>286</v>
      </c>
      <c r="D18" s="437">
        <v>87</v>
      </c>
      <c r="E18" s="823">
        <v>436</v>
      </c>
      <c r="F18" s="379">
        <f t="shared" si="3"/>
        <v>87</v>
      </c>
      <c r="G18" s="398">
        <v>11</v>
      </c>
      <c r="H18" s="869">
        <f t="shared" ref="H18" si="5">L18+P18</f>
        <v>20</v>
      </c>
      <c r="I18" s="398">
        <v>36</v>
      </c>
      <c r="J18" s="362">
        <f>D18-G18-I18</f>
        <v>40</v>
      </c>
      <c r="K18" s="539">
        <v>7</v>
      </c>
      <c r="L18" s="538">
        <v>13</v>
      </c>
      <c r="M18" s="398">
        <v>39</v>
      </c>
      <c r="N18" s="539">
        <f>F18-K18-M18</f>
        <v>41</v>
      </c>
      <c r="O18" s="539">
        <v>11</v>
      </c>
      <c r="P18" s="538">
        <v>7</v>
      </c>
      <c r="Q18" s="398">
        <v>36</v>
      </c>
      <c r="R18" s="599">
        <f>F18-O18-Q18</f>
        <v>40</v>
      </c>
      <c r="S18" s="868">
        <f t="shared" si="4"/>
        <v>87</v>
      </c>
      <c r="U18" s="9">
        <f t="shared" si="2"/>
        <v>87</v>
      </c>
      <c r="V18" s="423">
        <f>U18-F18</f>
        <v>0</v>
      </c>
    </row>
    <row r="19" spans="1:22" ht="25.2" customHeight="1" thickTop="1" thickBot="1" x14ac:dyDescent="0.25">
      <c r="A19" s="9"/>
      <c r="B19" s="818"/>
      <c r="C19" s="85"/>
      <c r="D19" s="438"/>
      <c r="E19" s="819"/>
      <c r="F19" s="379">
        <f t="shared" si="3"/>
        <v>0</v>
      </c>
      <c r="G19" s="589">
        <f>G18/D18</f>
        <v>0.12643678160919541</v>
      </c>
      <c r="H19" s="73"/>
      <c r="I19" s="589">
        <f>I18/D18</f>
        <v>0.41379310344827586</v>
      </c>
      <c r="J19" s="436">
        <f>J18/D18</f>
        <v>0.45977011494252873</v>
      </c>
      <c r="K19" s="591">
        <f>K18/F18</f>
        <v>8.0459770114942528E-2</v>
      </c>
      <c r="L19" s="822"/>
      <c r="M19" s="589">
        <f>M18/F18</f>
        <v>0.44827586206896552</v>
      </c>
      <c r="N19" s="591">
        <f>N18/F18</f>
        <v>0.47126436781609193</v>
      </c>
      <c r="O19" s="591">
        <f>O18/F18</f>
        <v>0.12643678160919541</v>
      </c>
      <c r="P19" s="822"/>
      <c r="Q19" s="589">
        <f>Q18/F18</f>
        <v>0.41379310344827586</v>
      </c>
      <c r="R19" s="592">
        <f>R18/F18</f>
        <v>0.45977011494252873</v>
      </c>
      <c r="S19" s="868">
        <f t="shared" si="4"/>
        <v>0</v>
      </c>
      <c r="U19" s="62">
        <f t="shared" si="2"/>
        <v>1</v>
      </c>
      <c r="V19" s="423">
        <f>1-U19</f>
        <v>0</v>
      </c>
    </row>
    <row r="20" spans="1:22" ht="25.2" customHeight="1" thickTop="1" thickBot="1" x14ac:dyDescent="0.25">
      <c r="A20" s="9"/>
      <c r="B20" s="818"/>
      <c r="C20" s="79" t="s">
        <v>287</v>
      </c>
      <c r="D20" s="437">
        <v>25</v>
      </c>
      <c r="E20" s="823">
        <v>113</v>
      </c>
      <c r="F20" s="379">
        <f t="shared" si="3"/>
        <v>25</v>
      </c>
      <c r="G20" s="398">
        <v>1</v>
      </c>
      <c r="H20" s="869">
        <f t="shared" ref="H20" si="6">L20+P20</f>
        <v>0</v>
      </c>
      <c r="I20" s="398">
        <v>9</v>
      </c>
      <c r="J20" s="362">
        <f t="shared" ref="J20" si="7">D20-G20-I20</f>
        <v>15</v>
      </c>
      <c r="K20" s="827">
        <v>1</v>
      </c>
      <c r="L20" s="825">
        <v>0</v>
      </c>
      <c r="M20" s="826">
        <v>9</v>
      </c>
      <c r="N20" s="827">
        <f>F20-K20-M20</f>
        <v>15</v>
      </c>
      <c r="O20" s="539">
        <v>1</v>
      </c>
      <c r="P20" s="825">
        <v>0</v>
      </c>
      <c r="Q20" s="398">
        <v>9</v>
      </c>
      <c r="R20" s="599">
        <f t="shared" ref="R20" si="8">F20-O20-Q20</f>
        <v>15</v>
      </c>
      <c r="S20" s="868">
        <f t="shared" si="4"/>
        <v>25</v>
      </c>
      <c r="U20" s="9">
        <f t="shared" si="2"/>
        <v>25</v>
      </c>
      <c r="V20" s="423">
        <f>U20-F20</f>
        <v>0</v>
      </c>
    </row>
    <row r="21" spans="1:22" ht="25.2" customHeight="1" thickTop="1" thickBot="1" x14ac:dyDescent="0.25">
      <c r="A21" s="9"/>
      <c r="B21" s="818"/>
      <c r="C21" s="85"/>
      <c r="D21" s="438"/>
      <c r="E21" s="819"/>
      <c r="F21" s="379">
        <f t="shared" si="3"/>
        <v>0</v>
      </c>
      <c r="G21" s="589">
        <f t="shared" ref="G21" si="9">G20/D20</f>
        <v>0.04</v>
      </c>
      <c r="H21" s="822"/>
      <c r="I21" s="589">
        <f t="shared" ref="I21" si="10">I20/D20</f>
        <v>0.36</v>
      </c>
      <c r="J21" s="436">
        <f t="shared" ref="J21" si="11">J20/D20</f>
        <v>0.6</v>
      </c>
      <c r="K21" s="591">
        <f>K20/F20</f>
        <v>0.04</v>
      </c>
      <c r="L21" s="822"/>
      <c r="M21" s="589">
        <f>M20/F20</f>
        <v>0.36</v>
      </c>
      <c r="N21" s="591">
        <f>N20/F20</f>
        <v>0.6</v>
      </c>
      <c r="O21" s="591">
        <f t="shared" ref="O21" si="12">O20/F20</f>
        <v>0.04</v>
      </c>
      <c r="P21" s="822"/>
      <c r="Q21" s="589">
        <f t="shared" ref="Q21" si="13">Q20/F20</f>
        <v>0.36</v>
      </c>
      <c r="R21" s="592">
        <f t="shared" ref="R21" si="14">R20/F20</f>
        <v>0.6</v>
      </c>
      <c r="S21" s="868">
        <f t="shared" si="4"/>
        <v>0</v>
      </c>
      <c r="U21" s="62">
        <f t="shared" si="2"/>
        <v>1</v>
      </c>
      <c r="V21" s="423">
        <f>1-U21</f>
        <v>0</v>
      </c>
    </row>
    <row r="22" spans="1:22" ht="25.2" customHeight="1" thickTop="1" thickBot="1" x14ac:dyDescent="0.25">
      <c r="A22" s="9"/>
      <c r="B22" s="818"/>
      <c r="C22" s="84" t="s">
        <v>288</v>
      </c>
      <c r="D22" s="437">
        <v>82</v>
      </c>
      <c r="E22" s="823">
        <v>407</v>
      </c>
      <c r="F22" s="379">
        <f t="shared" si="3"/>
        <v>82</v>
      </c>
      <c r="G22" s="398">
        <v>2</v>
      </c>
      <c r="H22" s="869">
        <f t="shared" ref="H22" si="15">L22+P22</f>
        <v>2</v>
      </c>
      <c r="I22" s="398">
        <v>38</v>
      </c>
      <c r="J22" s="362">
        <f t="shared" ref="J22" si="16">D22-G22-I22</f>
        <v>42</v>
      </c>
      <c r="K22" s="827">
        <v>1</v>
      </c>
      <c r="L22" s="825">
        <v>0</v>
      </c>
      <c r="M22" s="826">
        <v>39</v>
      </c>
      <c r="N22" s="827">
        <f>F22-K22-M22</f>
        <v>42</v>
      </c>
      <c r="O22" s="539">
        <v>2</v>
      </c>
      <c r="P22" s="825">
        <v>2</v>
      </c>
      <c r="Q22" s="398">
        <v>38</v>
      </c>
      <c r="R22" s="599">
        <f t="shared" ref="R22" si="17">F22-O22-Q22</f>
        <v>42</v>
      </c>
      <c r="S22" s="868">
        <f t="shared" si="4"/>
        <v>82</v>
      </c>
      <c r="U22" s="9">
        <f t="shared" si="2"/>
        <v>82</v>
      </c>
      <c r="V22" s="423">
        <f>U22-F22</f>
        <v>0</v>
      </c>
    </row>
    <row r="23" spans="1:22" ht="25.2" customHeight="1" thickTop="1" thickBot="1" x14ac:dyDescent="0.25">
      <c r="A23" s="9"/>
      <c r="B23" s="818"/>
      <c r="C23" s="809"/>
      <c r="D23" s="438"/>
      <c r="E23" s="819"/>
      <c r="F23" s="379">
        <f t="shared" si="3"/>
        <v>0</v>
      </c>
      <c r="G23" s="589">
        <f t="shared" ref="G23" si="18">G22/D22</f>
        <v>2.4390243902439025E-2</v>
      </c>
      <c r="H23" s="822"/>
      <c r="I23" s="589">
        <f t="shared" ref="I23" si="19">I22/D22</f>
        <v>0.46341463414634149</v>
      </c>
      <c r="J23" s="436">
        <f t="shared" ref="J23" si="20">J22/D22</f>
        <v>0.51219512195121952</v>
      </c>
      <c r="K23" s="591">
        <f>K22/F22</f>
        <v>1.2195121951219513E-2</v>
      </c>
      <c r="L23" s="822"/>
      <c r="M23" s="589">
        <f>M22/F22</f>
        <v>0.47560975609756095</v>
      </c>
      <c r="N23" s="591">
        <f>N22/F22</f>
        <v>0.51219512195121952</v>
      </c>
      <c r="O23" s="591">
        <f t="shared" ref="O23" si="21">O22/F22</f>
        <v>2.4390243902439025E-2</v>
      </c>
      <c r="P23" s="822"/>
      <c r="Q23" s="589">
        <f t="shared" ref="Q23" si="22">Q22/F22</f>
        <v>0.46341463414634149</v>
      </c>
      <c r="R23" s="592">
        <f t="shared" ref="R23" si="23">R22/F22</f>
        <v>0.51219512195121952</v>
      </c>
      <c r="S23" s="868">
        <f t="shared" si="4"/>
        <v>0</v>
      </c>
      <c r="U23" s="62">
        <f t="shared" si="2"/>
        <v>1</v>
      </c>
      <c r="V23" s="423">
        <f>1-U23</f>
        <v>0</v>
      </c>
    </row>
    <row r="24" spans="1:22" ht="25.2" customHeight="1" thickTop="1" thickBot="1" x14ac:dyDescent="0.25">
      <c r="A24" s="9"/>
      <c r="B24" s="818"/>
      <c r="C24" s="79" t="s">
        <v>289</v>
      </c>
      <c r="D24" s="437">
        <v>8</v>
      </c>
      <c r="E24" s="823">
        <v>72</v>
      </c>
      <c r="F24" s="379">
        <f t="shared" si="3"/>
        <v>8</v>
      </c>
      <c r="G24" s="398">
        <v>0</v>
      </c>
      <c r="H24" s="869">
        <f t="shared" ref="H24" si="24">L24+P24</f>
        <v>0</v>
      </c>
      <c r="I24" s="398">
        <v>1</v>
      </c>
      <c r="J24" s="362">
        <f t="shared" ref="J24" si="25">D24-G24-I24</f>
        <v>7</v>
      </c>
      <c r="K24" s="827">
        <v>0</v>
      </c>
      <c r="L24" s="825">
        <v>0</v>
      </c>
      <c r="M24" s="826">
        <v>1</v>
      </c>
      <c r="N24" s="827">
        <f>F24-K24-M24</f>
        <v>7</v>
      </c>
      <c r="O24" s="539">
        <v>0</v>
      </c>
      <c r="P24" s="825">
        <v>0</v>
      </c>
      <c r="Q24" s="398">
        <v>1</v>
      </c>
      <c r="R24" s="599">
        <f>F24-O24-Q24</f>
        <v>7</v>
      </c>
      <c r="S24" s="868">
        <f t="shared" si="4"/>
        <v>8</v>
      </c>
      <c r="U24" s="9">
        <f t="shared" si="2"/>
        <v>8</v>
      </c>
      <c r="V24" s="423">
        <f>U24-F24</f>
        <v>0</v>
      </c>
    </row>
    <row r="25" spans="1:22" ht="25.2" customHeight="1" thickTop="1" thickBot="1" x14ac:dyDescent="0.25">
      <c r="A25" s="9"/>
      <c r="B25" s="818"/>
      <c r="C25" s="809"/>
      <c r="D25" s="438"/>
      <c r="E25" s="819"/>
      <c r="F25" s="379">
        <f t="shared" si="3"/>
        <v>0</v>
      </c>
      <c r="G25" s="589">
        <f t="shared" ref="G25" si="26">G24/D24</f>
        <v>0</v>
      </c>
      <c r="H25" s="72"/>
      <c r="I25" s="589">
        <f t="shared" ref="I25" si="27">I24/D24</f>
        <v>0.125</v>
      </c>
      <c r="J25" s="436">
        <f>J24/D24</f>
        <v>0.875</v>
      </c>
      <c r="K25" s="591">
        <f>K24/F24</f>
        <v>0</v>
      </c>
      <c r="L25" s="822"/>
      <c r="M25" s="589">
        <f>M24/F24</f>
        <v>0.125</v>
      </c>
      <c r="N25" s="591">
        <f>N24/F24</f>
        <v>0.875</v>
      </c>
      <c r="O25" s="591">
        <f t="shared" ref="O25" si="28">O24/F24</f>
        <v>0</v>
      </c>
      <c r="P25" s="822"/>
      <c r="Q25" s="589">
        <f t="shared" ref="Q25" si="29">Q24/F24</f>
        <v>0.125</v>
      </c>
      <c r="R25" s="592">
        <f t="shared" ref="R25" si="30">R24/F24</f>
        <v>0.875</v>
      </c>
      <c r="S25" s="868">
        <f t="shared" si="4"/>
        <v>0</v>
      </c>
      <c r="U25" s="62">
        <f t="shared" si="2"/>
        <v>1</v>
      </c>
      <c r="V25" s="423">
        <f>1-U25</f>
        <v>0</v>
      </c>
    </row>
    <row r="26" spans="1:22" ht="25.2" customHeight="1" thickTop="1" thickBot="1" x14ac:dyDescent="0.25">
      <c r="A26" s="9"/>
      <c r="B26" s="818"/>
      <c r="C26" s="79" t="s">
        <v>290</v>
      </c>
      <c r="D26" s="437">
        <v>176</v>
      </c>
      <c r="E26" s="828">
        <v>1298</v>
      </c>
      <c r="F26" s="379">
        <f t="shared" si="3"/>
        <v>176</v>
      </c>
      <c r="G26" s="398">
        <v>18</v>
      </c>
      <c r="H26" s="870">
        <f t="shared" ref="H26" si="31">L26+P26</f>
        <v>15</v>
      </c>
      <c r="I26" s="398">
        <v>86</v>
      </c>
      <c r="J26" s="362">
        <f t="shared" ref="J26" si="32">D26-G26-I26</f>
        <v>72</v>
      </c>
      <c r="K26" s="827">
        <v>14</v>
      </c>
      <c r="L26" s="825">
        <v>2</v>
      </c>
      <c r="M26" s="826">
        <v>89</v>
      </c>
      <c r="N26" s="827">
        <f>F26-K26-M26</f>
        <v>73</v>
      </c>
      <c r="O26" s="539">
        <v>17</v>
      </c>
      <c r="P26" s="825">
        <v>13</v>
      </c>
      <c r="Q26" s="398">
        <v>86</v>
      </c>
      <c r="R26" s="599">
        <f>F26-O26-Q26</f>
        <v>73</v>
      </c>
      <c r="S26" s="868">
        <f t="shared" si="4"/>
        <v>176</v>
      </c>
      <c r="U26" s="9">
        <f t="shared" si="2"/>
        <v>176</v>
      </c>
      <c r="V26" s="423">
        <f>U26-F26</f>
        <v>0</v>
      </c>
    </row>
    <row r="27" spans="1:22" ht="25.2" customHeight="1" thickTop="1" thickBot="1" x14ac:dyDescent="0.25">
      <c r="A27" s="9"/>
      <c r="B27" s="818"/>
      <c r="C27" s="809"/>
      <c r="D27" s="434"/>
      <c r="E27" s="819"/>
      <c r="F27" s="379">
        <f t="shared" si="3"/>
        <v>0</v>
      </c>
      <c r="G27" s="608">
        <f t="shared" ref="G27" si="33">G26/D26</f>
        <v>0.10227272727272728</v>
      </c>
      <c r="H27" s="90"/>
      <c r="I27" s="608">
        <f t="shared" ref="I27" si="34">I26/D26</f>
        <v>0.48863636363636365</v>
      </c>
      <c r="J27" s="814">
        <f t="shared" ref="J27" si="35">J26/D26</f>
        <v>0.40909090909090912</v>
      </c>
      <c r="K27" s="591">
        <f>K26/F26</f>
        <v>7.9545454545454544E-2</v>
      </c>
      <c r="L27" s="822"/>
      <c r="M27" s="589">
        <f>M26/F26</f>
        <v>0.50568181818181823</v>
      </c>
      <c r="N27" s="591">
        <f>N26/F26</f>
        <v>0.41477272727272729</v>
      </c>
      <c r="O27" s="610">
        <f>O26/F26</f>
        <v>9.6590909090909088E-2</v>
      </c>
      <c r="P27" s="822"/>
      <c r="Q27" s="608">
        <f>Q26/F26</f>
        <v>0.48863636363636365</v>
      </c>
      <c r="R27" s="814">
        <f t="shared" ref="R27" si="36">R26/F26</f>
        <v>0.41477272727272729</v>
      </c>
      <c r="S27" s="868">
        <f t="shared" si="4"/>
        <v>0</v>
      </c>
      <c r="U27" s="62">
        <f t="shared" si="2"/>
        <v>1</v>
      </c>
      <c r="V27" s="423">
        <f>1-U27</f>
        <v>0</v>
      </c>
    </row>
    <row r="28" spans="1:22" ht="25.2" customHeight="1" thickTop="1" thickBot="1" x14ac:dyDescent="0.25">
      <c r="A28" s="9"/>
      <c r="B28" s="63" t="s">
        <v>291</v>
      </c>
      <c r="C28" s="377" t="s">
        <v>292</v>
      </c>
      <c r="D28" s="433">
        <v>106</v>
      </c>
      <c r="E28" s="817">
        <v>76</v>
      </c>
      <c r="F28" s="379">
        <f t="shared" si="3"/>
        <v>106</v>
      </c>
      <c r="G28" s="391">
        <v>1</v>
      </c>
      <c r="H28" s="542">
        <f>L28+P28</f>
        <v>2</v>
      </c>
      <c r="I28" s="391">
        <v>33</v>
      </c>
      <c r="J28" s="392">
        <f t="shared" ref="J28" si="37">D28-G28-I28</f>
        <v>72</v>
      </c>
      <c r="K28" s="866">
        <v>0</v>
      </c>
      <c r="L28" s="864">
        <v>0</v>
      </c>
      <c r="M28" s="863">
        <v>32</v>
      </c>
      <c r="N28" s="866">
        <f>F28-K28-M28</f>
        <v>74</v>
      </c>
      <c r="O28" s="543">
        <v>1</v>
      </c>
      <c r="P28" s="864">
        <v>2</v>
      </c>
      <c r="Q28" s="391">
        <v>33</v>
      </c>
      <c r="R28" s="606">
        <f t="shared" ref="R28" si="38">F28-O28-Q28</f>
        <v>72</v>
      </c>
      <c r="S28" s="868">
        <f t="shared" si="4"/>
        <v>106</v>
      </c>
      <c r="U28" s="9">
        <f t="shared" si="2"/>
        <v>106</v>
      </c>
      <c r="V28" s="423">
        <f>U28-F28</f>
        <v>0</v>
      </c>
    </row>
    <row r="29" spans="1:22" ht="25.2" customHeight="1" thickTop="1" thickBot="1" x14ac:dyDescent="0.25">
      <c r="A29" s="9"/>
      <c r="B29" s="818"/>
      <c r="C29" s="85"/>
      <c r="D29" s="438"/>
      <c r="E29" s="830"/>
      <c r="F29" s="379">
        <f t="shared" si="3"/>
        <v>0</v>
      </c>
      <c r="G29" s="589">
        <f t="shared" ref="G29" si="39">G28/D28</f>
        <v>9.433962264150943E-3</v>
      </c>
      <c r="H29" s="822"/>
      <c r="I29" s="589">
        <f t="shared" ref="I29" si="40">I28/D28</f>
        <v>0.31132075471698112</v>
      </c>
      <c r="J29" s="436">
        <f t="shared" ref="J29" si="41">J28/D28</f>
        <v>0.67924528301886788</v>
      </c>
      <c r="K29" s="871">
        <f>K28/F28</f>
        <v>0</v>
      </c>
      <c r="L29" s="822"/>
      <c r="M29" s="73">
        <f>M28/F28</f>
        <v>0.30188679245283018</v>
      </c>
      <c r="N29" s="871">
        <f>N28/F28</f>
        <v>0.69811320754716977</v>
      </c>
      <c r="O29" s="591">
        <f t="shared" ref="O29" si="42">O28/F28</f>
        <v>9.433962264150943E-3</v>
      </c>
      <c r="P29" s="822"/>
      <c r="Q29" s="589">
        <f t="shared" ref="Q29" si="43">Q28/F28</f>
        <v>0.31132075471698112</v>
      </c>
      <c r="R29" s="592">
        <f t="shared" ref="R29" si="44">R28/F28</f>
        <v>0.67924528301886788</v>
      </c>
      <c r="S29" s="868">
        <f t="shared" si="4"/>
        <v>0</v>
      </c>
      <c r="U29" s="62">
        <f t="shared" si="2"/>
        <v>1</v>
      </c>
      <c r="V29" s="423">
        <f>1-U29</f>
        <v>0</v>
      </c>
    </row>
    <row r="30" spans="1:22" ht="25.2" customHeight="1" thickTop="1" thickBot="1" x14ac:dyDescent="0.25">
      <c r="A30" s="9"/>
      <c r="B30" s="818"/>
      <c r="C30" s="79" t="s">
        <v>293</v>
      </c>
      <c r="D30" s="441">
        <v>171</v>
      </c>
      <c r="E30" s="831">
        <v>232</v>
      </c>
      <c r="F30" s="379">
        <f t="shared" si="3"/>
        <v>171</v>
      </c>
      <c r="G30" s="398">
        <v>8</v>
      </c>
      <c r="H30" s="538">
        <f>L30+P30</f>
        <v>3</v>
      </c>
      <c r="I30" s="398">
        <v>67</v>
      </c>
      <c r="J30" s="362">
        <f t="shared" ref="J30" si="45">D30-G30-I30</f>
        <v>96</v>
      </c>
      <c r="K30" s="827">
        <v>7</v>
      </c>
      <c r="L30" s="825">
        <v>1</v>
      </c>
      <c r="M30" s="826">
        <v>68</v>
      </c>
      <c r="N30" s="827">
        <f>F30-K30-M30</f>
        <v>96</v>
      </c>
      <c r="O30" s="539">
        <v>7</v>
      </c>
      <c r="P30" s="825">
        <v>2</v>
      </c>
      <c r="Q30" s="398">
        <v>67</v>
      </c>
      <c r="R30" s="599">
        <f t="shared" ref="R30" si="46">F30-O30-Q30</f>
        <v>97</v>
      </c>
      <c r="S30" s="868">
        <f t="shared" si="4"/>
        <v>171</v>
      </c>
      <c r="U30" s="9">
        <f t="shared" si="2"/>
        <v>171</v>
      </c>
      <c r="V30" s="423">
        <f>U30-F30</f>
        <v>0</v>
      </c>
    </row>
    <row r="31" spans="1:22" ht="25.2" customHeight="1" thickTop="1" thickBot="1" x14ac:dyDescent="0.25">
      <c r="A31" s="9"/>
      <c r="B31" s="818"/>
      <c r="C31" s="85"/>
      <c r="D31" s="438"/>
      <c r="E31" s="830"/>
      <c r="F31" s="379">
        <f t="shared" si="3"/>
        <v>0</v>
      </c>
      <c r="G31" s="589">
        <f t="shared" ref="G31" si="47">G30/D30</f>
        <v>4.6783625730994149E-2</v>
      </c>
      <c r="H31" s="822"/>
      <c r="I31" s="589">
        <f t="shared" ref="I31" si="48">I30/D30</f>
        <v>0.391812865497076</v>
      </c>
      <c r="J31" s="436">
        <f t="shared" ref="J31" si="49">J30/D30</f>
        <v>0.56140350877192979</v>
      </c>
      <c r="K31" s="591">
        <f>K30/F30</f>
        <v>4.0935672514619881E-2</v>
      </c>
      <c r="L31" s="822"/>
      <c r="M31" s="589">
        <f>M30/F30</f>
        <v>0.39766081871345027</v>
      </c>
      <c r="N31" s="591">
        <f>N30/F30</f>
        <v>0.56140350877192979</v>
      </c>
      <c r="O31" s="591">
        <f t="shared" ref="O31" si="50">O30/F30</f>
        <v>4.0935672514619881E-2</v>
      </c>
      <c r="P31" s="822"/>
      <c r="Q31" s="589">
        <f t="shared" ref="Q31" si="51">Q30/F30</f>
        <v>0.391812865497076</v>
      </c>
      <c r="R31" s="592">
        <f t="shared" ref="R31" si="52">R30/F30</f>
        <v>0.56725146198830412</v>
      </c>
      <c r="S31" s="868">
        <f t="shared" si="4"/>
        <v>0</v>
      </c>
      <c r="U31" s="62">
        <f t="shared" si="2"/>
        <v>1</v>
      </c>
      <c r="V31" s="423">
        <f>1-U31</f>
        <v>0</v>
      </c>
    </row>
    <row r="32" spans="1:22" ht="25.2" customHeight="1" thickTop="1" thickBot="1" x14ac:dyDescent="0.25">
      <c r="A32" s="9"/>
      <c r="B32" s="818"/>
      <c r="C32" s="79" t="s">
        <v>294</v>
      </c>
      <c r="D32" s="434">
        <v>49</v>
      </c>
      <c r="E32" s="831">
        <v>212</v>
      </c>
      <c r="F32" s="379">
        <f t="shared" si="3"/>
        <v>49</v>
      </c>
      <c r="G32" s="398">
        <v>4</v>
      </c>
      <c r="H32" s="538">
        <f>L32+P32</f>
        <v>2</v>
      </c>
      <c r="I32" s="398">
        <v>24</v>
      </c>
      <c r="J32" s="362">
        <f t="shared" ref="J32" si="53">D32-G32-I32</f>
        <v>21</v>
      </c>
      <c r="K32" s="539">
        <v>4</v>
      </c>
      <c r="L32" s="538">
        <v>1</v>
      </c>
      <c r="M32" s="398">
        <v>24</v>
      </c>
      <c r="N32" s="539">
        <f>F32-K32-M32</f>
        <v>21</v>
      </c>
      <c r="O32" s="539">
        <v>4</v>
      </c>
      <c r="P32" s="538">
        <v>1</v>
      </c>
      <c r="Q32" s="398">
        <v>24</v>
      </c>
      <c r="R32" s="599">
        <f t="shared" ref="R32" si="54">F32-O32-Q32</f>
        <v>21</v>
      </c>
      <c r="S32" s="868">
        <f t="shared" si="4"/>
        <v>49</v>
      </c>
      <c r="U32" s="9">
        <f t="shared" si="2"/>
        <v>49</v>
      </c>
      <c r="V32" s="423">
        <f>U32-F32</f>
        <v>0</v>
      </c>
    </row>
    <row r="33" spans="1:22" ht="25.2" customHeight="1" thickTop="1" thickBot="1" x14ac:dyDescent="0.25">
      <c r="A33" s="9"/>
      <c r="B33" s="818"/>
      <c r="C33" s="85"/>
      <c r="D33" s="438"/>
      <c r="E33" s="830"/>
      <c r="F33" s="379">
        <f t="shared" si="3"/>
        <v>0</v>
      </c>
      <c r="G33" s="589">
        <f t="shared" ref="G33" si="55">G32/D32</f>
        <v>8.1632653061224483E-2</v>
      </c>
      <c r="H33" s="822"/>
      <c r="I33" s="589">
        <f t="shared" ref="I33" si="56">I32/D32</f>
        <v>0.48979591836734693</v>
      </c>
      <c r="J33" s="436">
        <f t="shared" ref="J33" si="57">J32/D32</f>
        <v>0.42857142857142855</v>
      </c>
      <c r="K33" s="591">
        <f>K32/F32</f>
        <v>8.1632653061224483E-2</v>
      </c>
      <c r="L33" s="822"/>
      <c r="M33" s="589">
        <f>M32/F32</f>
        <v>0.48979591836734693</v>
      </c>
      <c r="N33" s="591">
        <f>N32/F32</f>
        <v>0.42857142857142855</v>
      </c>
      <c r="O33" s="591">
        <f t="shared" ref="O33" si="58">O32/F32</f>
        <v>8.1632653061224483E-2</v>
      </c>
      <c r="P33" s="822"/>
      <c r="Q33" s="589">
        <f t="shared" ref="Q33" si="59">Q32/F32</f>
        <v>0.48979591836734693</v>
      </c>
      <c r="R33" s="592">
        <f t="shared" ref="R33" si="60">R32/F32</f>
        <v>0.42857142857142855</v>
      </c>
      <c r="S33" s="868">
        <f t="shared" si="4"/>
        <v>0</v>
      </c>
      <c r="U33" s="62">
        <f t="shared" si="2"/>
        <v>1</v>
      </c>
      <c r="V33" s="423">
        <f>1-U33</f>
        <v>0</v>
      </c>
    </row>
    <row r="34" spans="1:22" ht="25.2" customHeight="1" thickTop="1" thickBot="1" x14ac:dyDescent="0.25">
      <c r="A34" s="9"/>
      <c r="B34" s="818"/>
      <c r="C34" s="79" t="s">
        <v>295</v>
      </c>
      <c r="D34" s="434">
        <v>38</v>
      </c>
      <c r="E34" s="831">
        <v>275</v>
      </c>
      <c r="F34" s="379">
        <f t="shared" si="3"/>
        <v>38</v>
      </c>
      <c r="G34" s="398">
        <v>6</v>
      </c>
      <c r="H34" s="538">
        <f t="shared" ref="H34" si="61">L34+P34</f>
        <v>4</v>
      </c>
      <c r="I34" s="398">
        <v>22</v>
      </c>
      <c r="J34" s="362">
        <f t="shared" ref="J34" si="62">D34-G34-I34</f>
        <v>10</v>
      </c>
      <c r="K34" s="827">
        <v>4</v>
      </c>
      <c r="L34" s="825">
        <v>0</v>
      </c>
      <c r="M34" s="826">
        <v>24</v>
      </c>
      <c r="N34" s="827">
        <f>F34-K34-M34</f>
        <v>10</v>
      </c>
      <c r="O34" s="539">
        <v>6</v>
      </c>
      <c r="P34" s="825">
        <v>4</v>
      </c>
      <c r="Q34" s="398">
        <v>22</v>
      </c>
      <c r="R34" s="599">
        <f t="shared" ref="R34" si="63">F34-O34-Q34</f>
        <v>10</v>
      </c>
      <c r="S34" s="868">
        <f t="shared" si="4"/>
        <v>38</v>
      </c>
      <c r="U34" s="9">
        <f t="shared" si="2"/>
        <v>38</v>
      </c>
      <c r="V34" s="423">
        <f>U34-F34</f>
        <v>0</v>
      </c>
    </row>
    <row r="35" spans="1:22" ht="25.2" customHeight="1" thickTop="1" thickBot="1" x14ac:dyDescent="0.25">
      <c r="A35" s="9"/>
      <c r="B35" s="818"/>
      <c r="C35" s="85"/>
      <c r="D35" s="438"/>
      <c r="E35" s="830"/>
      <c r="F35" s="379">
        <f t="shared" si="3"/>
        <v>0</v>
      </c>
      <c r="G35" s="589">
        <f t="shared" ref="G35" si="64">G34/D34</f>
        <v>0.15789473684210525</v>
      </c>
      <c r="H35" s="822"/>
      <c r="I35" s="589">
        <f t="shared" ref="I35" si="65">I34/D34</f>
        <v>0.57894736842105265</v>
      </c>
      <c r="J35" s="436">
        <f t="shared" ref="J35" si="66">J34/D34</f>
        <v>0.26315789473684209</v>
      </c>
      <c r="K35" s="591">
        <f>K34/F34</f>
        <v>0.10526315789473684</v>
      </c>
      <c r="L35" s="822"/>
      <c r="M35" s="589">
        <f>M34/F34</f>
        <v>0.63157894736842102</v>
      </c>
      <c r="N35" s="591">
        <f>N34/F34</f>
        <v>0.26315789473684209</v>
      </c>
      <c r="O35" s="591">
        <f t="shared" ref="O35" si="67">O34/F34</f>
        <v>0.15789473684210525</v>
      </c>
      <c r="P35" s="822"/>
      <c r="Q35" s="589">
        <f t="shared" ref="Q35" si="68">Q34/F34</f>
        <v>0.57894736842105265</v>
      </c>
      <c r="R35" s="592">
        <f t="shared" ref="R35" si="69">R34/F34</f>
        <v>0.26315789473684209</v>
      </c>
      <c r="S35" s="868">
        <f t="shared" si="4"/>
        <v>0</v>
      </c>
      <c r="U35" s="62">
        <f t="shared" si="2"/>
        <v>1</v>
      </c>
      <c r="V35" s="423">
        <f>1-U35</f>
        <v>0</v>
      </c>
    </row>
    <row r="36" spans="1:22" ht="25.2" customHeight="1" thickTop="1" thickBot="1" x14ac:dyDescent="0.25">
      <c r="A36" s="9"/>
      <c r="B36" s="818"/>
      <c r="C36" s="79" t="s">
        <v>296</v>
      </c>
      <c r="D36" s="434">
        <v>33</v>
      </c>
      <c r="E36" s="831">
        <v>390</v>
      </c>
      <c r="F36" s="379">
        <f t="shared" si="3"/>
        <v>33</v>
      </c>
      <c r="G36" s="398">
        <v>6</v>
      </c>
      <c r="H36" s="538">
        <f t="shared" ref="H36" si="70">L36+P36</f>
        <v>7</v>
      </c>
      <c r="I36" s="398">
        <v>16</v>
      </c>
      <c r="J36" s="362">
        <f t="shared" ref="J36" si="71">D36-G36-I36</f>
        <v>11</v>
      </c>
      <c r="K36" s="827">
        <v>2</v>
      </c>
      <c r="L36" s="825">
        <v>1</v>
      </c>
      <c r="M36" s="826">
        <v>20</v>
      </c>
      <c r="N36" s="827">
        <f>F36-K36-M36</f>
        <v>11</v>
      </c>
      <c r="O36" s="539">
        <v>6</v>
      </c>
      <c r="P36" s="825">
        <v>6</v>
      </c>
      <c r="Q36" s="398">
        <v>16</v>
      </c>
      <c r="R36" s="599">
        <f t="shared" ref="R36" si="72">F36-O36-Q36</f>
        <v>11</v>
      </c>
      <c r="S36" s="868">
        <f t="shared" si="4"/>
        <v>33</v>
      </c>
      <c r="U36" s="9">
        <f t="shared" si="2"/>
        <v>33</v>
      </c>
      <c r="V36" s="423">
        <f>U36-F36</f>
        <v>0</v>
      </c>
    </row>
    <row r="37" spans="1:22" ht="25.2" customHeight="1" thickTop="1" thickBot="1" x14ac:dyDescent="0.25">
      <c r="A37" s="9"/>
      <c r="B37" s="818"/>
      <c r="C37" s="85"/>
      <c r="D37" s="438"/>
      <c r="E37" s="830"/>
      <c r="F37" s="379">
        <f t="shared" si="3"/>
        <v>0</v>
      </c>
      <c r="G37" s="589">
        <f t="shared" ref="G37" si="73">G36/D36</f>
        <v>0.18181818181818182</v>
      </c>
      <c r="H37" s="822"/>
      <c r="I37" s="589">
        <f t="shared" ref="I37" si="74">I36/D36</f>
        <v>0.48484848484848486</v>
      </c>
      <c r="J37" s="436">
        <f t="shared" ref="J37" si="75">J36/D36</f>
        <v>0.33333333333333331</v>
      </c>
      <c r="K37" s="591">
        <f>K36/F36</f>
        <v>6.0606060606060608E-2</v>
      </c>
      <c r="L37" s="822"/>
      <c r="M37" s="589">
        <f>M36/F36</f>
        <v>0.60606060606060608</v>
      </c>
      <c r="N37" s="591">
        <f>N36/F36</f>
        <v>0.33333333333333331</v>
      </c>
      <c r="O37" s="591">
        <f t="shared" ref="O37" si="76">O36/F36</f>
        <v>0.18181818181818182</v>
      </c>
      <c r="P37" s="822"/>
      <c r="Q37" s="589">
        <f t="shared" ref="Q37" si="77">Q36/F36</f>
        <v>0.48484848484848486</v>
      </c>
      <c r="R37" s="592">
        <f t="shared" ref="R37" si="78">R36/F36</f>
        <v>0.33333333333333331</v>
      </c>
      <c r="S37" s="868">
        <f t="shared" si="4"/>
        <v>0</v>
      </c>
      <c r="U37" s="62">
        <f t="shared" si="2"/>
        <v>1</v>
      </c>
      <c r="V37" s="423">
        <f>1-U37</f>
        <v>0</v>
      </c>
    </row>
    <row r="38" spans="1:22" ht="25.2" customHeight="1" thickTop="1" thickBot="1" x14ac:dyDescent="0.25">
      <c r="A38" s="9"/>
      <c r="B38" s="818"/>
      <c r="C38" s="84" t="s">
        <v>297</v>
      </c>
      <c r="D38" s="441">
        <v>30</v>
      </c>
      <c r="E38" s="832">
        <v>1150</v>
      </c>
      <c r="F38" s="379">
        <f t="shared" si="3"/>
        <v>30</v>
      </c>
      <c r="G38" s="398">
        <v>7</v>
      </c>
      <c r="H38" s="538">
        <f t="shared" ref="H38" si="79">L38+P38</f>
        <v>19</v>
      </c>
      <c r="I38" s="398">
        <v>19</v>
      </c>
      <c r="J38" s="362">
        <f t="shared" ref="J38" si="80">D38-G38-I38</f>
        <v>4</v>
      </c>
      <c r="K38" s="539">
        <v>6</v>
      </c>
      <c r="L38" s="538">
        <v>12</v>
      </c>
      <c r="M38" s="398">
        <v>20</v>
      </c>
      <c r="N38" s="827">
        <f>F38-K38-M38</f>
        <v>4</v>
      </c>
      <c r="O38" s="539">
        <v>7</v>
      </c>
      <c r="P38" s="538">
        <v>7</v>
      </c>
      <c r="Q38" s="398">
        <v>19</v>
      </c>
      <c r="R38" s="599">
        <f t="shared" ref="R38" si="81">F38-O38-Q38</f>
        <v>4</v>
      </c>
      <c r="S38" s="868">
        <f t="shared" si="4"/>
        <v>30</v>
      </c>
      <c r="U38" s="9">
        <f t="shared" si="2"/>
        <v>30</v>
      </c>
      <c r="V38" s="423">
        <f>U38-F38</f>
        <v>0</v>
      </c>
    </row>
    <row r="39" spans="1:22" ht="25.2" customHeight="1" thickTop="1" thickBot="1" x14ac:dyDescent="0.25">
      <c r="A39" s="9"/>
      <c r="B39" s="818"/>
      <c r="C39" s="809"/>
      <c r="D39" s="434"/>
      <c r="E39" s="819"/>
      <c r="F39" s="379">
        <f t="shared" si="3"/>
        <v>0</v>
      </c>
      <c r="G39" s="589">
        <f t="shared" ref="G39" si="82">G38/D38</f>
        <v>0.23333333333333334</v>
      </c>
      <c r="H39" s="822"/>
      <c r="I39" s="589">
        <f t="shared" ref="I39" si="83">I38/D38</f>
        <v>0.6333333333333333</v>
      </c>
      <c r="J39" s="436">
        <f t="shared" ref="J39" si="84">J38/D38</f>
        <v>0.13333333333333333</v>
      </c>
      <c r="K39" s="591">
        <f>K38/F38</f>
        <v>0.2</v>
      </c>
      <c r="L39" s="822"/>
      <c r="M39" s="589">
        <f>M38/F38</f>
        <v>0.66666666666666663</v>
      </c>
      <c r="N39" s="591">
        <f>N38/F38</f>
        <v>0.13333333333333333</v>
      </c>
      <c r="O39" s="591">
        <f t="shared" ref="O39" si="85">O38/F38</f>
        <v>0.23333333333333334</v>
      </c>
      <c r="P39" s="822"/>
      <c r="Q39" s="589">
        <f t="shared" ref="Q39" si="86">Q38/F38</f>
        <v>0.6333333333333333</v>
      </c>
      <c r="R39" s="592">
        <f t="shared" ref="R39" si="87">R38/F38</f>
        <v>0.13333333333333333</v>
      </c>
      <c r="S39" s="868">
        <f t="shared" si="4"/>
        <v>0</v>
      </c>
      <c r="U39" s="62">
        <f t="shared" si="2"/>
        <v>1</v>
      </c>
      <c r="V39" s="423">
        <f>1-U39</f>
        <v>0</v>
      </c>
    </row>
    <row r="40" spans="1:22" ht="25.2" customHeight="1" thickTop="1" x14ac:dyDescent="0.2">
      <c r="A40" s="9"/>
      <c r="B40" s="818"/>
      <c r="C40" s="442" t="s">
        <v>298</v>
      </c>
      <c r="D40" s="68">
        <f>D30+D32+D34+D36</f>
        <v>291</v>
      </c>
      <c r="E40" s="834">
        <f>E30+E32+E34+E36</f>
        <v>1109</v>
      </c>
      <c r="F40" s="833">
        <f>F30+F32+F34+F36</f>
        <v>291</v>
      </c>
      <c r="G40" s="381">
        <f t="shared" ref="G40:H40" si="88">G30+G32+G34+G36</f>
        <v>24</v>
      </c>
      <c r="H40" s="595">
        <f t="shared" si="88"/>
        <v>16</v>
      </c>
      <c r="I40" s="381">
        <f>I30+I32+I34+I36</f>
        <v>129</v>
      </c>
      <c r="J40" s="382">
        <f>J30+J32+J34+J36</f>
        <v>138</v>
      </c>
      <c r="K40" s="596">
        <f t="shared" ref="K40:L40" si="89">K30+K32+K34+K36</f>
        <v>17</v>
      </c>
      <c r="L40" s="595">
        <f t="shared" si="89"/>
        <v>3</v>
      </c>
      <c r="M40" s="381">
        <f>M30+M32+M34+M36</f>
        <v>136</v>
      </c>
      <c r="N40" s="596">
        <f>N30+N32+N34+N36</f>
        <v>138</v>
      </c>
      <c r="O40" s="596">
        <f t="shared" ref="O40:P40" si="90">O30+O32+O34+O36</f>
        <v>23</v>
      </c>
      <c r="P40" s="595">
        <f t="shared" si="90"/>
        <v>13</v>
      </c>
      <c r="Q40" s="381">
        <f>Q30+Q32+Q34+Q36</f>
        <v>129</v>
      </c>
      <c r="R40" s="382">
        <f>R30+R32+R34+R36</f>
        <v>139</v>
      </c>
      <c r="S40" s="872">
        <f>S30+S32+S34+S36</f>
        <v>291</v>
      </c>
      <c r="U40" s="9">
        <f t="shared" si="2"/>
        <v>291</v>
      </c>
      <c r="V40" s="423">
        <f>U40-F40</f>
        <v>0</v>
      </c>
    </row>
    <row r="41" spans="1:22" ht="25.2" customHeight="1" x14ac:dyDescent="0.2">
      <c r="A41" s="9"/>
      <c r="B41" s="818"/>
      <c r="C41" s="409" t="s">
        <v>299</v>
      </c>
      <c r="D41" s="438"/>
      <c r="E41" s="819"/>
      <c r="F41" s="835"/>
      <c r="G41" s="589">
        <f>G40/D40</f>
        <v>8.247422680412371E-2</v>
      </c>
      <c r="H41" s="822"/>
      <c r="I41" s="589">
        <f>I40/D40</f>
        <v>0.44329896907216493</v>
      </c>
      <c r="J41" s="436">
        <f>J40/D40</f>
        <v>0.47422680412371132</v>
      </c>
      <c r="K41" s="591">
        <f>K40/F40</f>
        <v>5.8419243986254296E-2</v>
      </c>
      <c r="L41" s="822"/>
      <c r="M41" s="589">
        <f>M40/F40</f>
        <v>0.46735395189003437</v>
      </c>
      <c r="N41" s="591">
        <f>N40/F40</f>
        <v>0.47422680412371132</v>
      </c>
      <c r="O41" s="591">
        <f>O40/F40</f>
        <v>7.903780068728522E-2</v>
      </c>
      <c r="P41" s="822"/>
      <c r="Q41" s="589">
        <f>Q40/F40</f>
        <v>0.44329896907216493</v>
      </c>
      <c r="R41" s="436">
        <f>R40/F40</f>
        <v>0.47766323024054985</v>
      </c>
      <c r="S41" s="873"/>
      <c r="U41" s="62">
        <f t="shared" si="2"/>
        <v>1</v>
      </c>
      <c r="V41" s="423">
        <f>1-U41</f>
        <v>0</v>
      </c>
    </row>
    <row r="42" spans="1:22" ht="25.2" customHeight="1" x14ac:dyDescent="0.2">
      <c r="A42" s="9"/>
      <c r="B42" s="818"/>
      <c r="C42" s="410" t="s">
        <v>298</v>
      </c>
      <c r="D42" s="47">
        <f>D32+D34+D36+D38</f>
        <v>150</v>
      </c>
      <c r="E42" s="837">
        <f>E32+E34+E36+E38</f>
        <v>2027</v>
      </c>
      <c r="F42" s="836">
        <f>F32+F34+F36+F38</f>
        <v>150</v>
      </c>
      <c r="G42" s="398">
        <f t="shared" ref="G42:N42" si="91">G32+G34+G36+G38</f>
        <v>23</v>
      </c>
      <c r="H42" s="538">
        <f t="shared" si="91"/>
        <v>32</v>
      </c>
      <c r="I42" s="398">
        <f t="shared" si="91"/>
        <v>81</v>
      </c>
      <c r="J42" s="362">
        <f t="shared" si="91"/>
        <v>46</v>
      </c>
      <c r="K42" s="539">
        <f t="shared" si="91"/>
        <v>16</v>
      </c>
      <c r="L42" s="538">
        <f t="shared" si="91"/>
        <v>14</v>
      </c>
      <c r="M42" s="398">
        <f t="shared" si="91"/>
        <v>88</v>
      </c>
      <c r="N42" s="539">
        <f t="shared" si="91"/>
        <v>46</v>
      </c>
      <c r="O42" s="539">
        <f>O32+O34+O36+O38</f>
        <v>23</v>
      </c>
      <c r="P42" s="538">
        <f t="shared" ref="P42:R42" si="92">P32+P34+P36+P38</f>
        <v>18</v>
      </c>
      <c r="Q42" s="398">
        <f t="shared" si="92"/>
        <v>81</v>
      </c>
      <c r="R42" s="362">
        <f t="shared" si="92"/>
        <v>46</v>
      </c>
      <c r="S42" s="874">
        <f>S32+S34+S36+S38</f>
        <v>150</v>
      </c>
      <c r="U42" s="9">
        <f t="shared" si="2"/>
        <v>150</v>
      </c>
      <c r="V42" s="423">
        <f>U42-F42</f>
        <v>0</v>
      </c>
    </row>
    <row r="43" spans="1:22" ht="25.2" customHeight="1" thickBot="1" x14ac:dyDescent="0.25">
      <c r="A43" s="9"/>
      <c r="B43" s="276"/>
      <c r="C43" s="409" t="s">
        <v>300</v>
      </c>
      <c r="D43" s="438"/>
      <c r="E43" s="838"/>
      <c r="F43" s="835"/>
      <c r="G43" s="601">
        <f>G42/D42</f>
        <v>0.15333333333333332</v>
      </c>
      <c r="H43" s="829"/>
      <c r="I43" s="601">
        <f>I42/D42</f>
        <v>0.54</v>
      </c>
      <c r="J43" s="440">
        <f>J42/D42</f>
        <v>0.30666666666666664</v>
      </c>
      <c r="K43" s="603">
        <f>K42/F42</f>
        <v>0.10666666666666667</v>
      </c>
      <c r="L43" s="829"/>
      <c r="M43" s="601">
        <f>M42/F42</f>
        <v>0.58666666666666667</v>
      </c>
      <c r="N43" s="603">
        <f>N42/F42</f>
        <v>0.30666666666666664</v>
      </c>
      <c r="O43" s="618">
        <f>O42/F42</f>
        <v>0.15333333333333332</v>
      </c>
      <c r="P43" s="840"/>
      <c r="Q43" s="617">
        <f>Q42/F42</f>
        <v>0.54</v>
      </c>
      <c r="R43" s="448">
        <f>R42/F42</f>
        <v>0.30666666666666664</v>
      </c>
      <c r="S43" s="875"/>
      <c r="U43" s="62">
        <f t="shared" si="2"/>
        <v>1</v>
      </c>
      <c r="V43" s="423">
        <f>1-U43</f>
        <v>0</v>
      </c>
    </row>
    <row r="44" spans="1:22" ht="15" customHeight="1" x14ac:dyDescent="0.2">
      <c r="B44" s="726"/>
      <c r="C44" s="842"/>
      <c r="D44"/>
      <c r="E44"/>
      <c r="F44"/>
      <c r="G44"/>
      <c r="H44"/>
      <c r="I44"/>
      <c r="J44" s="690"/>
      <c r="K44"/>
      <c r="L44"/>
      <c r="M44"/>
      <c r="N44" s="690"/>
      <c r="O44"/>
      <c r="P44"/>
      <c r="Q44"/>
      <c r="R44" s="690"/>
      <c r="S44" s="876"/>
    </row>
    <row r="45" spans="1:22" x14ac:dyDescent="0.2">
      <c r="B45" s="9" t="s">
        <v>434</v>
      </c>
      <c r="C45" s="843"/>
      <c r="D45" s="416">
        <f>D28+D30+D32+D34+D36+D38</f>
        <v>427</v>
      </c>
      <c r="E45" s="416">
        <f>E28+E30+E32+E34+E36+E38</f>
        <v>2335</v>
      </c>
      <c r="F45" s="416">
        <f>F28+F30+F32+F34+F36+F38</f>
        <v>427</v>
      </c>
      <c r="G45" s="416">
        <f t="shared" ref="G45:I45" si="93">G28+G30+G32+G34+G36+G38</f>
        <v>32</v>
      </c>
      <c r="H45" s="416">
        <f t="shared" si="93"/>
        <v>37</v>
      </c>
      <c r="I45" s="416">
        <f t="shared" si="93"/>
        <v>181</v>
      </c>
      <c r="J45" s="416">
        <f>J28+J30+J32+J34+J36+J38</f>
        <v>214</v>
      </c>
      <c r="K45" s="416">
        <f t="shared" ref="K45:S45" si="94">K28+K30+K32+K34+K36+K38</f>
        <v>23</v>
      </c>
      <c r="L45" s="416">
        <f t="shared" si="94"/>
        <v>15</v>
      </c>
      <c r="M45" s="416">
        <f t="shared" si="94"/>
        <v>188</v>
      </c>
      <c r="N45" s="416">
        <f>N28+N30+N32+N34+N36+N38</f>
        <v>216</v>
      </c>
      <c r="O45" s="416">
        <f t="shared" ref="O45:Q45" si="95">O28+O30+O32+O34+O36+O38</f>
        <v>31</v>
      </c>
      <c r="P45" s="416">
        <f t="shared" si="95"/>
        <v>22</v>
      </c>
      <c r="Q45" s="416">
        <f t="shared" si="95"/>
        <v>181</v>
      </c>
      <c r="R45" s="416">
        <f>R28+R30+R32+R34+R36+R38</f>
        <v>215</v>
      </c>
      <c r="S45" s="416">
        <f t="shared" si="94"/>
        <v>427</v>
      </c>
      <c r="T45" s="416"/>
    </row>
    <row r="46" spans="1:22" x14ac:dyDescent="0.2">
      <c r="B46" t="s">
        <v>435</v>
      </c>
      <c r="F46" s="110" t="e">
        <f>F45/#REF!</f>
        <v>#REF!</v>
      </c>
      <c r="G46" s="110">
        <f>G45/D45</f>
        <v>7.4941451990632318E-2</v>
      </c>
      <c r="H46" s="110">
        <f>H45/D45</f>
        <v>8.6651053864168617E-2</v>
      </c>
      <c r="I46" s="110">
        <f>I45/D45</f>
        <v>0.42388758782201408</v>
      </c>
      <c r="J46" s="110">
        <f>J45/D45</f>
        <v>0.50117096018735363</v>
      </c>
      <c r="K46" s="110">
        <f>K45/D45</f>
        <v>5.3864168618266976E-2</v>
      </c>
      <c r="L46" s="110">
        <f>L45/D45</f>
        <v>3.5128805620608897E-2</v>
      </c>
      <c r="M46" s="110">
        <f>M45/D45</f>
        <v>0.44028103044496486</v>
      </c>
      <c r="N46" s="110">
        <f>N45/D45</f>
        <v>0.50585480093676816</v>
      </c>
      <c r="O46" s="110">
        <f>O45/D45</f>
        <v>7.2599531615925056E-2</v>
      </c>
      <c r="P46" s="110">
        <f>P45/D45</f>
        <v>5.1522248243559721E-2</v>
      </c>
      <c r="Q46" s="110">
        <f>Q45/D45</f>
        <v>0.42388758782201408</v>
      </c>
      <c r="R46" s="110">
        <f>R45/D45</f>
        <v>0.50351288056206089</v>
      </c>
      <c r="S46" s="110" t="e">
        <f>S45/#REF!</f>
        <v>#REF!</v>
      </c>
    </row>
    <row r="47" spans="1:22" x14ac:dyDescent="0.2">
      <c r="B47"/>
      <c r="G47" s="110"/>
      <c r="H47" s="110"/>
      <c r="I47" s="110"/>
      <c r="J47" s="110"/>
      <c r="K47" s="110"/>
      <c r="L47" s="110"/>
      <c r="M47" s="110"/>
      <c r="N47" s="110"/>
      <c r="P47" s="110"/>
      <c r="Q47" s="110"/>
      <c r="R47" s="110"/>
    </row>
    <row r="48" spans="1:22" x14ac:dyDescent="0.2">
      <c r="B48" t="s">
        <v>437</v>
      </c>
      <c r="D48" s="9">
        <f>D40+D38+D28</f>
        <v>427</v>
      </c>
      <c r="E48" s="9">
        <f>E40+E38+E28</f>
        <v>2335</v>
      </c>
      <c r="F48" s="9">
        <f t="shared" ref="F48:S48" si="96">F40+F38+F28</f>
        <v>427</v>
      </c>
      <c r="G48" s="9">
        <f t="shared" si="96"/>
        <v>32</v>
      </c>
      <c r="H48" s="9">
        <f t="shared" si="96"/>
        <v>37</v>
      </c>
      <c r="I48" s="9">
        <f t="shared" si="96"/>
        <v>181</v>
      </c>
      <c r="J48" s="9">
        <f t="shared" si="96"/>
        <v>214</v>
      </c>
      <c r="K48" s="9">
        <f t="shared" si="96"/>
        <v>23</v>
      </c>
      <c r="L48" s="9">
        <f t="shared" si="96"/>
        <v>15</v>
      </c>
      <c r="M48" s="9">
        <f t="shared" si="96"/>
        <v>188</v>
      </c>
      <c r="N48" s="9">
        <f t="shared" si="96"/>
        <v>216</v>
      </c>
      <c r="O48" s="9">
        <f t="shared" si="96"/>
        <v>31</v>
      </c>
      <c r="P48" s="9">
        <f t="shared" si="96"/>
        <v>22</v>
      </c>
      <c r="Q48" s="9">
        <f t="shared" si="96"/>
        <v>181</v>
      </c>
      <c r="R48" s="9">
        <f t="shared" si="96"/>
        <v>215</v>
      </c>
      <c r="S48" s="9">
        <f t="shared" si="96"/>
        <v>427</v>
      </c>
    </row>
    <row r="49" spans="2:20" x14ac:dyDescent="0.2">
      <c r="B49"/>
      <c r="D49" s="9">
        <f>D42+D30+D28</f>
        <v>427</v>
      </c>
      <c r="E49" s="9">
        <f>E42+E30+E28</f>
        <v>2335</v>
      </c>
      <c r="F49" s="9">
        <f t="shared" ref="F49:S49" si="97">F42+F30+F28</f>
        <v>427</v>
      </c>
      <c r="G49" s="9">
        <f t="shared" si="97"/>
        <v>32</v>
      </c>
      <c r="H49" s="9">
        <f t="shared" si="97"/>
        <v>37</v>
      </c>
      <c r="I49" s="9">
        <f t="shared" si="97"/>
        <v>181</v>
      </c>
      <c r="J49" s="9">
        <f t="shared" si="97"/>
        <v>214</v>
      </c>
      <c r="K49" s="9">
        <f t="shared" si="97"/>
        <v>23</v>
      </c>
      <c r="L49" s="9">
        <f t="shared" si="97"/>
        <v>15</v>
      </c>
      <c r="M49" s="9">
        <f t="shared" si="97"/>
        <v>188</v>
      </c>
      <c r="N49" s="9">
        <f t="shared" si="97"/>
        <v>216</v>
      </c>
      <c r="O49" s="9">
        <f t="shared" si="97"/>
        <v>31</v>
      </c>
      <c r="P49" s="9">
        <f t="shared" si="97"/>
        <v>22</v>
      </c>
      <c r="Q49" s="9">
        <f t="shared" si="97"/>
        <v>181</v>
      </c>
      <c r="R49" s="9">
        <f t="shared" si="97"/>
        <v>215</v>
      </c>
      <c r="S49" s="9">
        <f t="shared" si="97"/>
        <v>427</v>
      </c>
    </row>
    <row r="50" spans="2:20" x14ac:dyDescent="0.2">
      <c r="B50"/>
      <c r="C50" s="778"/>
      <c r="D50" s="339"/>
      <c r="E50" s="339"/>
      <c r="F50" s="339"/>
      <c r="G50" s="62"/>
      <c r="J50" s="62"/>
      <c r="K50" s="62"/>
      <c r="N50" s="62"/>
      <c r="O50" s="62"/>
      <c r="R50" s="62"/>
      <c r="S50" s="339"/>
      <c r="T50" s="339"/>
    </row>
    <row r="51" spans="2:20" ht="13.5" customHeight="1" x14ac:dyDescent="0.2">
      <c r="B51" s="844" t="s">
        <v>250</v>
      </c>
      <c r="C51" s="778"/>
      <c r="D51" s="113">
        <f>D45-D14</f>
        <v>0</v>
      </c>
      <c r="E51" s="113">
        <f>E45-E14</f>
        <v>0</v>
      </c>
      <c r="F51" s="113">
        <f t="shared" ref="F51:S52" si="98">F45-F14</f>
        <v>0</v>
      </c>
      <c r="G51" s="113">
        <f t="shared" si="98"/>
        <v>0</v>
      </c>
      <c r="H51" s="113">
        <f>H45-H14</f>
        <v>0</v>
      </c>
      <c r="I51" s="113">
        <f t="shared" si="98"/>
        <v>0</v>
      </c>
      <c r="J51" s="113">
        <f t="shared" si="98"/>
        <v>0</v>
      </c>
      <c r="K51" s="113">
        <f t="shared" si="98"/>
        <v>0</v>
      </c>
      <c r="L51" s="113">
        <f t="shared" si="98"/>
        <v>0</v>
      </c>
      <c r="M51" s="113">
        <f t="shared" si="98"/>
        <v>0</v>
      </c>
      <c r="N51" s="113">
        <f t="shared" si="98"/>
        <v>0</v>
      </c>
      <c r="O51" s="113">
        <f t="shared" si="98"/>
        <v>0</v>
      </c>
      <c r="P51" s="113">
        <f t="shared" si="98"/>
        <v>0</v>
      </c>
      <c r="Q51" s="113">
        <f t="shared" si="98"/>
        <v>0</v>
      </c>
      <c r="R51" s="113">
        <f t="shared" si="98"/>
        <v>0</v>
      </c>
      <c r="S51" s="113">
        <f t="shared" si="98"/>
        <v>0</v>
      </c>
      <c r="T51" s="113"/>
    </row>
    <row r="52" spans="2:20" ht="13.5" customHeight="1" x14ac:dyDescent="0.2">
      <c r="C52" s="778"/>
      <c r="D52" s="113"/>
      <c r="E52" s="113"/>
      <c r="F52" s="113" t="e">
        <f t="shared" si="98"/>
        <v>#REF!</v>
      </c>
      <c r="G52" s="113">
        <f t="shared" si="98"/>
        <v>0</v>
      </c>
      <c r="H52" s="113"/>
      <c r="I52" s="113">
        <f>I46-I15</f>
        <v>0</v>
      </c>
      <c r="J52" s="113">
        <f>J46-J15</f>
        <v>0</v>
      </c>
      <c r="K52" s="113">
        <f t="shared" si="98"/>
        <v>0</v>
      </c>
      <c r="L52" s="113"/>
      <c r="M52" s="113">
        <f>M46-M15</f>
        <v>0</v>
      </c>
      <c r="N52" s="113">
        <f>N46-N15</f>
        <v>0</v>
      </c>
      <c r="O52" s="113">
        <f t="shared" si="98"/>
        <v>0</v>
      </c>
      <c r="P52" s="113"/>
      <c r="Q52" s="113">
        <f>Q46-Q15</f>
        <v>0</v>
      </c>
      <c r="R52" s="113">
        <f>R46-R15</f>
        <v>0</v>
      </c>
      <c r="S52" s="113" t="e">
        <f t="shared" si="98"/>
        <v>#REF!</v>
      </c>
      <c r="T52" s="113"/>
    </row>
    <row r="53" spans="2:20" ht="14.25" customHeight="1" x14ac:dyDescent="0.2">
      <c r="C53" s="778"/>
      <c r="D53" s="113"/>
      <c r="E53" s="113"/>
      <c r="F53" s="113"/>
      <c r="G53" s="845"/>
      <c r="H53" s="845"/>
      <c r="I53" s="845"/>
      <c r="J53" s="845"/>
      <c r="K53" s="845"/>
      <c r="L53" s="845"/>
      <c r="M53" s="845"/>
      <c r="N53" s="845"/>
      <c r="O53" s="576"/>
      <c r="P53" s="845"/>
      <c r="Q53" s="845"/>
      <c r="R53" s="845"/>
      <c r="S53" s="113"/>
      <c r="T53" s="113"/>
    </row>
    <row r="54" spans="2:20" x14ac:dyDescent="0.2">
      <c r="C54" s="778"/>
      <c r="D54" s="113">
        <f>D48-D45</f>
        <v>0</v>
      </c>
      <c r="E54" s="113">
        <f>E48-E45</f>
        <v>0</v>
      </c>
      <c r="F54" s="113">
        <f t="shared" ref="F54:S54" si="99">F48-F45</f>
        <v>0</v>
      </c>
      <c r="G54" s="113">
        <f t="shared" si="99"/>
        <v>0</v>
      </c>
      <c r="H54" s="113">
        <f t="shared" si="99"/>
        <v>0</v>
      </c>
      <c r="I54" s="113">
        <f t="shared" si="99"/>
        <v>0</v>
      </c>
      <c r="J54" s="113">
        <f t="shared" si="99"/>
        <v>0</v>
      </c>
      <c r="K54" s="113">
        <f t="shared" si="99"/>
        <v>0</v>
      </c>
      <c r="L54" s="113">
        <f t="shared" si="99"/>
        <v>0</v>
      </c>
      <c r="M54" s="113">
        <f t="shared" si="99"/>
        <v>0</v>
      </c>
      <c r="N54" s="113">
        <f t="shared" si="99"/>
        <v>0</v>
      </c>
      <c r="O54" s="113">
        <f t="shared" si="99"/>
        <v>0</v>
      </c>
      <c r="P54" s="113">
        <f t="shared" si="99"/>
        <v>0</v>
      </c>
      <c r="Q54" s="113">
        <f t="shared" si="99"/>
        <v>0</v>
      </c>
      <c r="R54" s="113">
        <f t="shared" si="99"/>
        <v>0</v>
      </c>
      <c r="S54" s="113">
        <f t="shared" si="99"/>
        <v>0</v>
      </c>
      <c r="T54" s="113"/>
    </row>
    <row r="55" spans="2:20" x14ac:dyDescent="0.2">
      <c r="C55" s="778"/>
      <c r="D55" s="113">
        <f>D49-D45</f>
        <v>0</v>
      </c>
      <c r="E55" s="113">
        <f>E49-E45</f>
        <v>0</v>
      </c>
      <c r="F55" s="113">
        <f t="shared" ref="F55:S55" si="100">F49-F45</f>
        <v>0</v>
      </c>
      <c r="G55" s="113">
        <f t="shared" si="100"/>
        <v>0</v>
      </c>
      <c r="H55" s="113">
        <f t="shared" si="100"/>
        <v>0</v>
      </c>
      <c r="I55" s="113">
        <f t="shared" si="100"/>
        <v>0</v>
      </c>
      <c r="J55" s="113">
        <f t="shared" si="100"/>
        <v>0</v>
      </c>
      <c r="K55" s="113">
        <f t="shared" si="100"/>
        <v>0</v>
      </c>
      <c r="L55" s="113">
        <f t="shared" si="100"/>
        <v>0</v>
      </c>
      <c r="M55" s="113">
        <f t="shared" si="100"/>
        <v>0</v>
      </c>
      <c r="N55" s="113">
        <f t="shared" si="100"/>
        <v>0</v>
      </c>
      <c r="O55" s="113">
        <f t="shared" si="100"/>
        <v>0</v>
      </c>
      <c r="P55" s="113">
        <f t="shared" si="100"/>
        <v>0</v>
      </c>
      <c r="Q55" s="113">
        <f t="shared" si="100"/>
        <v>0</v>
      </c>
      <c r="R55" s="113">
        <f t="shared" si="100"/>
        <v>0</v>
      </c>
      <c r="S55" s="113">
        <f t="shared" si="100"/>
        <v>0</v>
      </c>
      <c r="T55" s="113"/>
    </row>
    <row r="56" spans="2:20" x14ac:dyDescent="0.2">
      <c r="C56" s="778"/>
      <c r="D56" s="339"/>
      <c r="E56" s="339"/>
      <c r="F56" s="339"/>
      <c r="S56" s="339"/>
      <c r="T56" s="339"/>
    </row>
    <row r="57" spans="2:20" x14ac:dyDescent="0.2">
      <c r="C57" s="778"/>
      <c r="D57" s="339"/>
      <c r="E57" s="339"/>
      <c r="F57" s="339"/>
      <c r="S57" s="339"/>
    </row>
    <row r="58" spans="2:20" x14ac:dyDescent="0.2">
      <c r="C58" s="778"/>
      <c r="D58" s="339"/>
      <c r="E58" s="339"/>
      <c r="F58" s="339"/>
      <c r="S58" s="339"/>
    </row>
    <row r="59" spans="2:20" x14ac:dyDescent="0.2">
      <c r="C59" s="778"/>
      <c r="D59" s="339"/>
      <c r="E59" s="339"/>
      <c r="F59" s="339"/>
      <c r="S59" s="339"/>
    </row>
    <row r="60" spans="2:20" x14ac:dyDescent="0.2">
      <c r="C60" s="778"/>
      <c r="D60" s="339"/>
      <c r="E60" s="339"/>
      <c r="F60" s="339"/>
      <c r="S60" s="339"/>
    </row>
    <row r="61" spans="2:20" x14ac:dyDescent="0.2">
      <c r="C61" s="778"/>
      <c r="D61" s="339"/>
      <c r="E61" s="339"/>
      <c r="F61" s="339"/>
      <c r="S61" s="339"/>
    </row>
    <row r="62" spans="2:20" x14ac:dyDescent="0.2">
      <c r="C62" s="778"/>
      <c r="D62" s="339"/>
      <c r="E62" s="339"/>
      <c r="F62" s="339"/>
      <c r="S62" s="339"/>
    </row>
    <row r="63" spans="2:20" x14ac:dyDescent="0.2">
      <c r="C63" s="778"/>
      <c r="D63" s="339"/>
      <c r="E63" s="339"/>
      <c r="F63" s="339"/>
      <c r="S63" s="339"/>
    </row>
    <row r="64" spans="2:20" x14ac:dyDescent="0.2">
      <c r="C64" s="778"/>
      <c r="D64" s="339"/>
      <c r="E64" s="339"/>
      <c r="F64" s="339"/>
      <c r="S64" s="339"/>
    </row>
    <row r="65" spans="3:19" x14ac:dyDescent="0.2">
      <c r="C65" s="778"/>
      <c r="D65" s="339"/>
      <c r="E65" s="339"/>
      <c r="F65" s="339"/>
      <c r="S65" s="339"/>
    </row>
    <row r="66" spans="3:19" x14ac:dyDescent="0.2">
      <c r="C66" s="778"/>
      <c r="D66" s="339"/>
      <c r="E66" s="339"/>
      <c r="F66" s="339"/>
      <c r="S66" s="339"/>
    </row>
    <row r="67" spans="3:19" x14ac:dyDescent="0.2">
      <c r="C67" s="778"/>
      <c r="D67" s="339"/>
      <c r="E67" s="339"/>
      <c r="F67" s="339"/>
      <c r="S67" s="339"/>
    </row>
    <row r="68" spans="3:19" x14ac:dyDescent="0.2">
      <c r="C68" s="778"/>
      <c r="D68" s="339"/>
      <c r="E68" s="339"/>
      <c r="F68" s="339"/>
      <c r="S68" s="339"/>
    </row>
    <row r="69" spans="3:19" x14ac:dyDescent="0.2">
      <c r="C69" s="778"/>
      <c r="D69" s="339"/>
      <c r="E69" s="339"/>
      <c r="F69" s="339"/>
      <c r="S69" s="339"/>
    </row>
    <row r="70" spans="3:19" x14ac:dyDescent="0.2">
      <c r="C70" s="778"/>
      <c r="D70" s="339"/>
      <c r="E70" s="339"/>
      <c r="F70" s="339"/>
      <c r="S70" s="339"/>
    </row>
    <row r="71" spans="3:19" x14ac:dyDescent="0.2">
      <c r="C71" s="778"/>
      <c r="D71" s="339"/>
      <c r="E71" s="339"/>
      <c r="F71" s="339"/>
      <c r="S71" s="339"/>
    </row>
    <row r="72" spans="3:19" x14ac:dyDescent="0.2">
      <c r="C72" s="778"/>
      <c r="D72" s="339"/>
      <c r="E72" s="339"/>
      <c r="F72" s="339"/>
      <c r="S72" s="339"/>
    </row>
    <row r="73" spans="3:19" x14ac:dyDescent="0.2">
      <c r="C73" s="778"/>
      <c r="D73" s="339"/>
      <c r="E73" s="339"/>
      <c r="F73" s="339"/>
      <c r="S73" s="339"/>
    </row>
    <row r="74" spans="3:19" x14ac:dyDescent="0.2">
      <c r="C74" s="778"/>
      <c r="D74" s="339"/>
      <c r="E74" s="339"/>
      <c r="F74" s="339"/>
      <c r="S74" s="339"/>
    </row>
    <row r="75" spans="3:19" x14ac:dyDescent="0.2">
      <c r="C75" s="778"/>
      <c r="D75" s="339"/>
      <c r="E75" s="339"/>
      <c r="F75" s="339"/>
      <c r="S75" s="339"/>
    </row>
    <row r="76" spans="3:19" x14ac:dyDescent="0.2">
      <c r="C76" s="778"/>
      <c r="D76" s="339"/>
      <c r="E76" s="339"/>
      <c r="F76" s="339"/>
      <c r="S76" s="339"/>
    </row>
    <row r="77" spans="3:19" x14ac:dyDescent="0.2">
      <c r="C77" s="778"/>
      <c r="D77" s="339"/>
      <c r="E77" s="339"/>
      <c r="F77" s="339"/>
      <c r="S77" s="339"/>
    </row>
    <row r="78" spans="3:19" x14ac:dyDescent="0.2">
      <c r="C78" s="778"/>
      <c r="D78" s="339"/>
      <c r="E78" s="339"/>
      <c r="F78" s="339"/>
      <c r="S78" s="339"/>
    </row>
    <row r="79" spans="3:19" x14ac:dyDescent="0.2">
      <c r="C79" s="778"/>
      <c r="D79" s="339"/>
      <c r="E79" s="339"/>
      <c r="F79" s="339"/>
      <c r="S79" s="339"/>
    </row>
    <row r="80" spans="3:19" x14ac:dyDescent="0.2">
      <c r="C80" s="778"/>
      <c r="D80" s="339"/>
      <c r="E80" s="339"/>
      <c r="F80" s="339"/>
      <c r="S80" s="339"/>
    </row>
    <row r="81" spans="1:19" x14ac:dyDescent="0.2">
      <c r="A81" s="9"/>
      <c r="B81" s="9"/>
      <c r="C81" s="778"/>
      <c r="D81" s="339"/>
      <c r="E81" s="339"/>
      <c r="F81" s="339"/>
      <c r="S81" s="339"/>
    </row>
    <row r="82" spans="1:19" x14ac:dyDescent="0.2">
      <c r="A82" s="9"/>
      <c r="B82" s="9" t="e">
        <f>SUM(#REF!)</f>
        <v>#REF!</v>
      </c>
      <c r="C82" s="778"/>
      <c r="D82" s="339"/>
      <c r="E82" s="339"/>
      <c r="F82" s="339"/>
      <c r="S82" s="339"/>
    </row>
  </sheetData>
  <mergeCells count="35">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N10:N13"/>
    <mergeCell ref="Q10:Q13"/>
    <mergeCell ref="R10:R13"/>
    <mergeCell ref="S10:S13"/>
    <mergeCell ref="G11:G13"/>
    <mergeCell ref="H11:H13"/>
    <mergeCell ref="K11:K13"/>
    <mergeCell ref="L11:L13"/>
    <mergeCell ref="O11:O13"/>
    <mergeCell ref="P11:P13"/>
    <mergeCell ref="B8:C13"/>
    <mergeCell ref="D8:D13"/>
    <mergeCell ref="E8:E13"/>
    <mergeCell ref="F8:R8"/>
    <mergeCell ref="I9:I13"/>
    <mergeCell ref="J9:J13"/>
    <mergeCell ref="K9:N9"/>
    <mergeCell ref="O9:R9"/>
    <mergeCell ref="F10:F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4C2F-E9D4-42E3-822C-2E04D3993E31}">
  <sheetPr>
    <tabColor rgb="FF00B0F0"/>
    <pageSetUpPr fitToPage="1"/>
  </sheetPr>
  <dimension ref="A2:U82"/>
  <sheetViews>
    <sheetView view="pageBreakPreview" zoomScale="70" zoomScaleNormal="100" zoomScaleSheetLayoutView="70" workbookViewId="0">
      <selection activeCell="C26" sqref="C26:C27"/>
    </sheetView>
  </sheetViews>
  <sheetFormatPr defaultColWidth="9" defaultRowHeight="14.4" x14ac:dyDescent="0.2"/>
  <cols>
    <col min="1" max="1" width="8.6640625" style="339" customWidth="1"/>
    <col min="2" max="2" width="4.6640625" style="339" customWidth="1"/>
    <col min="3" max="3" width="16.88671875" style="8" customWidth="1"/>
    <col min="4" max="4" width="10.33203125" style="9" customWidth="1"/>
    <col min="5" max="5" width="12.33203125" style="9" hidden="1" customWidth="1"/>
    <col min="6" max="6" width="9.33203125" style="9" hidden="1" customWidth="1"/>
    <col min="7" max="18" width="9.33203125" style="9" customWidth="1"/>
    <col min="19" max="19" width="6.44140625" style="9" customWidth="1"/>
    <col min="20" max="21" width="9.33203125" style="9" customWidth="1"/>
    <col min="22" max="32" width="4.6640625" style="9" customWidth="1"/>
    <col min="33" max="16384" width="9" style="9"/>
  </cols>
  <sheetData>
    <row r="2" spans="1:21" x14ac:dyDescent="0.2">
      <c r="B2" s="8" t="s">
        <v>441</v>
      </c>
    </row>
    <row r="3" spans="1:21" x14ac:dyDescent="0.2">
      <c r="B3" s="9"/>
    </row>
    <row r="4" spans="1:21" x14ac:dyDescent="0.2">
      <c r="B4" s="9"/>
      <c r="H4" s="11"/>
      <c r="L4" s="11" t="s">
        <v>424</v>
      </c>
    </row>
    <row r="5" spans="1:21" x14ac:dyDescent="0.2">
      <c r="B5" s="9"/>
      <c r="H5" s="11"/>
      <c r="L5" s="11" t="s">
        <v>325</v>
      </c>
    </row>
    <row r="6" spans="1:21" x14ac:dyDescent="0.2">
      <c r="B6" s="9"/>
    </row>
    <row r="7" spans="1:21" ht="15" thickBot="1" x14ac:dyDescent="0.25">
      <c r="B7" s="9"/>
      <c r="R7" s="10" t="s">
        <v>388</v>
      </c>
    </row>
    <row r="8" spans="1:21" ht="21.75" customHeight="1" x14ac:dyDescent="0.2">
      <c r="B8" s="118"/>
      <c r="C8" s="119"/>
      <c r="D8" s="349" t="s">
        <v>306</v>
      </c>
      <c r="E8" s="768" t="s">
        <v>425</v>
      </c>
      <c r="F8" s="846" t="s">
        <v>439</v>
      </c>
      <c r="G8" s="769"/>
      <c r="H8" s="769"/>
      <c r="I8" s="769"/>
      <c r="J8" s="769"/>
      <c r="K8" s="769"/>
      <c r="L8" s="769"/>
      <c r="M8" s="769"/>
      <c r="N8" s="769"/>
      <c r="O8" s="769"/>
      <c r="P8" s="769"/>
      <c r="Q8" s="769"/>
      <c r="R8" s="770"/>
    </row>
    <row r="9" spans="1:21" ht="21.75" customHeight="1" x14ac:dyDescent="0.2">
      <c r="B9" s="128"/>
      <c r="C9" s="129"/>
      <c r="D9" s="425"/>
      <c r="E9" s="847"/>
      <c r="F9" s="777"/>
      <c r="G9" s="773"/>
      <c r="H9" s="773"/>
      <c r="I9" s="774" t="s">
        <v>428</v>
      </c>
      <c r="J9" s="877" t="s">
        <v>335</v>
      </c>
      <c r="K9" s="878" t="s">
        <v>429</v>
      </c>
      <c r="L9" s="878"/>
      <c r="M9" s="878"/>
      <c r="N9" s="879"/>
      <c r="O9" s="880" t="s">
        <v>430</v>
      </c>
      <c r="P9" s="878"/>
      <c r="Q9" s="878"/>
      <c r="R9" s="881"/>
    </row>
    <row r="10" spans="1:21" s="8" customFormat="1" ht="15" customHeight="1" x14ac:dyDescent="0.2">
      <c r="A10" s="778"/>
      <c r="B10" s="128"/>
      <c r="C10" s="129"/>
      <c r="D10" s="350"/>
      <c r="E10" s="779"/>
      <c r="F10" s="789" t="s">
        <v>306</v>
      </c>
      <c r="G10" s="852"/>
      <c r="H10" s="781"/>
      <c r="I10" s="774"/>
      <c r="J10" s="877"/>
      <c r="K10" s="882"/>
      <c r="L10" s="784"/>
      <c r="M10" s="785" t="s">
        <v>428</v>
      </c>
      <c r="N10" s="786" t="s">
        <v>335</v>
      </c>
      <c r="O10" s="787"/>
      <c r="P10" s="784"/>
      <c r="Q10" s="785" t="s">
        <v>428</v>
      </c>
      <c r="R10" s="788" t="s">
        <v>335</v>
      </c>
    </row>
    <row r="11" spans="1:21" s="8" customFormat="1" ht="15" customHeight="1" x14ac:dyDescent="0.2">
      <c r="A11" s="778"/>
      <c r="B11" s="128"/>
      <c r="C11" s="129"/>
      <c r="D11" s="350"/>
      <c r="E11" s="779"/>
      <c r="F11" s="855"/>
      <c r="G11" s="853" t="s">
        <v>431</v>
      </c>
      <c r="H11" s="275" t="s">
        <v>432</v>
      </c>
      <c r="I11" s="774"/>
      <c r="J11" s="877"/>
      <c r="K11" s="853" t="s">
        <v>431</v>
      </c>
      <c r="L11" s="275" t="s">
        <v>432</v>
      </c>
      <c r="M11" s="854"/>
      <c r="N11" s="793"/>
      <c r="O11" s="794" t="s">
        <v>431</v>
      </c>
      <c r="P11" s="275" t="s">
        <v>432</v>
      </c>
      <c r="Q11" s="854"/>
      <c r="R11" s="795"/>
    </row>
    <row r="12" spans="1:21" s="8" customFormat="1" ht="10.5" customHeight="1" x14ac:dyDescent="0.2">
      <c r="A12" s="778"/>
      <c r="B12" s="128"/>
      <c r="C12" s="129"/>
      <c r="D12" s="350"/>
      <c r="E12" s="779"/>
      <c r="F12" s="855"/>
      <c r="G12" s="853"/>
      <c r="H12" s="181"/>
      <c r="I12" s="774"/>
      <c r="J12" s="877"/>
      <c r="K12" s="853"/>
      <c r="L12" s="181"/>
      <c r="M12" s="854"/>
      <c r="N12" s="793"/>
      <c r="O12" s="794"/>
      <c r="P12" s="181"/>
      <c r="Q12" s="854"/>
      <c r="R12" s="795"/>
    </row>
    <row r="13" spans="1:21" s="8" customFormat="1" ht="37.5" customHeight="1" x14ac:dyDescent="0.2">
      <c r="A13" s="778"/>
      <c r="B13" s="187"/>
      <c r="C13" s="188"/>
      <c r="D13" s="355"/>
      <c r="E13" s="796"/>
      <c r="F13" s="859"/>
      <c r="G13" s="856"/>
      <c r="H13" s="198"/>
      <c r="I13" s="798"/>
      <c r="J13" s="883"/>
      <c r="K13" s="856"/>
      <c r="L13" s="198"/>
      <c r="M13" s="858"/>
      <c r="N13" s="802"/>
      <c r="O13" s="803"/>
      <c r="P13" s="198"/>
      <c r="Q13" s="858"/>
      <c r="R13" s="804"/>
      <c r="T13" s="116" t="s">
        <v>442</v>
      </c>
      <c r="U13" s="421" t="s">
        <v>371</v>
      </c>
    </row>
    <row r="14" spans="1:21" ht="25.2" customHeight="1" x14ac:dyDescent="0.2">
      <c r="A14" s="9"/>
      <c r="B14" s="43" t="s">
        <v>283</v>
      </c>
      <c r="C14" s="806"/>
      <c r="D14" s="807">
        <v>427</v>
      </c>
      <c r="E14" s="808">
        <f>E16+E18+E20+E22+E24+E26</f>
        <v>2335</v>
      </c>
      <c r="F14" s="553">
        <f>D14</f>
        <v>427</v>
      </c>
      <c r="G14" s="391">
        <f t="shared" ref="G14:I14" si="0">G16+G18+G20+G22+G24+G26</f>
        <v>28</v>
      </c>
      <c r="H14" s="542">
        <f t="shared" si="0"/>
        <v>139</v>
      </c>
      <c r="I14" s="398">
        <f t="shared" si="0"/>
        <v>186</v>
      </c>
      <c r="J14" s="392">
        <f>J16+J18+J20+J22+J24+J26</f>
        <v>213</v>
      </c>
      <c r="K14" s="391">
        <f t="shared" ref="K14:R14" si="1">K16+K18+K20+K22+K24+K26</f>
        <v>24</v>
      </c>
      <c r="L14" s="542">
        <f t="shared" si="1"/>
        <v>67</v>
      </c>
      <c r="M14" s="398">
        <f t="shared" si="1"/>
        <v>185</v>
      </c>
      <c r="N14" s="543">
        <f t="shared" si="1"/>
        <v>218</v>
      </c>
      <c r="O14" s="543">
        <f t="shared" si="1"/>
        <v>26</v>
      </c>
      <c r="P14" s="542">
        <f t="shared" si="1"/>
        <v>72</v>
      </c>
      <c r="Q14" s="398">
        <f t="shared" si="1"/>
        <v>184</v>
      </c>
      <c r="R14" s="606">
        <f t="shared" si="1"/>
        <v>217</v>
      </c>
      <c r="T14" s="9">
        <f t="shared" ref="T14:T43" si="2">K14+M14+N14</f>
        <v>427</v>
      </c>
      <c r="U14" s="423">
        <f>T14-F14</f>
        <v>0</v>
      </c>
    </row>
    <row r="15" spans="1:21" ht="25.2" customHeight="1" thickBot="1" x14ac:dyDescent="0.25">
      <c r="A15" s="9"/>
      <c r="B15" s="809"/>
      <c r="C15" s="810"/>
      <c r="D15" s="432"/>
      <c r="E15" s="811"/>
      <c r="F15" s="815"/>
      <c r="G15" s="860">
        <f>G14/D14</f>
        <v>6.5573770491803282E-2</v>
      </c>
      <c r="H15" s="663"/>
      <c r="I15" s="368">
        <f>I14/D14</f>
        <v>0.43559718969555034</v>
      </c>
      <c r="J15" s="369">
        <f>J14/D14</f>
        <v>0.49882903981264637</v>
      </c>
      <c r="K15" s="860">
        <f>K14/F14</f>
        <v>5.6206088992974239E-2</v>
      </c>
      <c r="L15" s="663"/>
      <c r="M15" s="368">
        <f>M14/F14</f>
        <v>0.43325526932084307</v>
      </c>
      <c r="N15" s="861">
        <f>N14/F14</f>
        <v>0.51053864168618268</v>
      </c>
      <c r="O15" s="813">
        <f>O14/F14</f>
        <v>6.0889929742388757E-2</v>
      </c>
      <c r="P15" s="663"/>
      <c r="Q15" s="368">
        <f>Q14/F14</f>
        <v>0.43091334894613581</v>
      </c>
      <c r="R15" s="862">
        <f>R14/F14</f>
        <v>0.50819672131147542</v>
      </c>
      <c r="T15" s="9">
        <f t="shared" si="2"/>
        <v>1</v>
      </c>
      <c r="U15" s="423">
        <f>1-T15</f>
        <v>0</v>
      </c>
    </row>
    <row r="16" spans="1:21" ht="25.2" customHeight="1" thickTop="1" thickBot="1" x14ac:dyDescent="0.25">
      <c r="A16" s="9"/>
      <c r="B16" s="63" t="s">
        <v>284</v>
      </c>
      <c r="C16" s="377" t="s">
        <v>285</v>
      </c>
      <c r="D16" s="433">
        <v>49</v>
      </c>
      <c r="E16" s="817">
        <v>9</v>
      </c>
      <c r="F16" s="868">
        <f t="shared" ref="F16:F39" si="3">D16</f>
        <v>49</v>
      </c>
      <c r="G16" s="863">
        <v>2</v>
      </c>
      <c r="H16" s="864">
        <f>L16+P16</f>
        <v>7</v>
      </c>
      <c r="I16" s="863">
        <v>11</v>
      </c>
      <c r="J16" s="865">
        <f>D16-G16-I16</f>
        <v>36</v>
      </c>
      <c r="K16" s="381">
        <v>2</v>
      </c>
      <c r="L16" s="595">
        <v>7</v>
      </c>
      <c r="M16" s="381">
        <v>11</v>
      </c>
      <c r="N16" s="596">
        <f>F16-K16-M16</f>
        <v>36</v>
      </c>
      <c r="O16" s="596">
        <v>0</v>
      </c>
      <c r="P16" s="595">
        <v>0</v>
      </c>
      <c r="Q16" s="381">
        <v>11</v>
      </c>
      <c r="R16" s="597">
        <f>F16-O16-Q16</f>
        <v>38</v>
      </c>
      <c r="T16" s="9">
        <f t="shared" si="2"/>
        <v>49</v>
      </c>
      <c r="U16" s="423">
        <f>T16-F16</f>
        <v>0</v>
      </c>
    </row>
    <row r="17" spans="1:21" ht="25.2" customHeight="1" thickTop="1" thickBot="1" x14ac:dyDescent="0.25">
      <c r="A17" s="9"/>
      <c r="B17" s="818"/>
      <c r="C17" s="809"/>
      <c r="D17" s="434"/>
      <c r="E17" s="819"/>
      <c r="F17" s="868">
        <f t="shared" si="3"/>
        <v>0</v>
      </c>
      <c r="G17" s="589">
        <f>G16/D16</f>
        <v>4.0816326530612242E-2</v>
      </c>
      <c r="H17" s="73"/>
      <c r="I17" s="589">
        <f>I16/D16</f>
        <v>0.22448979591836735</v>
      </c>
      <c r="J17" s="436">
        <f>J16/D16</f>
        <v>0.73469387755102045</v>
      </c>
      <c r="K17" s="589">
        <f>K16/F16</f>
        <v>4.0816326530612242E-2</v>
      </c>
      <c r="L17" s="822"/>
      <c r="M17" s="589">
        <f>M16/F16</f>
        <v>0.22448979591836735</v>
      </c>
      <c r="N17" s="591">
        <f>N16/F16</f>
        <v>0.73469387755102045</v>
      </c>
      <c r="O17" s="591">
        <f>O16/F16</f>
        <v>0</v>
      </c>
      <c r="P17" s="822"/>
      <c r="Q17" s="589">
        <f>Q16/F16</f>
        <v>0.22448979591836735</v>
      </c>
      <c r="R17" s="592">
        <f>R16/F16</f>
        <v>0.77551020408163263</v>
      </c>
      <c r="T17" s="9">
        <f t="shared" si="2"/>
        <v>1</v>
      </c>
      <c r="U17" s="423">
        <f t="shared" ref="U17" si="4">1-T17</f>
        <v>0</v>
      </c>
    </row>
    <row r="18" spans="1:21" ht="25.2" customHeight="1" thickTop="1" thickBot="1" x14ac:dyDescent="0.25">
      <c r="A18" s="9"/>
      <c r="B18" s="818"/>
      <c r="C18" s="79" t="s">
        <v>286</v>
      </c>
      <c r="D18" s="437">
        <v>87</v>
      </c>
      <c r="E18" s="823">
        <v>436</v>
      </c>
      <c r="F18" s="868">
        <f t="shared" si="3"/>
        <v>87</v>
      </c>
      <c r="G18" s="398">
        <v>6</v>
      </c>
      <c r="H18" s="869">
        <f t="shared" ref="H18" si="5">L18+P18</f>
        <v>66</v>
      </c>
      <c r="I18" s="398">
        <v>39</v>
      </c>
      <c r="J18" s="362">
        <f>D18-G18-I18</f>
        <v>42</v>
      </c>
      <c r="K18" s="398">
        <v>6</v>
      </c>
      <c r="L18" s="538">
        <v>48</v>
      </c>
      <c r="M18" s="398">
        <v>39</v>
      </c>
      <c r="N18" s="539">
        <f t="shared" ref="N18" si="6">F18-K18-M18</f>
        <v>42</v>
      </c>
      <c r="O18" s="539">
        <v>6</v>
      </c>
      <c r="P18" s="538">
        <v>18</v>
      </c>
      <c r="Q18" s="398">
        <v>37</v>
      </c>
      <c r="R18" s="599">
        <f>F18-O18-Q18</f>
        <v>44</v>
      </c>
      <c r="T18" s="9">
        <f t="shared" si="2"/>
        <v>87</v>
      </c>
      <c r="U18" s="423">
        <f>T18-F18</f>
        <v>0</v>
      </c>
    </row>
    <row r="19" spans="1:21" ht="25.2" customHeight="1" thickTop="1" thickBot="1" x14ac:dyDescent="0.25">
      <c r="A19" s="9"/>
      <c r="B19" s="818"/>
      <c r="C19" s="85"/>
      <c r="D19" s="438"/>
      <c r="E19" s="819"/>
      <c r="F19" s="868">
        <f t="shared" si="3"/>
        <v>0</v>
      </c>
      <c r="G19" s="589">
        <f>G18/D18</f>
        <v>6.8965517241379309E-2</v>
      </c>
      <c r="H19" s="73"/>
      <c r="I19" s="589">
        <f>I18/D18</f>
        <v>0.44827586206896552</v>
      </c>
      <c r="J19" s="436">
        <f>J18/D18</f>
        <v>0.48275862068965519</v>
      </c>
      <c r="K19" s="589">
        <f>K18/F18</f>
        <v>6.8965517241379309E-2</v>
      </c>
      <c r="L19" s="822"/>
      <c r="M19" s="589">
        <f>M18/F18</f>
        <v>0.44827586206896552</v>
      </c>
      <c r="N19" s="591">
        <f>N18/F18</f>
        <v>0.48275862068965519</v>
      </c>
      <c r="O19" s="591">
        <f>O18/F18</f>
        <v>6.8965517241379309E-2</v>
      </c>
      <c r="P19" s="822"/>
      <c r="Q19" s="589">
        <f>Q18/F18</f>
        <v>0.42528735632183906</v>
      </c>
      <c r="R19" s="592">
        <f>R18/F18</f>
        <v>0.50574712643678166</v>
      </c>
      <c r="T19" s="9">
        <f t="shared" si="2"/>
        <v>1</v>
      </c>
      <c r="U19" s="423">
        <f t="shared" ref="U19" si="7">1-T19</f>
        <v>0</v>
      </c>
    </row>
    <row r="20" spans="1:21" ht="25.2" customHeight="1" thickTop="1" thickBot="1" x14ac:dyDescent="0.25">
      <c r="A20" s="9"/>
      <c r="B20" s="818"/>
      <c r="C20" s="79" t="s">
        <v>287</v>
      </c>
      <c r="D20" s="437">
        <v>25</v>
      </c>
      <c r="E20" s="823">
        <v>113</v>
      </c>
      <c r="F20" s="868">
        <f t="shared" si="3"/>
        <v>25</v>
      </c>
      <c r="G20" s="398">
        <v>2</v>
      </c>
      <c r="H20" s="869">
        <f t="shared" ref="H20" si="8">L20+P20</f>
        <v>0</v>
      </c>
      <c r="I20" s="398">
        <v>8</v>
      </c>
      <c r="J20" s="362">
        <f t="shared" ref="J20" si="9">D20-G20-I20</f>
        <v>15</v>
      </c>
      <c r="K20" s="398">
        <v>2</v>
      </c>
      <c r="L20" s="538">
        <v>0</v>
      </c>
      <c r="M20" s="398">
        <v>8</v>
      </c>
      <c r="N20" s="539">
        <f t="shared" ref="N20" si="10">F20-K20-M20</f>
        <v>15</v>
      </c>
      <c r="O20" s="539">
        <v>2</v>
      </c>
      <c r="P20" s="538">
        <v>0</v>
      </c>
      <c r="Q20" s="398">
        <v>8</v>
      </c>
      <c r="R20" s="599">
        <f t="shared" ref="R20" si="11">F20-O20-Q20</f>
        <v>15</v>
      </c>
      <c r="T20" s="9">
        <f t="shared" si="2"/>
        <v>25</v>
      </c>
      <c r="U20" s="423">
        <f>T20-F20</f>
        <v>0</v>
      </c>
    </row>
    <row r="21" spans="1:21" ht="25.2" customHeight="1" thickTop="1" thickBot="1" x14ac:dyDescent="0.25">
      <c r="A21" s="9"/>
      <c r="B21" s="818"/>
      <c r="C21" s="85"/>
      <c r="D21" s="438"/>
      <c r="E21" s="819"/>
      <c r="F21" s="868">
        <f t="shared" si="3"/>
        <v>0</v>
      </c>
      <c r="G21" s="589">
        <f t="shared" ref="G21" si="12">G20/D20</f>
        <v>0.08</v>
      </c>
      <c r="H21" s="822"/>
      <c r="I21" s="589">
        <f t="shared" ref="I21" si="13">I20/D20</f>
        <v>0.32</v>
      </c>
      <c r="J21" s="436">
        <f t="shared" ref="J21" si="14">J20/D20</f>
        <v>0.6</v>
      </c>
      <c r="K21" s="589">
        <f>K20/F20</f>
        <v>0.08</v>
      </c>
      <c r="L21" s="822"/>
      <c r="M21" s="589">
        <f>M20/F20</f>
        <v>0.32</v>
      </c>
      <c r="N21" s="591">
        <f t="shared" ref="N21" si="15">N20/F20</f>
        <v>0.6</v>
      </c>
      <c r="O21" s="591">
        <f t="shared" ref="O21" si="16">O20/F20</f>
        <v>0.08</v>
      </c>
      <c r="P21" s="822"/>
      <c r="Q21" s="589">
        <f>Q20/F20</f>
        <v>0.32</v>
      </c>
      <c r="R21" s="592">
        <f t="shared" ref="R21" si="17">R20/F20</f>
        <v>0.6</v>
      </c>
      <c r="T21" s="9">
        <f t="shared" si="2"/>
        <v>1</v>
      </c>
      <c r="U21" s="423">
        <f t="shared" ref="U21" si="18">1-T21</f>
        <v>0</v>
      </c>
    </row>
    <row r="22" spans="1:21" ht="25.2" customHeight="1" thickTop="1" thickBot="1" x14ac:dyDescent="0.25">
      <c r="A22" s="9"/>
      <c r="B22" s="818"/>
      <c r="C22" s="84" t="s">
        <v>288</v>
      </c>
      <c r="D22" s="437">
        <v>82</v>
      </c>
      <c r="E22" s="823">
        <v>407</v>
      </c>
      <c r="F22" s="868">
        <f t="shared" si="3"/>
        <v>82</v>
      </c>
      <c r="G22" s="398">
        <v>2</v>
      </c>
      <c r="H22" s="869">
        <f t="shared" ref="H22" si="19">L22+P22</f>
        <v>5</v>
      </c>
      <c r="I22" s="398">
        <v>41</v>
      </c>
      <c r="J22" s="362">
        <f t="shared" ref="J22" si="20">D22-G22-I22</f>
        <v>39</v>
      </c>
      <c r="K22" s="398">
        <v>2</v>
      </c>
      <c r="L22" s="538">
        <v>4</v>
      </c>
      <c r="M22" s="398">
        <v>40</v>
      </c>
      <c r="N22" s="539">
        <f t="shared" ref="N22" si="21">F22-K22-M22</f>
        <v>40</v>
      </c>
      <c r="O22" s="539">
        <v>2</v>
      </c>
      <c r="P22" s="538">
        <v>1</v>
      </c>
      <c r="Q22" s="398">
        <v>41</v>
      </c>
      <c r="R22" s="599">
        <f t="shared" ref="R22" si="22">F22-O22-Q22</f>
        <v>39</v>
      </c>
      <c r="T22" s="9">
        <f t="shared" si="2"/>
        <v>82</v>
      </c>
      <c r="U22" s="423">
        <f>T22-F22</f>
        <v>0</v>
      </c>
    </row>
    <row r="23" spans="1:21" ht="25.2" customHeight="1" thickTop="1" thickBot="1" x14ac:dyDescent="0.25">
      <c r="A23" s="9"/>
      <c r="B23" s="818"/>
      <c r="C23" s="809"/>
      <c r="D23" s="438"/>
      <c r="E23" s="819"/>
      <c r="F23" s="868">
        <f t="shared" si="3"/>
        <v>0</v>
      </c>
      <c r="G23" s="589">
        <f t="shared" ref="G23" si="23">G22/D22</f>
        <v>2.4390243902439025E-2</v>
      </c>
      <c r="H23" s="822"/>
      <c r="I23" s="589">
        <f t="shared" ref="I23" si="24">I22/D22</f>
        <v>0.5</v>
      </c>
      <c r="J23" s="436">
        <f t="shared" ref="J23" si="25">J22/D22</f>
        <v>0.47560975609756095</v>
      </c>
      <c r="K23" s="589">
        <f>K22/F22</f>
        <v>2.4390243902439025E-2</v>
      </c>
      <c r="L23" s="822"/>
      <c r="M23" s="589">
        <f>M22/F22</f>
        <v>0.48780487804878048</v>
      </c>
      <c r="N23" s="591">
        <f t="shared" ref="N23" si="26">N22/F22</f>
        <v>0.48780487804878048</v>
      </c>
      <c r="O23" s="591">
        <f t="shared" ref="O23" si="27">O22/F22</f>
        <v>2.4390243902439025E-2</v>
      </c>
      <c r="P23" s="822"/>
      <c r="Q23" s="589">
        <f t="shared" ref="Q23" si="28">Q22/F22</f>
        <v>0.5</v>
      </c>
      <c r="R23" s="592">
        <f t="shared" ref="R23" si="29">R22/F22</f>
        <v>0.47560975609756095</v>
      </c>
      <c r="T23" s="9">
        <f t="shared" si="2"/>
        <v>1</v>
      </c>
      <c r="U23" s="423">
        <f t="shared" ref="U23" si="30">1-T23</f>
        <v>0</v>
      </c>
    </row>
    <row r="24" spans="1:21" ht="25.2" customHeight="1" thickTop="1" thickBot="1" x14ac:dyDescent="0.25">
      <c r="A24" s="9"/>
      <c r="B24" s="818"/>
      <c r="C24" s="79" t="s">
        <v>289</v>
      </c>
      <c r="D24" s="437">
        <v>8</v>
      </c>
      <c r="E24" s="823">
        <v>72</v>
      </c>
      <c r="F24" s="868">
        <f t="shared" si="3"/>
        <v>8</v>
      </c>
      <c r="G24" s="398">
        <v>1</v>
      </c>
      <c r="H24" s="869">
        <f t="shared" ref="H24" si="31">L24+P24</f>
        <v>36</v>
      </c>
      <c r="I24" s="398">
        <v>2</v>
      </c>
      <c r="J24" s="362">
        <f t="shared" ref="J24" si="32">D24-G24-I24</f>
        <v>5</v>
      </c>
      <c r="K24" s="398">
        <v>1</v>
      </c>
      <c r="L24" s="538">
        <v>2</v>
      </c>
      <c r="M24" s="398">
        <v>1</v>
      </c>
      <c r="N24" s="539">
        <f t="shared" ref="N24" si="33">F24-K24-M24</f>
        <v>6</v>
      </c>
      <c r="O24" s="539">
        <v>1</v>
      </c>
      <c r="P24" s="538">
        <v>34</v>
      </c>
      <c r="Q24" s="398">
        <v>2</v>
      </c>
      <c r="R24" s="599">
        <f t="shared" ref="R24" si="34">F24-O24-Q24</f>
        <v>5</v>
      </c>
      <c r="T24" s="9">
        <f t="shared" si="2"/>
        <v>8</v>
      </c>
      <c r="U24" s="423">
        <f>T24-F24</f>
        <v>0</v>
      </c>
    </row>
    <row r="25" spans="1:21" ht="25.2" customHeight="1" thickTop="1" thickBot="1" x14ac:dyDescent="0.25">
      <c r="A25" s="9"/>
      <c r="B25" s="818"/>
      <c r="C25" s="809"/>
      <c r="D25" s="438"/>
      <c r="E25" s="819"/>
      <c r="F25" s="868">
        <f t="shared" si="3"/>
        <v>0</v>
      </c>
      <c r="G25" s="589">
        <f t="shared" ref="G25" si="35">G24/D24</f>
        <v>0.125</v>
      </c>
      <c r="H25" s="72"/>
      <c r="I25" s="589">
        <f t="shared" ref="I25" si="36">I24/D24</f>
        <v>0.25</v>
      </c>
      <c r="J25" s="436">
        <f>J24/D24</f>
        <v>0.625</v>
      </c>
      <c r="K25" s="589">
        <f>K24/F24</f>
        <v>0.125</v>
      </c>
      <c r="L25" s="822"/>
      <c r="M25" s="589">
        <f>M24/F24</f>
        <v>0.125</v>
      </c>
      <c r="N25" s="591">
        <f t="shared" ref="N25" si="37">N24/F24</f>
        <v>0.75</v>
      </c>
      <c r="O25" s="591">
        <f t="shared" ref="O25" si="38">O24/F24</f>
        <v>0.125</v>
      </c>
      <c r="P25" s="822"/>
      <c r="Q25" s="589">
        <f t="shared" ref="Q25" si="39">Q24/F24</f>
        <v>0.25</v>
      </c>
      <c r="R25" s="592">
        <f t="shared" ref="R25" si="40">R24/F24</f>
        <v>0.625</v>
      </c>
      <c r="T25" s="9">
        <f t="shared" si="2"/>
        <v>1</v>
      </c>
      <c r="U25" s="423">
        <f t="shared" ref="U25" si="41">1-T25</f>
        <v>0</v>
      </c>
    </row>
    <row r="26" spans="1:21" ht="25.2" customHeight="1" thickTop="1" thickBot="1" x14ac:dyDescent="0.25">
      <c r="A26" s="9"/>
      <c r="B26" s="818"/>
      <c r="C26" s="79" t="s">
        <v>290</v>
      </c>
      <c r="D26" s="437">
        <v>176</v>
      </c>
      <c r="E26" s="828">
        <v>1298</v>
      </c>
      <c r="F26" s="868">
        <f t="shared" si="3"/>
        <v>176</v>
      </c>
      <c r="G26" s="398">
        <v>15</v>
      </c>
      <c r="H26" s="870">
        <f t="shared" ref="H26" si="42">L26+P26</f>
        <v>25</v>
      </c>
      <c r="I26" s="398">
        <v>85</v>
      </c>
      <c r="J26" s="362">
        <f t="shared" ref="J26" si="43">D26-G26-I26</f>
        <v>76</v>
      </c>
      <c r="K26" s="398">
        <v>11</v>
      </c>
      <c r="L26" s="538">
        <v>6</v>
      </c>
      <c r="M26" s="398">
        <v>86</v>
      </c>
      <c r="N26" s="539">
        <f t="shared" ref="N26" si="44">F26-K26-M26</f>
        <v>79</v>
      </c>
      <c r="O26" s="539">
        <v>15</v>
      </c>
      <c r="P26" s="538">
        <v>19</v>
      </c>
      <c r="Q26" s="398">
        <v>85</v>
      </c>
      <c r="R26" s="599">
        <f t="shared" ref="R26" si="45">F26-O26-Q26</f>
        <v>76</v>
      </c>
      <c r="T26" s="9">
        <f t="shared" si="2"/>
        <v>176</v>
      </c>
      <c r="U26" s="423">
        <f>T26-F26</f>
        <v>0</v>
      </c>
    </row>
    <row r="27" spans="1:21" ht="25.2" customHeight="1" thickTop="1" thickBot="1" x14ac:dyDescent="0.25">
      <c r="A27" s="9"/>
      <c r="B27" s="818"/>
      <c r="C27" s="809"/>
      <c r="D27" s="434"/>
      <c r="E27" s="819"/>
      <c r="F27" s="868">
        <f t="shared" si="3"/>
        <v>0</v>
      </c>
      <c r="G27" s="608">
        <f t="shared" ref="G27" si="46">G26/D26</f>
        <v>8.5227272727272721E-2</v>
      </c>
      <c r="H27" s="90"/>
      <c r="I27" s="608">
        <f t="shared" ref="I27" si="47">I26/D26</f>
        <v>0.48295454545454547</v>
      </c>
      <c r="J27" s="814">
        <f t="shared" ref="J27" si="48">J26/D26</f>
        <v>0.43181818181818182</v>
      </c>
      <c r="K27" s="589">
        <f>K26/F26</f>
        <v>6.25E-2</v>
      </c>
      <c r="L27" s="822"/>
      <c r="M27" s="589">
        <f>M26/F26</f>
        <v>0.48863636363636365</v>
      </c>
      <c r="N27" s="591">
        <f t="shared" ref="N27" si="49">N26/F26</f>
        <v>0.44886363636363635</v>
      </c>
      <c r="O27" s="608">
        <f t="shared" ref="O27" si="50">O26/F26</f>
        <v>8.5227272727272721E-2</v>
      </c>
      <c r="P27" s="884"/>
      <c r="Q27" s="608">
        <f t="shared" ref="Q27" si="51">Q26/F26</f>
        <v>0.48295454545454547</v>
      </c>
      <c r="R27" s="814">
        <f t="shared" ref="R27" si="52">R26/F26</f>
        <v>0.43181818181818182</v>
      </c>
      <c r="T27" s="9">
        <f t="shared" si="2"/>
        <v>1</v>
      </c>
      <c r="U27" s="423">
        <f t="shared" ref="U27" si="53">1-T27</f>
        <v>0</v>
      </c>
    </row>
    <row r="28" spans="1:21" ht="25.2" customHeight="1" thickTop="1" thickBot="1" x14ac:dyDescent="0.25">
      <c r="A28" s="9"/>
      <c r="B28" s="63" t="s">
        <v>291</v>
      </c>
      <c r="C28" s="377" t="s">
        <v>292</v>
      </c>
      <c r="D28" s="433">
        <v>106</v>
      </c>
      <c r="E28" s="817">
        <v>76</v>
      </c>
      <c r="F28" s="868">
        <f t="shared" si="3"/>
        <v>106</v>
      </c>
      <c r="G28" s="391">
        <v>2</v>
      </c>
      <c r="H28" s="542">
        <f>L28+P28</f>
        <v>5</v>
      </c>
      <c r="I28" s="391">
        <v>32</v>
      </c>
      <c r="J28" s="392">
        <f t="shared" ref="J28" si="54">D28-G28-I28</f>
        <v>72</v>
      </c>
      <c r="K28" s="381">
        <v>2</v>
      </c>
      <c r="L28" s="595">
        <v>3</v>
      </c>
      <c r="M28" s="381">
        <v>31</v>
      </c>
      <c r="N28" s="596">
        <f>F28-K28-M28</f>
        <v>73</v>
      </c>
      <c r="O28" s="543">
        <v>2</v>
      </c>
      <c r="P28" s="542">
        <v>2</v>
      </c>
      <c r="Q28" s="391">
        <v>30</v>
      </c>
      <c r="R28" s="606">
        <f t="shared" ref="R28" si="55">F28-O28-Q28</f>
        <v>74</v>
      </c>
      <c r="T28" s="9">
        <f t="shared" si="2"/>
        <v>106</v>
      </c>
      <c r="U28" s="423">
        <f>T28-F28</f>
        <v>0</v>
      </c>
    </row>
    <row r="29" spans="1:21" ht="25.2" customHeight="1" thickTop="1" thickBot="1" x14ac:dyDescent="0.25">
      <c r="A29" s="9"/>
      <c r="B29" s="818"/>
      <c r="C29" s="85"/>
      <c r="D29" s="438"/>
      <c r="E29" s="830"/>
      <c r="F29" s="868">
        <f t="shared" si="3"/>
        <v>0</v>
      </c>
      <c r="G29" s="589">
        <f t="shared" ref="G29" si="56">G28/D28</f>
        <v>1.8867924528301886E-2</v>
      </c>
      <c r="H29" s="822"/>
      <c r="I29" s="589">
        <f t="shared" ref="I29" si="57">I28/D28</f>
        <v>0.30188679245283018</v>
      </c>
      <c r="J29" s="436">
        <f t="shared" ref="J29" si="58">J28/D28</f>
        <v>0.67924528301886788</v>
      </c>
      <c r="K29" s="589">
        <f>K28/F28</f>
        <v>1.8867924528301886E-2</v>
      </c>
      <c r="L29" s="822"/>
      <c r="M29" s="589">
        <f>M28/F28</f>
        <v>0.29245283018867924</v>
      </c>
      <c r="N29" s="591">
        <f t="shared" ref="N29" si="59">N28/F28</f>
        <v>0.68867924528301883</v>
      </c>
      <c r="O29" s="591">
        <f t="shared" ref="O29" si="60">O28/F28</f>
        <v>1.8867924528301886E-2</v>
      </c>
      <c r="P29" s="822"/>
      <c r="Q29" s="589">
        <f t="shared" ref="Q29" si="61">Q28/F28</f>
        <v>0.28301886792452829</v>
      </c>
      <c r="R29" s="592">
        <f t="shared" ref="R29" si="62">R28/F28</f>
        <v>0.69811320754716977</v>
      </c>
      <c r="T29" s="9">
        <f t="shared" si="2"/>
        <v>1</v>
      </c>
      <c r="U29" s="423">
        <f t="shared" ref="U29" si="63">1-T29</f>
        <v>0</v>
      </c>
    </row>
    <row r="30" spans="1:21" ht="25.2" customHeight="1" thickTop="1" thickBot="1" x14ac:dyDescent="0.25">
      <c r="A30" s="9"/>
      <c r="B30" s="818"/>
      <c r="C30" s="79" t="s">
        <v>293</v>
      </c>
      <c r="D30" s="441">
        <v>171</v>
      </c>
      <c r="E30" s="831">
        <v>232</v>
      </c>
      <c r="F30" s="868">
        <f t="shared" si="3"/>
        <v>171</v>
      </c>
      <c r="G30" s="398">
        <v>7</v>
      </c>
      <c r="H30" s="538">
        <f>L30+P30</f>
        <v>14</v>
      </c>
      <c r="I30" s="398">
        <v>71</v>
      </c>
      <c r="J30" s="362">
        <f t="shared" ref="J30" si="64">D30-G30-I30</f>
        <v>93</v>
      </c>
      <c r="K30" s="398">
        <v>5</v>
      </c>
      <c r="L30" s="538">
        <v>7</v>
      </c>
      <c r="M30" s="398">
        <v>70</v>
      </c>
      <c r="N30" s="539">
        <f t="shared" ref="N30" si="65">F30-K30-M30</f>
        <v>96</v>
      </c>
      <c r="O30" s="539">
        <v>5</v>
      </c>
      <c r="P30" s="538">
        <v>7</v>
      </c>
      <c r="Q30" s="398">
        <v>71</v>
      </c>
      <c r="R30" s="599">
        <f t="shared" ref="R30" si="66">F30-O30-Q30</f>
        <v>95</v>
      </c>
      <c r="T30" s="9">
        <f t="shared" si="2"/>
        <v>171</v>
      </c>
      <c r="U30" s="423">
        <f>T30-F30</f>
        <v>0</v>
      </c>
    </row>
    <row r="31" spans="1:21" ht="25.2" customHeight="1" thickTop="1" thickBot="1" x14ac:dyDescent="0.25">
      <c r="A31" s="9"/>
      <c r="B31" s="818"/>
      <c r="C31" s="85"/>
      <c r="D31" s="438"/>
      <c r="E31" s="830"/>
      <c r="F31" s="868">
        <f t="shared" si="3"/>
        <v>0</v>
      </c>
      <c r="G31" s="589">
        <f t="shared" ref="G31" si="67">G30/D30</f>
        <v>4.0935672514619881E-2</v>
      </c>
      <c r="H31" s="822"/>
      <c r="I31" s="589">
        <f t="shared" ref="I31" si="68">I30/D30</f>
        <v>0.41520467836257308</v>
      </c>
      <c r="J31" s="436">
        <f t="shared" ref="J31" si="69">J30/D30</f>
        <v>0.54385964912280704</v>
      </c>
      <c r="K31" s="589">
        <f>K30/F30</f>
        <v>2.9239766081871343E-2</v>
      </c>
      <c r="L31" s="822"/>
      <c r="M31" s="589">
        <f>M30/F30</f>
        <v>0.40935672514619881</v>
      </c>
      <c r="N31" s="591">
        <f t="shared" ref="N31" si="70">N30/F30</f>
        <v>0.56140350877192979</v>
      </c>
      <c r="O31" s="591">
        <f t="shared" ref="O31" si="71">O30/F30</f>
        <v>2.9239766081871343E-2</v>
      </c>
      <c r="P31" s="822"/>
      <c r="Q31" s="589">
        <f t="shared" ref="Q31" si="72">Q30/F30</f>
        <v>0.41520467836257308</v>
      </c>
      <c r="R31" s="592">
        <f t="shared" ref="R31" si="73">R30/F30</f>
        <v>0.55555555555555558</v>
      </c>
      <c r="T31" s="9">
        <f t="shared" si="2"/>
        <v>1</v>
      </c>
      <c r="U31" s="423">
        <f t="shared" ref="U31" si="74">1-T31</f>
        <v>0</v>
      </c>
    </row>
    <row r="32" spans="1:21" ht="25.2" customHeight="1" thickTop="1" thickBot="1" x14ac:dyDescent="0.25">
      <c r="A32" s="9"/>
      <c r="B32" s="818"/>
      <c r="C32" s="79" t="s">
        <v>294</v>
      </c>
      <c r="D32" s="434">
        <v>49</v>
      </c>
      <c r="E32" s="831">
        <v>212</v>
      </c>
      <c r="F32" s="868">
        <f t="shared" si="3"/>
        <v>49</v>
      </c>
      <c r="G32" s="398">
        <v>3</v>
      </c>
      <c r="H32" s="538">
        <f>L32+P32</f>
        <v>0</v>
      </c>
      <c r="I32" s="398">
        <v>24</v>
      </c>
      <c r="J32" s="362">
        <f t="shared" ref="J32" si="75">D32-G32-I32</f>
        <v>22</v>
      </c>
      <c r="K32" s="398">
        <v>3</v>
      </c>
      <c r="L32" s="538">
        <v>0</v>
      </c>
      <c r="M32" s="398">
        <v>24</v>
      </c>
      <c r="N32" s="539">
        <f t="shared" ref="N32" si="76">F32-K32-M32</f>
        <v>22</v>
      </c>
      <c r="O32" s="539">
        <v>3</v>
      </c>
      <c r="P32" s="538">
        <v>0</v>
      </c>
      <c r="Q32" s="398">
        <v>24</v>
      </c>
      <c r="R32" s="599">
        <f t="shared" ref="R32" si="77">F32-O32-Q32</f>
        <v>22</v>
      </c>
      <c r="T32" s="9">
        <f t="shared" si="2"/>
        <v>49</v>
      </c>
      <c r="U32" s="423">
        <f>T32-F32</f>
        <v>0</v>
      </c>
    </row>
    <row r="33" spans="1:21" ht="25.2" customHeight="1" thickTop="1" thickBot="1" x14ac:dyDescent="0.25">
      <c r="A33" s="9"/>
      <c r="B33" s="818"/>
      <c r="C33" s="85"/>
      <c r="D33" s="438"/>
      <c r="E33" s="830"/>
      <c r="F33" s="868">
        <f t="shared" si="3"/>
        <v>0</v>
      </c>
      <c r="G33" s="589">
        <f t="shared" ref="G33" si="78">G32/D32</f>
        <v>6.1224489795918366E-2</v>
      </c>
      <c r="H33" s="822"/>
      <c r="I33" s="589">
        <f t="shared" ref="I33" si="79">I32/D32</f>
        <v>0.48979591836734693</v>
      </c>
      <c r="J33" s="436">
        <f t="shared" ref="J33" si="80">J32/D32</f>
        <v>0.44897959183673469</v>
      </c>
      <c r="K33" s="589">
        <f>K32/F32</f>
        <v>6.1224489795918366E-2</v>
      </c>
      <c r="L33" s="822"/>
      <c r="M33" s="589">
        <f>M32/F32</f>
        <v>0.48979591836734693</v>
      </c>
      <c r="N33" s="591">
        <f t="shared" ref="N33" si="81">N32/F32</f>
        <v>0.44897959183673469</v>
      </c>
      <c r="O33" s="591">
        <f t="shared" ref="O33" si="82">O32/F32</f>
        <v>6.1224489795918366E-2</v>
      </c>
      <c r="P33" s="822"/>
      <c r="Q33" s="589">
        <f t="shared" ref="Q33" si="83">Q32/F32</f>
        <v>0.48979591836734693</v>
      </c>
      <c r="R33" s="592">
        <f t="shared" ref="R33" si="84">R32/F32</f>
        <v>0.44897959183673469</v>
      </c>
      <c r="T33" s="9">
        <f t="shared" si="2"/>
        <v>1</v>
      </c>
      <c r="U33" s="423">
        <f t="shared" ref="U33" si="85">1-T33</f>
        <v>0</v>
      </c>
    </row>
    <row r="34" spans="1:21" ht="25.2" customHeight="1" thickTop="1" thickBot="1" x14ac:dyDescent="0.25">
      <c r="A34" s="9"/>
      <c r="B34" s="818"/>
      <c r="C34" s="79" t="s">
        <v>295</v>
      </c>
      <c r="D34" s="434">
        <v>38</v>
      </c>
      <c r="E34" s="831">
        <v>275</v>
      </c>
      <c r="F34" s="868">
        <f t="shared" si="3"/>
        <v>38</v>
      </c>
      <c r="G34" s="398">
        <v>4</v>
      </c>
      <c r="H34" s="538">
        <f t="shared" ref="H34" si="86">L34+P34</f>
        <v>0</v>
      </c>
      <c r="I34" s="398">
        <v>25</v>
      </c>
      <c r="J34" s="362">
        <f t="shared" ref="J34" si="87">D34-G34-I34</f>
        <v>9</v>
      </c>
      <c r="K34" s="398">
        <v>4</v>
      </c>
      <c r="L34" s="538">
        <v>0</v>
      </c>
      <c r="M34" s="398">
        <v>25</v>
      </c>
      <c r="N34" s="539">
        <f t="shared" ref="N34" si="88">F34-K34-M34</f>
        <v>9</v>
      </c>
      <c r="O34" s="539">
        <v>4</v>
      </c>
      <c r="P34" s="538">
        <v>0</v>
      </c>
      <c r="Q34" s="398">
        <v>25</v>
      </c>
      <c r="R34" s="599">
        <f t="shared" ref="R34" si="89">F34-O34-Q34</f>
        <v>9</v>
      </c>
      <c r="T34" s="9">
        <f t="shared" si="2"/>
        <v>38</v>
      </c>
      <c r="U34" s="423">
        <f>T34-F34</f>
        <v>0</v>
      </c>
    </row>
    <row r="35" spans="1:21" ht="25.2" customHeight="1" thickTop="1" thickBot="1" x14ac:dyDescent="0.25">
      <c r="A35" s="9"/>
      <c r="B35" s="818"/>
      <c r="C35" s="85"/>
      <c r="D35" s="438"/>
      <c r="E35" s="830"/>
      <c r="F35" s="868">
        <f t="shared" si="3"/>
        <v>0</v>
      </c>
      <c r="G35" s="589">
        <f t="shared" ref="G35" si="90">G34/D34</f>
        <v>0.10526315789473684</v>
      </c>
      <c r="H35" s="822"/>
      <c r="I35" s="589">
        <f t="shared" ref="I35" si="91">I34/D34</f>
        <v>0.65789473684210531</v>
      </c>
      <c r="J35" s="436">
        <f t="shared" ref="J35" si="92">J34/D34</f>
        <v>0.23684210526315788</v>
      </c>
      <c r="K35" s="589">
        <f>K34/F34</f>
        <v>0.10526315789473684</v>
      </c>
      <c r="L35" s="822"/>
      <c r="M35" s="589">
        <f>M34/F34</f>
        <v>0.65789473684210531</v>
      </c>
      <c r="N35" s="591">
        <f t="shared" ref="N35" si="93">N34/F34</f>
        <v>0.23684210526315788</v>
      </c>
      <c r="O35" s="591">
        <f t="shared" ref="O35" si="94">O34/F34</f>
        <v>0.10526315789473684</v>
      </c>
      <c r="P35" s="822"/>
      <c r="Q35" s="589">
        <f t="shared" ref="Q35" si="95">Q34/F34</f>
        <v>0.65789473684210531</v>
      </c>
      <c r="R35" s="592">
        <f t="shared" ref="R35" si="96">R34/F34</f>
        <v>0.23684210526315788</v>
      </c>
      <c r="T35" s="9">
        <f t="shared" si="2"/>
        <v>1</v>
      </c>
      <c r="U35" s="423">
        <f t="shared" ref="U35" si="97">1-T35</f>
        <v>0</v>
      </c>
    </row>
    <row r="36" spans="1:21" ht="25.2" customHeight="1" thickTop="1" thickBot="1" x14ac:dyDescent="0.25">
      <c r="A36" s="9"/>
      <c r="B36" s="818"/>
      <c r="C36" s="79" t="s">
        <v>296</v>
      </c>
      <c r="D36" s="434">
        <v>33</v>
      </c>
      <c r="E36" s="831">
        <v>390</v>
      </c>
      <c r="F36" s="868">
        <f t="shared" si="3"/>
        <v>33</v>
      </c>
      <c r="G36" s="398">
        <v>5</v>
      </c>
      <c r="H36" s="538">
        <f t="shared" ref="H36" si="98">L36+P36</f>
        <v>10</v>
      </c>
      <c r="I36" s="398">
        <v>19</v>
      </c>
      <c r="J36" s="362">
        <f t="shared" ref="J36" si="99">D36-G36-I36</f>
        <v>9</v>
      </c>
      <c r="K36" s="398">
        <v>3</v>
      </c>
      <c r="L36" s="538">
        <v>4</v>
      </c>
      <c r="M36" s="398">
        <v>20</v>
      </c>
      <c r="N36" s="539">
        <f t="shared" ref="N36" si="100">F36-K36-M36</f>
        <v>10</v>
      </c>
      <c r="O36" s="539">
        <v>5</v>
      </c>
      <c r="P36" s="538">
        <v>6</v>
      </c>
      <c r="Q36" s="398">
        <v>19</v>
      </c>
      <c r="R36" s="599">
        <f t="shared" ref="R36" si="101">F36-O36-Q36</f>
        <v>9</v>
      </c>
      <c r="T36" s="9">
        <f t="shared" si="2"/>
        <v>33</v>
      </c>
      <c r="U36" s="423">
        <f>T36-F36</f>
        <v>0</v>
      </c>
    </row>
    <row r="37" spans="1:21" ht="25.2" customHeight="1" thickTop="1" thickBot="1" x14ac:dyDescent="0.25">
      <c r="A37" s="9"/>
      <c r="B37" s="818"/>
      <c r="C37" s="85"/>
      <c r="D37" s="438"/>
      <c r="E37" s="830"/>
      <c r="F37" s="868">
        <f t="shared" si="3"/>
        <v>0</v>
      </c>
      <c r="G37" s="589">
        <f t="shared" ref="G37" si="102">G36/D36</f>
        <v>0.15151515151515152</v>
      </c>
      <c r="H37" s="822"/>
      <c r="I37" s="589">
        <f t="shared" ref="I37" si="103">I36/D36</f>
        <v>0.5757575757575758</v>
      </c>
      <c r="J37" s="436">
        <f t="shared" ref="J37" si="104">J36/D36</f>
        <v>0.27272727272727271</v>
      </c>
      <c r="K37" s="589">
        <f>K36/F36</f>
        <v>9.0909090909090912E-2</v>
      </c>
      <c r="L37" s="822"/>
      <c r="M37" s="589">
        <f>M36/F36</f>
        <v>0.60606060606060608</v>
      </c>
      <c r="N37" s="591">
        <f t="shared" ref="N37" si="105">N36/F36</f>
        <v>0.30303030303030304</v>
      </c>
      <c r="O37" s="591">
        <f t="shared" ref="O37" si="106">O36/F36</f>
        <v>0.15151515151515152</v>
      </c>
      <c r="P37" s="822"/>
      <c r="Q37" s="589">
        <f t="shared" ref="Q37" si="107">Q36/F36</f>
        <v>0.5757575757575758</v>
      </c>
      <c r="R37" s="592">
        <f t="shared" ref="R37" si="108">R36/F36</f>
        <v>0.27272727272727271</v>
      </c>
      <c r="T37" s="9">
        <f t="shared" si="2"/>
        <v>1</v>
      </c>
      <c r="U37" s="423">
        <f t="shared" ref="U37" si="109">1-T37</f>
        <v>0</v>
      </c>
    </row>
    <row r="38" spans="1:21" ht="25.2" customHeight="1" thickTop="1" thickBot="1" x14ac:dyDescent="0.25">
      <c r="A38" s="9"/>
      <c r="B38" s="818"/>
      <c r="C38" s="84" t="s">
        <v>297</v>
      </c>
      <c r="D38" s="441">
        <v>30</v>
      </c>
      <c r="E38" s="832">
        <v>1150</v>
      </c>
      <c r="F38" s="868">
        <f t="shared" si="3"/>
        <v>30</v>
      </c>
      <c r="G38" s="398">
        <v>7</v>
      </c>
      <c r="H38" s="538">
        <f t="shared" ref="H38" si="110">L38+P38</f>
        <v>110</v>
      </c>
      <c r="I38" s="398">
        <v>15</v>
      </c>
      <c r="J38" s="362">
        <f t="shared" ref="J38" si="111">D38-G38-I38</f>
        <v>8</v>
      </c>
      <c r="K38" s="398">
        <v>7</v>
      </c>
      <c r="L38" s="538">
        <v>53</v>
      </c>
      <c r="M38" s="398">
        <v>15</v>
      </c>
      <c r="N38" s="539">
        <f t="shared" ref="N38" si="112">F38-K38-M38</f>
        <v>8</v>
      </c>
      <c r="O38" s="539">
        <v>7</v>
      </c>
      <c r="P38" s="538">
        <v>57</v>
      </c>
      <c r="Q38" s="398">
        <v>15</v>
      </c>
      <c r="R38" s="599">
        <f t="shared" ref="R38" si="113">F38-O38-Q38</f>
        <v>8</v>
      </c>
      <c r="T38" s="9">
        <f t="shared" si="2"/>
        <v>30</v>
      </c>
      <c r="U38" s="423">
        <f>T38-F38</f>
        <v>0</v>
      </c>
    </row>
    <row r="39" spans="1:21" ht="25.2" customHeight="1" thickTop="1" thickBot="1" x14ac:dyDescent="0.25">
      <c r="A39" s="9"/>
      <c r="B39" s="818"/>
      <c r="C39" s="809"/>
      <c r="D39" s="434"/>
      <c r="E39" s="819"/>
      <c r="F39" s="868">
        <f t="shared" si="3"/>
        <v>0</v>
      </c>
      <c r="G39" s="589">
        <f t="shared" ref="G39" si="114">G38/D38</f>
        <v>0.23333333333333334</v>
      </c>
      <c r="H39" s="822"/>
      <c r="I39" s="589">
        <f t="shared" ref="I39" si="115">I38/D38</f>
        <v>0.5</v>
      </c>
      <c r="J39" s="436">
        <f t="shared" ref="J39" si="116">J38/D38</f>
        <v>0.26666666666666666</v>
      </c>
      <c r="K39" s="589">
        <f>K38/F38</f>
        <v>0.23333333333333334</v>
      </c>
      <c r="L39" s="822"/>
      <c r="M39" s="589">
        <f>M38/F38</f>
        <v>0.5</v>
      </c>
      <c r="N39" s="591">
        <f t="shared" ref="N39" si="117">N38/F38</f>
        <v>0.26666666666666666</v>
      </c>
      <c r="O39" s="591">
        <f t="shared" ref="O39" si="118">O38/F38</f>
        <v>0.23333333333333334</v>
      </c>
      <c r="P39" s="822"/>
      <c r="Q39" s="589">
        <f t="shared" ref="Q39" si="119">Q38/F38</f>
        <v>0.5</v>
      </c>
      <c r="R39" s="592">
        <f t="shared" ref="R39" si="120">R38/F38</f>
        <v>0.26666666666666666</v>
      </c>
      <c r="T39" s="9">
        <f t="shared" si="2"/>
        <v>1</v>
      </c>
      <c r="U39" s="423">
        <f t="shared" ref="U39" si="121">1-T39</f>
        <v>0</v>
      </c>
    </row>
    <row r="40" spans="1:21" ht="25.2" customHeight="1" thickTop="1" x14ac:dyDescent="0.2">
      <c r="A40" s="9"/>
      <c r="B40" s="818"/>
      <c r="C40" s="442" t="s">
        <v>298</v>
      </c>
      <c r="D40" s="68">
        <f>D30+D32+D34+D36</f>
        <v>291</v>
      </c>
      <c r="E40" s="834">
        <f>E30+E32+E34+E36</f>
        <v>1109</v>
      </c>
      <c r="F40" s="872">
        <f>F30+F32+F34+F36</f>
        <v>291</v>
      </c>
      <c r="G40" s="381">
        <f t="shared" ref="G40:H40" si="122">G30+G32+G34+G36</f>
        <v>19</v>
      </c>
      <c r="H40" s="595">
        <f t="shared" si="122"/>
        <v>24</v>
      </c>
      <c r="I40" s="381">
        <f>I30+I32+I34+I36</f>
        <v>139</v>
      </c>
      <c r="J40" s="382">
        <f>J30+J32+J34+J36</f>
        <v>133</v>
      </c>
      <c r="K40" s="381">
        <f t="shared" ref="K40:R40" si="123">K30+K32+K34+K36</f>
        <v>15</v>
      </c>
      <c r="L40" s="595">
        <f t="shared" si="123"/>
        <v>11</v>
      </c>
      <c r="M40" s="381">
        <f t="shared" si="123"/>
        <v>139</v>
      </c>
      <c r="N40" s="596">
        <f t="shared" si="123"/>
        <v>137</v>
      </c>
      <c r="O40" s="596">
        <f t="shared" si="123"/>
        <v>17</v>
      </c>
      <c r="P40" s="595">
        <f t="shared" si="123"/>
        <v>13</v>
      </c>
      <c r="Q40" s="381">
        <f t="shared" si="123"/>
        <v>139</v>
      </c>
      <c r="R40" s="597">
        <f t="shared" si="123"/>
        <v>135</v>
      </c>
      <c r="T40" s="9">
        <f t="shared" si="2"/>
        <v>291</v>
      </c>
      <c r="U40" s="423">
        <f>T40-F40</f>
        <v>0</v>
      </c>
    </row>
    <row r="41" spans="1:21" ht="25.2" customHeight="1" x14ac:dyDescent="0.2">
      <c r="A41" s="9"/>
      <c r="B41" s="818"/>
      <c r="C41" s="409" t="s">
        <v>299</v>
      </c>
      <c r="D41" s="438"/>
      <c r="E41" s="819"/>
      <c r="F41" s="873"/>
      <c r="G41" s="589">
        <f>G40/D40</f>
        <v>6.5292096219931275E-2</v>
      </c>
      <c r="H41" s="822"/>
      <c r="I41" s="589">
        <f>I40/D40</f>
        <v>0.47766323024054985</v>
      </c>
      <c r="J41" s="436">
        <f>J40/D40</f>
        <v>0.45704467353951889</v>
      </c>
      <c r="K41" s="589">
        <f>K40/F40</f>
        <v>5.1546391752577317E-2</v>
      </c>
      <c r="L41" s="822"/>
      <c r="M41" s="589">
        <f>M40/F40</f>
        <v>0.47766323024054985</v>
      </c>
      <c r="N41" s="591">
        <f>N40/F40</f>
        <v>0.47079037800687284</v>
      </c>
      <c r="O41" s="591">
        <f>O40/F40</f>
        <v>5.8419243986254296E-2</v>
      </c>
      <c r="P41" s="822"/>
      <c r="Q41" s="589">
        <f>Q40/F40</f>
        <v>0.47766323024054985</v>
      </c>
      <c r="R41" s="592">
        <f>R40/F40</f>
        <v>0.46391752577319589</v>
      </c>
      <c r="T41" s="9">
        <f t="shared" si="2"/>
        <v>1</v>
      </c>
      <c r="U41" s="423">
        <f t="shared" ref="U41" si="124">1-T41</f>
        <v>0</v>
      </c>
    </row>
    <row r="42" spans="1:21" ht="25.2" customHeight="1" x14ac:dyDescent="0.2">
      <c r="A42" s="9"/>
      <c r="B42" s="818"/>
      <c r="C42" s="410" t="s">
        <v>298</v>
      </c>
      <c r="D42" s="47">
        <f>D32+D34+D36+D38</f>
        <v>150</v>
      </c>
      <c r="E42" s="837">
        <f>E32+E34+E36+E38</f>
        <v>2027</v>
      </c>
      <c r="F42" s="874">
        <f>F32+F34+F36+F38</f>
        <v>150</v>
      </c>
      <c r="G42" s="398">
        <f t="shared" ref="G42:R42" si="125">G32+G34+G36+G38</f>
        <v>19</v>
      </c>
      <c r="H42" s="538">
        <f t="shared" si="125"/>
        <v>120</v>
      </c>
      <c r="I42" s="398">
        <f t="shared" si="125"/>
        <v>83</v>
      </c>
      <c r="J42" s="362">
        <f t="shared" si="125"/>
        <v>48</v>
      </c>
      <c r="K42" s="398">
        <f t="shared" si="125"/>
        <v>17</v>
      </c>
      <c r="L42" s="538">
        <f t="shared" si="125"/>
        <v>57</v>
      </c>
      <c r="M42" s="398">
        <f t="shared" si="125"/>
        <v>84</v>
      </c>
      <c r="N42" s="539">
        <f t="shared" si="125"/>
        <v>49</v>
      </c>
      <c r="O42" s="539">
        <f t="shared" si="125"/>
        <v>19</v>
      </c>
      <c r="P42" s="538">
        <f t="shared" si="125"/>
        <v>63</v>
      </c>
      <c r="Q42" s="398">
        <f t="shared" si="125"/>
        <v>83</v>
      </c>
      <c r="R42" s="599">
        <f t="shared" si="125"/>
        <v>48</v>
      </c>
      <c r="T42" s="9">
        <f t="shared" si="2"/>
        <v>150</v>
      </c>
      <c r="U42" s="423">
        <f>T42-F42</f>
        <v>0</v>
      </c>
    </row>
    <row r="43" spans="1:21" ht="25.2" customHeight="1" thickBot="1" x14ac:dyDescent="0.25">
      <c r="A43" s="9"/>
      <c r="B43" s="276"/>
      <c r="C43" s="409" t="s">
        <v>300</v>
      </c>
      <c r="D43" s="438"/>
      <c r="E43" s="838"/>
      <c r="F43" s="875"/>
      <c r="G43" s="601">
        <f>G42/D42</f>
        <v>0.12666666666666668</v>
      </c>
      <c r="H43" s="829"/>
      <c r="I43" s="601">
        <f>I42/D42</f>
        <v>0.55333333333333334</v>
      </c>
      <c r="J43" s="440">
        <f>J42/D42</f>
        <v>0.32</v>
      </c>
      <c r="K43" s="617">
        <f>K42/F42</f>
        <v>0.11333333333333333</v>
      </c>
      <c r="L43" s="840"/>
      <c r="M43" s="617">
        <f>M42/F42</f>
        <v>0.56000000000000005</v>
      </c>
      <c r="N43" s="618">
        <f>N42/F42</f>
        <v>0.32666666666666666</v>
      </c>
      <c r="O43" s="618">
        <f>O42/F42</f>
        <v>0.12666666666666668</v>
      </c>
      <c r="P43" s="840"/>
      <c r="Q43" s="617">
        <f>Q42/F42</f>
        <v>0.55333333333333334</v>
      </c>
      <c r="R43" s="619">
        <f>R42/F42</f>
        <v>0.32</v>
      </c>
      <c r="T43" s="9">
        <f t="shared" si="2"/>
        <v>1</v>
      </c>
      <c r="U43" s="423">
        <f t="shared" ref="U43" si="126">1-T43</f>
        <v>0</v>
      </c>
    </row>
    <row r="44" spans="1:21" ht="15" customHeight="1" x14ac:dyDescent="0.2">
      <c r="B44" s="726"/>
      <c r="C44" s="842"/>
      <c r="D44"/>
      <c r="E44"/>
      <c r="F44" s="876"/>
      <c r="G44"/>
      <c r="H44"/>
      <c r="I44"/>
      <c r="J44" s="690"/>
      <c r="K44"/>
      <c r="L44"/>
      <c r="M44"/>
      <c r="N44" s="690"/>
    </row>
    <row r="45" spans="1:21" x14ac:dyDescent="0.2">
      <c r="B45" s="9" t="s">
        <v>434</v>
      </c>
      <c r="C45" s="843"/>
      <c r="D45" s="416">
        <f>D28+D30+D32+D34+D36+D38</f>
        <v>427</v>
      </c>
      <c r="E45" s="416">
        <f>E28+E30+E32+E34+E36+E38</f>
        <v>2335</v>
      </c>
      <c r="F45" s="416">
        <f t="shared" ref="F45:N45" si="127">F28+F30+F32+F34+F36+F38</f>
        <v>427</v>
      </c>
      <c r="G45" s="416">
        <f t="shared" si="127"/>
        <v>28</v>
      </c>
      <c r="H45" s="416">
        <f t="shared" si="127"/>
        <v>139</v>
      </c>
      <c r="I45" s="416">
        <f t="shared" si="127"/>
        <v>186</v>
      </c>
      <c r="J45" s="416">
        <f t="shared" si="127"/>
        <v>213</v>
      </c>
      <c r="K45" s="416">
        <f t="shared" si="127"/>
        <v>24</v>
      </c>
      <c r="L45" s="416">
        <f t="shared" si="127"/>
        <v>67</v>
      </c>
      <c r="M45" s="416">
        <f t="shared" si="127"/>
        <v>185</v>
      </c>
      <c r="N45" s="416">
        <f t="shared" si="127"/>
        <v>218</v>
      </c>
      <c r="O45" s="416">
        <f>O28+O30+O32+O34+O36+O38</f>
        <v>26</v>
      </c>
      <c r="P45" s="416">
        <f t="shared" ref="P45:R45" si="128">P28+P30+P32+P34+P36+P38</f>
        <v>72</v>
      </c>
      <c r="Q45" s="416">
        <f t="shared" si="128"/>
        <v>184</v>
      </c>
      <c r="R45" s="416">
        <f t="shared" si="128"/>
        <v>217</v>
      </c>
      <c r="S45" s="416"/>
    </row>
    <row r="46" spans="1:21" x14ac:dyDescent="0.2">
      <c r="B46" t="s">
        <v>435</v>
      </c>
      <c r="F46" s="110" t="e">
        <f>F45/#REF!</f>
        <v>#REF!</v>
      </c>
      <c r="G46" s="110">
        <f>G45/D45</f>
        <v>6.5573770491803282E-2</v>
      </c>
      <c r="H46" s="110">
        <f>H45/D45</f>
        <v>0.32552693208430911</v>
      </c>
      <c r="I46" s="110">
        <f>I45/D45</f>
        <v>0.43559718969555034</v>
      </c>
      <c r="J46" s="110">
        <f>J45/D45</f>
        <v>0.49882903981264637</v>
      </c>
      <c r="K46" s="110">
        <f>K45/D45</f>
        <v>5.6206088992974239E-2</v>
      </c>
      <c r="L46" s="110">
        <f>L45/D45</f>
        <v>0.15690866510538642</v>
      </c>
      <c r="M46" s="110">
        <f>M45/D45</f>
        <v>0.43325526932084307</v>
      </c>
      <c r="N46" s="110">
        <f>N45/D45</f>
        <v>0.51053864168618268</v>
      </c>
      <c r="O46" s="110">
        <f>O45/D45</f>
        <v>6.0889929742388757E-2</v>
      </c>
      <c r="P46" s="110">
        <f>P45/D45</f>
        <v>0.16861826697892271</v>
      </c>
      <c r="Q46" s="110">
        <f>Q45/D45</f>
        <v>0.43091334894613581</v>
      </c>
      <c r="R46" s="110">
        <f>R45/D45</f>
        <v>0.50819672131147542</v>
      </c>
    </row>
    <row r="47" spans="1:21" x14ac:dyDescent="0.2">
      <c r="B47"/>
      <c r="H47" s="110"/>
      <c r="I47" s="110"/>
      <c r="J47" s="110"/>
      <c r="L47" s="110"/>
      <c r="M47" s="110"/>
      <c r="N47" s="110"/>
    </row>
    <row r="48" spans="1:21" x14ac:dyDescent="0.2">
      <c r="B48" t="s">
        <v>437</v>
      </c>
      <c r="D48" s="9">
        <f>D40+D38+D28</f>
        <v>427</v>
      </c>
      <c r="E48" s="9">
        <f>E40+E38+E28</f>
        <v>2335</v>
      </c>
      <c r="F48" s="9">
        <f t="shared" ref="F48:N48" si="129">F40+F38+F28</f>
        <v>427</v>
      </c>
      <c r="G48" s="9">
        <f t="shared" si="129"/>
        <v>28</v>
      </c>
      <c r="H48" s="9">
        <f t="shared" si="129"/>
        <v>139</v>
      </c>
      <c r="I48" s="9">
        <f t="shared" si="129"/>
        <v>186</v>
      </c>
      <c r="J48" s="9">
        <f t="shared" si="129"/>
        <v>213</v>
      </c>
      <c r="K48" s="9">
        <f t="shared" si="129"/>
        <v>24</v>
      </c>
      <c r="L48" s="9">
        <f t="shared" si="129"/>
        <v>67</v>
      </c>
      <c r="M48" s="9">
        <f t="shared" si="129"/>
        <v>185</v>
      </c>
      <c r="N48" s="9">
        <f t="shared" si="129"/>
        <v>218</v>
      </c>
      <c r="O48" s="9">
        <f>O40+O38+O28</f>
        <v>26</v>
      </c>
      <c r="P48" s="9">
        <f t="shared" ref="P48:R48" si="130">P40+P38+P28</f>
        <v>72</v>
      </c>
      <c r="Q48" s="9">
        <f t="shared" si="130"/>
        <v>184</v>
      </c>
      <c r="R48" s="9">
        <f t="shared" si="130"/>
        <v>217</v>
      </c>
    </row>
    <row r="49" spans="2:19" x14ac:dyDescent="0.2">
      <c r="B49"/>
      <c r="D49" s="9">
        <f>D42+D30+D28</f>
        <v>427</v>
      </c>
      <c r="E49" s="9">
        <f>E42+E30+E28</f>
        <v>2335</v>
      </c>
      <c r="F49" s="9">
        <f t="shared" ref="F49:N49" si="131">F42+F30+F28</f>
        <v>427</v>
      </c>
      <c r="G49" s="9">
        <f t="shared" si="131"/>
        <v>28</v>
      </c>
      <c r="H49" s="9">
        <f t="shared" si="131"/>
        <v>139</v>
      </c>
      <c r="I49" s="9">
        <f t="shared" si="131"/>
        <v>186</v>
      </c>
      <c r="J49" s="9">
        <f t="shared" si="131"/>
        <v>213</v>
      </c>
      <c r="K49" s="9">
        <f t="shared" si="131"/>
        <v>24</v>
      </c>
      <c r="L49" s="9">
        <f t="shared" si="131"/>
        <v>67</v>
      </c>
      <c r="M49" s="9">
        <f t="shared" si="131"/>
        <v>185</v>
      </c>
      <c r="N49" s="9">
        <f t="shared" si="131"/>
        <v>218</v>
      </c>
      <c r="O49" s="9">
        <f>O42+O30+O28</f>
        <v>26</v>
      </c>
      <c r="P49" s="9">
        <f t="shared" ref="P49:R49" si="132">P42+P30+P28</f>
        <v>72</v>
      </c>
      <c r="Q49" s="9">
        <f t="shared" si="132"/>
        <v>184</v>
      </c>
      <c r="R49" s="9">
        <f t="shared" si="132"/>
        <v>217</v>
      </c>
    </row>
    <row r="50" spans="2:19" x14ac:dyDescent="0.2">
      <c r="B50"/>
      <c r="C50" s="778"/>
      <c r="D50" s="339"/>
      <c r="E50" s="339"/>
      <c r="F50" s="339"/>
      <c r="G50" s="62"/>
      <c r="J50" s="62"/>
      <c r="K50" s="62"/>
      <c r="N50" s="62"/>
      <c r="O50" s="339"/>
      <c r="P50" s="339"/>
      <c r="Q50" s="339"/>
      <c r="R50" s="339"/>
      <c r="S50" s="339"/>
    </row>
    <row r="51" spans="2:19" ht="13.5" customHeight="1" x14ac:dyDescent="0.2">
      <c r="B51" s="844" t="s">
        <v>250</v>
      </c>
      <c r="C51" s="778"/>
      <c r="D51" s="113">
        <f>D45-D14</f>
        <v>0</v>
      </c>
      <c r="E51" s="113">
        <f>E45-E14</f>
        <v>0</v>
      </c>
      <c r="F51" s="113">
        <f t="shared" ref="F51:N52" si="133">F45-F14</f>
        <v>0</v>
      </c>
      <c r="G51" s="113">
        <f t="shared" si="133"/>
        <v>0</v>
      </c>
      <c r="H51" s="113">
        <f t="shared" si="133"/>
        <v>0</v>
      </c>
      <c r="I51" s="113">
        <f>I45-I14</f>
        <v>0</v>
      </c>
      <c r="J51" s="113">
        <f t="shared" ref="J51:J52" si="134">J45-J14</f>
        <v>0</v>
      </c>
      <c r="K51" s="113">
        <f t="shared" si="133"/>
        <v>0</v>
      </c>
      <c r="L51" s="113">
        <f t="shared" si="133"/>
        <v>0</v>
      </c>
      <c r="M51" s="113">
        <f>M45-M14</f>
        <v>0</v>
      </c>
      <c r="N51" s="113">
        <f t="shared" si="133"/>
        <v>0</v>
      </c>
      <c r="O51" s="113">
        <f>O45-O14</f>
        <v>0</v>
      </c>
      <c r="P51" s="113">
        <f t="shared" ref="P51:R51" si="135">P45-P14</f>
        <v>0</v>
      </c>
      <c r="Q51" s="113">
        <f t="shared" si="135"/>
        <v>0</v>
      </c>
      <c r="R51" s="113">
        <f t="shared" si="135"/>
        <v>0</v>
      </c>
      <c r="S51" s="113"/>
    </row>
    <row r="52" spans="2:19" ht="13.5" customHeight="1" x14ac:dyDescent="0.2">
      <c r="C52" s="778"/>
      <c r="D52" s="113"/>
      <c r="E52" s="113"/>
      <c r="F52" s="113" t="e">
        <f t="shared" si="133"/>
        <v>#REF!</v>
      </c>
      <c r="G52" s="113">
        <f t="shared" si="133"/>
        <v>0</v>
      </c>
      <c r="H52" s="113"/>
      <c r="I52" s="113">
        <f>I46-I15</f>
        <v>0</v>
      </c>
      <c r="J52" s="113">
        <f t="shared" si="134"/>
        <v>0</v>
      </c>
      <c r="K52" s="113">
        <f t="shared" si="133"/>
        <v>0</v>
      </c>
      <c r="L52" s="113"/>
      <c r="M52" s="113">
        <f>M46-M15</f>
        <v>0</v>
      </c>
      <c r="N52" s="113">
        <f t="shared" si="133"/>
        <v>0</v>
      </c>
      <c r="O52" s="113"/>
      <c r="P52" s="113"/>
      <c r="Q52" s="113"/>
      <c r="R52" s="113"/>
      <c r="S52" s="113"/>
    </row>
    <row r="53" spans="2:19" ht="14.25" customHeight="1" x14ac:dyDescent="0.2">
      <c r="C53" s="778"/>
      <c r="D53" s="113"/>
      <c r="E53" s="113"/>
      <c r="F53" s="113"/>
      <c r="G53" s="576"/>
      <c r="H53" s="845"/>
      <c r="I53" s="845"/>
      <c r="J53" s="845"/>
      <c r="K53" s="576"/>
      <c r="L53" s="845"/>
      <c r="M53" s="845"/>
      <c r="N53" s="845"/>
      <c r="O53" s="113"/>
      <c r="P53" s="113"/>
      <c r="Q53" s="113"/>
      <c r="R53" s="113"/>
      <c r="S53" s="113"/>
    </row>
    <row r="54" spans="2:19" x14ac:dyDescent="0.2">
      <c r="C54" s="778"/>
      <c r="D54" s="113">
        <f>D48-D45</f>
        <v>0</v>
      </c>
      <c r="E54" s="113">
        <f>E48-E45</f>
        <v>0</v>
      </c>
      <c r="F54" s="113">
        <f t="shared" ref="F54:N54" si="136">F48-F45</f>
        <v>0</v>
      </c>
      <c r="G54" s="113">
        <f t="shared" si="136"/>
        <v>0</v>
      </c>
      <c r="H54" s="113">
        <f t="shared" si="136"/>
        <v>0</v>
      </c>
      <c r="I54" s="113">
        <f t="shared" si="136"/>
        <v>0</v>
      </c>
      <c r="J54" s="113">
        <f t="shared" si="136"/>
        <v>0</v>
      </c>
      <c r="K54" s="113">
        <f t="shared" si="136"/>
        <v>0</v>
      </c>
      <c r="L54" s="113">
        <f t="shared" si="136"/>
        <v>0</v>
      </c>
      <c r="M54" s="113">
        <f t="shared" si="136"/>
        <v>0</v>
      </c>
      <c r="N54" s="113">
        <f t="shared" si="136"/>
        <v>0</v>
      </c>
      <c r="O54" s="113">
        <f>O48-O45</f>
        <v>0</v>
      </c>
      <c r="P54" s="113">
        <f t="shared" ref="P54:R54" si="137">P48-P45</f>
        <v>0</v>
      </c>
      <c r="Q54" s="113">
        <f t="shared" si="137"/>
        <v>0</v>
      </c>
      <c r="R54" s="113">
        <f t="shared" si="137"/>
        <v>0</v>
      </c>
      <c r="S54" s="113"/>
    </row>
    <row r="55" spans="2:19" x14ac:dyDescent="0.2">
      <c r="C55" s="778"/>
      <c r="D55" s="113">
        <f>D49-D45</f>
        <v>0</v>
      </c>
      <c r="E55" s="113">
        <f>E49-E45</f>
        <v>0</v>
      </c>
      <c r="F55" s="113">
        <f t="shared" ref="F55:N55" si="138">F49-F45</f>
        <v>0</v>
      </c>
      <c r="G55" s="113">
        <f t="shared" si="138"/>
        <v>0</v>
      </c>
      <c r="H55" s="113">
        <f t="shared" si="138"/>
        <v>0</v>
      </c>
      <c r="I55" s="113">
        <f t="shared" si="138"/>
        <v>0</v>
      </c>
      <c r="J55" s="113">
        <f t="shared" si="138"/>
        <v>0</v>
      </c>
      <c r="K55" s="113">
        <f t="shared" si="138"/>
        <v>0</v>
      </c>
      <c r="L55" s="113">
        <f t="shared" si="138"/>
        <v>0</v>
      </c>
      <c r="M55" s="113">
        <f t="shared" si="138"/>
        <v>0</v>
      </c>
      <c r="N55" s="113">
        <f t="shared" si="138"/>
        <v>0</v>
      </c>
      <c r="O55" s="113">
        <f>O49-O45</f>
        <v>0</v>
      </c>
      <c r="P55" s="113">
        <f t="shared" ref="P55:R55" si="139">P49-P45</f>
        <v>0</v>
      </c>
      <c r="Q55" s="113">
        <f t="shared" si="139"/>
        <v>0</v>
      </c>
      <c r="R55" s="113">
        <f t="shared" si="139"/>
        <v>0</v>
      </c>
      <c r="S55" s="113"/>
    </row>
    <row r="56" spans="2:19" x14ac:dyDescent="0.2">
      <c r="C56" s="778"/>
      <c r="D56" s="339"/>
      <c r="E56" s="339"/>
      <c r="F56" s="339"/>
      <c r="O56" s="339"/>
      <c r="P56" s="339"/>
      <c r="Q56" s="339"/>
      <c r="R56" s="339"/>
      <c r="S56" s="339"/>
    </row>
    <row r="57" spans="2:19" x14ac:dyDescent="0.2">
      <c r="C57" s="778"/>
      <c r="D57" s="339"/>
      <c r="E57" s="339"/>
      <c r="F57" s="339"/>
    </row>
    <row r="58" spans="2:19" x14ac:dyDescent="0.2">
      <c r="C58" s="778"/>
      <c r="D58" s="339"/>
      <c r="E58" s="339"/>
      <c r="F58" s="339"/>
    </row>
    <row r="59" spans="2:19" x14ac:dyDescent="0.2">
      <c r="C59" s="778"/>
      <c r="D59" s="339"/>
      <c r="E59" s="339"/>
      <c r="F59" s="339"/>
    </row>
    <row r="60" spans="2:19" x14ac:dyDescent="0.2">
      <c r="C60" s="778"/>
      <c r="D60" s="339"/>
      <c r="E60" s="339"/>
      <c r="F60" s="339"/>
    </row>
    <row r="61" spans="2:19" x14ac:dyDescent="0.2">
      <c r="C61" s="778"/>
      <c r="D61" s="339"/>
      <c r="E61" s="339"/>
      <c r="F61" s="339"/>
    </row>
    <row r="62" spans="2:19" x14ac:dyDescent="0.2">
      <c r="C62" s="778"/>
      <c r="D62" s="339"/>
      <c r="E62" s="339"/>
      <c r="F62" s="339"/>
    </row>
    <row r="63" spans="2:19" x14ac:dyDescent="0.2">
      <c r="C63" s="778"/>
      <c r="D63" s="339"/>
      <c r="E63" s="339"/>
      <c r="F63" s="339"/>
    </row>
    <row r="64" spans="2:19" x14ac:dyDescent="0.2">
      <c r="C64" s="778"/>
      <c r="D64" s="339"/>
      <c r="E64" s="339"/>
      <c r="F64" s="339"/>
    </row>
    <row r="65" spans="3:6" x14ac:dyDescent="0.2">
      <c r="C65" s="778"/>
      <c r="D65" s="339"/>
      <c r="E65" s="339"/>
      <c r="F65" s="339"/>
    </row>
    <row r="66" spans="3:6" x14ac:dyDescent="0.2">
      <c r="C66" s="778"/>
      <c r="D66" s="339"/>
      <c r="E66" s="339"/>
      <c r="F66" s="339"/>
    </row>
    <row r="67" spans="3:6" x14ac:dyDescent="0.2">
      <c r="C67" s="778"/>
      <c r="D67" s="339"/>
      <c r="E67" s="339"/>
      <c r="F67" s="339"/>
    </row>
    <row r="68" spans="3:6" x14ac:dyDescent="0.2">
      <c r="C68" s="778"/>
      <c r="D68" s="339"/>
      <c r="E68" s="339"/>
      <c r="F68" s="339"/>
    </row>
    <row r="69" spans="3:6" x14ac:dyDescent="0.2">
      <c r="C69" s="778"/>
      <c r="D69" s="339"/>
      <c r="E69" s="339"/>
      <c r="F69" s="339"/>
    </row>
    <row r="70" spans="3:6" x14ac:dyDescent="0.2">
      <c r="C70" s="778"/>
      <c r="D70" s="339"/>
      <c r="E70" s="339"/>
      <c r="F70" s="339"/>
    </row>
    <row r="71" spans="3:6" x14ac:dyDescent="0.2">
      <c r="C71" s="778"/>
      <c r="D71" s="339"/>
      <c r="E71" s="339"/>
      <c r="F71" s="339"/>
    </row>
    <row r="72" spans="3:6" x14ac:dyDescent="0.2">
      <c r="C72" s="778"/>
      <c r="D72" s="339"/>
      <c r="E72" s="339"/>
      <c r="F72" s="339"/>
    </row>
    <row r="73" spans="3:6" x14ac:dyDescent="0.2">
      <c r="C73" s="778"/>
      <c r="D73" s="339"/>
      <c r="E73" s="339"/>
      <c r="F73" s="339"/>
    </row>
    <row r="74" spans="3:6" x14ac:dyDescent="0.2">
      <c r="C74" s="778"/>
      <c r="D74" s="339"/>
      <c r="E74" s="339"/>
      <c r="F74" s="339"/>
    </row>
    <row r="75" spans="3:6" x14ac:dyDescent="0.2">
      <c r="C75" s="778"/>
      <c r="D75" s="339"/>
      <c r="E75" s="339"/>
      <c r="F75" s="339"/>
    </row>
    <row r="76" spans="3:6" x14ac:dyDescent="0.2">
      <c r="C76" s="778"/>
      <c r="D76" s="339"/>
      <c r="E76" s="339"/>
      <c r="F76" s="339"/>
    </row>
    <row r="77" spans="3:6" x14ac:dyDescent="0.2">
      <c r="C77" s="778"/>
      <c r="D77" s="339"/>
      <c r="E77" s="339"/>
      <c r="F77" s="339"/>
    </row>
    <row r="78" spans="3:6" x14ac:dyDescent="0.2">
      <c r="C78" s="778"/>
      <c r="D78" s="339"/>
      <c r="E78" s="339"/>
      <c r="F78" s="339"/>
    </row>
    <row r="79" spans="3:6" x14ac:dyDescent="0.2">
      <c r="C79" s="778"/>
      <c r="D79" s="339"/>
      <c r="E79" s="339"/>
      <c r="F79" s="339"/>
    </row>
    <row r="80" spans="3:6" x14ac:dyDescent="0.2">
      <c r="C80" s="778"/>
      <c r="D80" s="339"/>
      <c r="E80" s="339"/>
      <c r="F80" s="339"/>
    </row>
    <row r="81" spans="1:6" x14ac:dyDescent="0.2">
      <c r="A81" s="9"/>
      <c r="B81" s="9"/>
      <c r="C81" s="778"/>
      <c r="D81" s="339"/>
      <c r="E81" s="339"/>
      <c r="F81" s="339"/>
    </row>
    <row r="82" spans="1:6" x14ac:dyDescent="0.2">
      <c r="A82" s="9"/>
      <c r="B82" s="9" t="e">
        <f>SUM(#REF!)</f>
        <v>#REF!</v>
      </c>
      <c r="C82" s="778"/>
      <c r="D82" s="339"/>
      <c r="E82" s="339"/>
      <c r="F82" s="339"/>
    </row>
  </sheetData>
  <mergeCells count="34">
    <mergeCell ref="B28:B43"/>
    <mergeCell ref="C28:C29"/>
    <mergeCell ref="C30:C31"/>
    <mergeCell ref="C32:C33"/>
    <mergeCell ref="C34:C35"/>
    <mergeCell ref="C36:C37"/>
    <mergeCell ref="C38:C39"/>
    <mergeCell ref="B14:C15"/>
    <mergeCell ref="B16:B27"/>
    <mergeCell ref="C16:C17"/>
    <mergeCell ref="C18:C19"/>
    <mergeCell ref="C20:C21"/>
    <mergeCell ref="C22:C23"/>
    <mergeCell ref="C24:C25"/>
    <mergeCell ref="C26:C27"/>
    <mergeCell ref="N10:N13"/>
    <mergeCell ref="Q10:Q13"/>
    <mergeCell ref="R10:R13"/>
    <mergeCell ref="G11:G13"/>
    <mergeCell ref="H11:H13"/>
    <mergeCell ref="K11:K13"/>
    <mergeCell ref="L11:L13"/>
    <mergeCell ref="O11:O13"/>
    <mergeCell ref="P11:P13"/>
    <mergeCell ref="B8:C13"/>
    <mergeCell ref="D8:D13"/>
    <mergeCell ref="E8:E13"/>
    <mergeCell ref="F8:R8"/>
    <mergeCell ref="I9:I13"/>
    <mergeCell ref="J9:J13"/>
    <mergeCell ref="K9:N9"/>
    <mergeCell ref="O9:R9"/>
    <mergeCell ref="F10:F13"/>
    <mergeCell ref="M10:M13"/>
  </mergeCells>
  <phoneticPr fontId="3"/>
  <printOptions horizontalCentered="1"/>
  <pageMargins left="0.48" right="0.47244094488188981" top="0.23622047244094491" bottom="0.39370078740157483" header="0.51181102362204722" footer="0.1968503937007874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表1</vt:lpstr>
      <vt:lpstr>表2</vt:lpstr>
      <vt:lpstr>表3‐1</vt:lpstr>
      <vt:lpstr>表3-2</vt:lpstr>
      <vt:lpstr>表3-3</vt:lpstr>
      <vt:lpstr>表4</vt:lpstr>
      <vt:lpstr>表5-1</vt:lpstr>
      <vt:lpstr>表5-2</vt:lpstr>
      <vt:lpstr>表5-3</vt:lpstr>
      <vt:lpstr>表5-4</vt:lpstr>
      <vt:lpstr>表5-5 </vt:lpstr>
      <vt:lpstr>表5-6</vt:lpstr>
      <vt:lpstr>表5-7</vt:lpstr>
      <vt:lpstr>表6</vt:lpstr>
      <vt:lpstr>表7</vt:lpstr>
      <vt:lpstr>表8</vt:lpstr>
      <vt:lpstr>表9</vt:lpstr>
      <vt:lpstr>表10</vt:lpstr>
      <vt:lpstr>表11</vt:lpstr>
      <vt:lpstr>表12-1</vt:lpstr>
      <vt:lpstr>表12-2</vt:lpstr>
      <vt:lpstr>表12-3</vt:lpstr>
      <vt:lpstr>表12-4</vt:lpstr>
      <vt:lpstr>表1!Print_Area</vt:lpstr>
      <vt:lpstr>表10!Print_Area</vt:lpstr>
      <vt:lpstr>表11!Print_Area</vt:lpstr>
      <vt:lpstr>'表12-1'!Print_Area</vt:lpstr>
      <vt:lpstr>'表12-2'!Print_Area</vt:lpstr>
      <vt:lpstr>'表12-3'!Print_Area</vt:lpstr>
      <vt:lpstr>'表12-4'!Print_Area</vt:lpstr>
      <vt:lpstr>表2!Print_Area</vt:lpstr>
      <vt:lpstr>表3‐1!Print_Area</vt:lpstr>
      <vt:lpstr>'表3-2'!Print_Area</vt:lpstr>
      <vt:lpstr>'表3-3'!Print_Area</vt:lpstr>
      <vt:lpstr>表4!Print_Area</vt:lpstr>
      <vt:lpstr>'表5-1'!Print_Area</vt:lpstr>
      <vt:lpstr>'表5-2'!Print_Area</vt:lpstr>
      <vt:lpstr>'表5-3'!Print_Area</vt:lpstr>
      <vt:lpstr>'表5-4'!Print_Area</vt:lpstr>
      <vt:lpstr>'表5-5 '!Print_Area</vt:lpstr>
      <vt:lpstr>'表5-6'!Print_Area</vt:lpstr>
      <vt:lpstr>'表5-7'!Print_Area</vt:lpstr>
      <vt:lpstr>表6!Print_Area</vt:lpstr>
      <vt:lpstr>表7!Print_Area</vt:lpstr>
      <vt:lpstr>表8!Print_Area</vt:lpstr>
      <vt:lpstr>表9!Print_Area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白崎 恭香</dc:creator>
  <cp:lastModifiedBy>白崎 恭香</cp:lastModifiedBy>
  <dcterms:created xsi:type="dcterms:W3CDTF">2025-05-29T05:15:21Z</dcterms:created>
  <dcterms:modified xsi:type="dcterms:W3CDTF">2025-05-29T05:15:54Z</dcterms:modified>
</cp:coreProperties>
</file>