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378\Downloads\OneDrive_1_2024-5-30\"/>
    </mc:Choice>
  </mc:AlternateContent>
  <xr:revisionPtr revIDLastSave="0" documentId="13_ncr:1_{77C6B6E8-A317-45F3-A818-BD74D2461F9A}" xr6:coauthVersionLast="47" xr6:coauthVersionMax="47" xr10:uidLastSave="{00000000-0000-0000-0000-000000000000}"/>
  <bookViews>
    <workbookView xWindow="-108" yWindow="-108" windowWidth="23256" windowHeight="12456" tabRatio="831" activeTab="2" xr2:uid="{00000000-000D-0000-FFFF-FFFF00000000}"/>
  </bookViews>
  <sheets>
    <sheet name="目次" sheetId="166" r:id="rId1"/>
    <sheet name="表3 形態別内訳(60歳以上 (3)" sheetId="150" state="hidden" r:id="rId2"/>
    <sheet name="表28-1" sheetId="153" r:id="rId3"/>
    <sheet name="表28-2" sheetId="154" r:id="rId4"/>
    <sheet name="表29" sheetId="162" r:id="rId5"/>
    <sheet name="表30-1" sheetId="157" r:id="rId6"/>
    <sheet name="表30-2" sheetId="158" r:id="rId7"/>
    <sheet name="表31-1" sheetId="163" r:id="rId8"/>
    <sheet name="表31-2" sheetId="164" r:id="rId9"/>
    <sheet name="表32-1" sheetId="168" r:id="rId10"/>
    <sheet name="表32-2" sheetId="167" r:id="rId11"/>
    <sheet name="表33-1" sheetId="169" r:id="rId12"/>
    <sheet name="表33-2" sheetId="170" r:id="rId13"/>
    <sheet name="表33-3" sheetId="171" r:id="rId14"/>
    <sheet name="表33-4" sheetId="172" r:id="rId15"/>
    <sheet name="表34-1" sheetId="173" r:id="rId16"/>
    <sheet name="表34-2" sheetId="174" r:id="rId17"/>
    <sheet name="表35-1" sheetId="184" r:id="rId18"/>
    <sheet name="表35-2" sheetId="185" r:id="rId19"/>
    <sheet name="表35-3" sheetId="186" r:id="rId20"/>
    <sheet name="表35-4" sheetId="187" r:id="rId21"/>
  </sheets>
  <definedNames>
    <definedName name="_xlnm._FilterDatabase" localSheetId="1" hidden="1">'表3 形態別内訳(60歳以上 (3)'!#REF!</definedName>
    <definedName name="_xlnm.Print_Area" localSheetId="2">'表28-1'!$B$1:$H$40</definedName>
    <definedName name="_xlnm.Print_Area" localSheetId="3">'表28-2'!$B$2:$Q$57</definedName>
    <definedName name="_xlnm.Print_Area" localSheetId="4">表29!$B$2:$K$42</definedName>
    <definedName name="_xlnm.Print_Area" localSheetId="1">'表3 形態別内訳(60歳以上 (3)'!$B$2:$AB$59</definedName>
    <definedName name="_xlnm.Print_Area" localSheetId="5">'表30-1'!$B$2:$G$41</definedName>
    <definedName name="_xlnm.Print_Area" localSheetId="6">'表30-2'!$B$2:$J$40</definedName>
    <definedName name="_xlnm.Print_Area" localSheetId="7">'表31-1'!$B$2:$H$43</definedName>
    <definedName name="_xlnm.Print_Area" localSheetId="8">'表31-2'!$B$2:$J$58</definedName>
    <definedName name="_xlnm.Print_Area" localSheetId="9">'表32-1'!$B$2:$M$58</definedName>
    <definedName name="_xlnm.Print_Area" localSheetId="10">'表32-2'!$B$2:$Q$58</definedName>
    <definedName name="_xlnm.Print_Area" localSheetId="11">'表33-1'!$B$2:$I$40</definedName>
    <definedName name="_xlnm.Print_Area" localSheetId="12">'表33-2'!$B$2:$N$58</definedName>
    <definedName name="_xlnm.Print_Area" localSheetId="13">'表33-3'!$B$2:$N$58</definedName>
    <definedName name="_xlnm.Print_Area" localSheetId="14">'表33-4'!$B$2:$O$42</definedName>
    <definedName name="_xlnm.Print_Area" localSheetId="15">'表34-1'!$B$2:$G$40</definedName>
    <definedName name="_xlnm.Print_Area" localSheetId="16">'表34-2'!$B$2:$G$40</definedName>
    <definedName name="_xlnm.Print_Area" localSheetId="17">'表35-1'!$B$2:$G$40</definedName>
    <definedName name="_xlnm.Print_Area" localSheetId="18">'表35-2'!$B$2:$I$58</definedName>
    <definedName name="_xlnm.Print_Area" localSheetId="19">'表35-3'!$B$2:$M$58</definedName>
    <definedName name="_xlnm.Print_Area" localSheetId="20">'表35-4'!$B$1:$P$39</definedName>
    <definedName name="_xlnm.Print_Area" localSheetId="0">目次!$A$1:$D$94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87" l="1"/>
  <c r="J16" i="187"/>
  <c r="I9" i="187"/>
  <c r="P34" i="187"/>
  <c r="O34" i="187"/>
  <c r="N34" i="187"/>
  <c r="M34" i="187"/>
  <c r="L34" i="187"/>
  <c r="K34" i="187"/>
  <c r="J34" i="187"/>
  <c r="I34" i="187"/>
  <c r="H34" i="187"/>
  <c r="G34" i="187"/>
  <c r="P32" i="187"/>
  <c r="O32" i="187"/>
  <c r="N32" i="187"/>
  <c r="M32" i="187"/>
  <c r="L32" i="187"/>
  <c r="K32" i="187"/>
  <c r="J32" i="187"/>
  <c r="I32" i="187"/>
  <c r="H32" i="187"/>
  <c r="G32" i="187"/>
  <c r="P30" i="187"/>
  <c r="O30" i="187"/>
  <c r="N30" i="187"/>
  <c r="M30" i="187"/>
  <c r="L30" i="187"/>
  <c r="K30" i="187"/>
  <c r="J30" i="187"/>
  <c r="I30" i="187"/>
  <c r="H30" i="187"/>
  <c r="G30" i="187"/>
  <c r="P28" i="187"/>
  <c r="O28" i="187"/>
  <c r="N28" i="187"/>
  <c r="M28" i="187"/>
  <c r="L28" i="187"/>
  <c r="K28" i="187"/>
  <c r="J28" i="187"/>
  <c r="I28" i="187"/>
  <c r="H28" i="187"/>
  <c r="G28" i="187"/>
  <c r="F28" i="187"/>
  <c r="M26" i="187"/>
  <c r="P26" i="187"/>
  <c r="O26" i="187"/>
  <c r="N26" i="187"/>
  <c r="L26" i="187"/>
  <c r="K26" i="187"/>
  <c r="J26" i="187"/>
  <c r="I26" i="187"/>
  <c r="H26" i="187"/>
  <c r="G26" i="187"/>
  <c r="P24" i="187"/>
  <c r="O24" i="187"/>
  <c r="N24" i="187"/>
  <c r="M24" i="187"/>
  <c r="L24" i="187"/>
  <c r="K24" i="187"/>
  <c r="J24" i="187"/>
  <c r="I24" i="187"/>
  <c r="P22" i="187"/>
  <c r="O22" i="187"/>
  <c r="N22" i="187"/>
  <c r="M22" i="187"/>
  <c r="L22" i="187"/>
  <c r="K22" i="187"/>
  <c r="J22" i="187"/>
  <c r="I22" i="187"/>
  <c r="H22" i="187"/>
  <c r="G22" i="187"/>
  <c r="P20" i="187"/>
  <c r="O20" i="187"/>
  <c r="N20" i="187"/>
  <c r="M20" i="187"/>
  <c r="L20" i="187"/>
  <c r="K20" i="187"/>
  <c r="J20" i="187"/>
  <c r="I20" i="187"/>
  <c r="H20" i="187"/>
  <c r="G20" i="187"/>
  <c r="P18" i="187"/>
  <c r="O18" i="187"/>
  <c r="N18" i="187"/>
  <c r="M18" i="187"/>
  <c r="L18" i="187"/>
  <c r="K18" i="187"/>
  <c r="J18" i="187"/>
  <c r="I18" i="187"/>
  <c r="H18" i="187"/>
  <c r="G18" i="187"/>
  <c r="O16" i="187"/>
  <c r="P16" i="187"/>
  <c r="N16" i="187"/>
  <c r="M16" i="187"/>
  <c r="L16" i="187"/>
  <c r="H16" i="187"/>
  <c r="G16" i="187"/>
  <c r="J14" i="187"/>
  <c r="P14" i="187"/>
  <c r="O14" i="187"/>
  <c r="N14" i="187"/>
  <c r="M14" i="187"/>
  <c r="L14" i="187"/>
  <c r="K14" i="187"/>
  <c r="I14" i="187"/>
  <c r="H14" i="187"/>
  <c r="G14" i="187"/>
  <c r="F14" i="187"/>
  <c r="O12" i="187"/>
  <c r="P12" i="187"/>
  <c r="N12" i="187"/>
  <c r="M12" i="187"/>
  <c r="L12" i="187"/>
  <c r="K12" i="187"/>
  <c r="J12" i="187"/>
  <c r="I12" i="187"/>
  <c r="P37" i="187"/>
  <c r="P35" i="187"/>
  <c r="P9" i="187"/>
  <c r="M37" i="187"/>
  <c r="L37" i="187"/>
  <c r="M35" i="187"/>
  <c r="L35" i="187"/>
  <c r="M9" i="187"/>
  <c r="L9" i="187"/>
  <c r="O37" i="187"/>
  <c r="N37" i="187"/>
  <c r="K37" i="187"/>
  <c r="O35" i="187"/>
  <c r="N35" i="187"/>
  <c r="K35" i="187"/>
  <c r="O9" i="187"/>
  <c r="N9" i="187"/>
  <c r="K9" i="187"/>
  <c r="J37" i="187"/>
  <c r="I37" i="187"/>
  <c r="H37" i="187"/>
  <c r="G37" i="187"/>
  <c r="F37" i="187"/>
  <c r="E37" i="187"/>
  <c r="J35" i="187"/>
  <c r="I35" i="187"/>
  <c r="H35" i="187"/>
  <c r="G35" i="187"/>
  <c r="F35" i="187"/>
  <c r="E35" i="187"/>
  <c r="F26" i="187"/>
  <c r="E24" i="187"/>
  <c r="E22" i="187"/>
  <c r="G12" i="187"/>
  <c r="J9" i="187"/>
  <c r="H9" i="187"/>
  <c r="G9" i="187"/>
  <c r="F9" i="187"/>
  <c r="E9" i="187"/>
  <c r="M55" i="186"/>
  <c r="L55" i="186"/>
  <c r="K55" i="186"/>
  <c r="J55" i="186"/>
  <c r="I55" i="186"/>
  <c r="H55" i="186"/>
  <c r="G55" i="186"/>
  <c r="F55" i="186"/>
  <c r="M52" i="186"/>
  <c r="L52" i="186"/>
  <c r="K52" i="186"/>
  <c r="J52" i="186"/>
  <c r="I52" i="186"/>
  <c r="H52" i="186"/>
  <c r="G52" i="186"/>
  <c r="F52" i="186"/>
  <c r="J51" i="186"/>
  <c r="I51" i="186"/>
  <c r="I48" i="186"/>
  <c r="H48" i="186"/>
  <c r="I45" i="186"/>
  <c r="H45" i="186"/>
  <c r="I42" i="186"/>
  <c r="H42" i="186"/>
  <c r="I39" i="186"/>
  <c r="H39" i="186"/>
  <c r="I36" i="186"/>
  <c r="H33" i="186"/>
  <c r="G30" i="186"/>
  <c r="I29" i="186"/>
  <c r="G27" i="186"/>
  <c r="M27" i="186"/>
  <c r="I26" i="186"/>
  <c r="G24" i="186"/>
  <c r="M24" i="186"/>
  <c r="H23" i="186"/>
  <c r="G21" i="186"/>
  <c r="M21" i="186"/>
  <c r="H20" i="186"/>
  <c r="G18" i="186"/>
  <c r="M18" i="186"/>
  <c r="H17" i="186"/>
  <c r="M13" i="186"/>
  <c r="L13" i="186"/>
  <c r="K13" i="186"/>
  <c r="J13" i="186"/>
  <c r="I13" i="186"/>
  <c r="H13" i="186"/>
  <c r="G13" i="186"/>
  <c r="F13" i="186"/>
  <c r="E13" i="186"/>
  <c r="I55" i="185"/>
  <c r="I52" i="185"/>
  <c r="I13" i="185"/>
  <c r="E49" i="185"/>
  <c r="I51" i="185" s="1"/>
  <c r="E46" i="185"/>
  <c r="E43" i="185"/>
  <c r="E40" i="185"/>
  <c r="I42" i="185" s="1"/>
  <c r="E37" i="185"/>
  <c r="E34" i="185"/>
  <c r="E31" i="185"/>
  <c r="I33" i="185" s="1"/>
  <c r="E28" i="185"/>
  <c r="I30" i="185" s="1"/>
  <c r="E25" i="185"/>
  <c r="E22" i="185"/>
  <c r="I24" i="185" s="1"/>
  <c r="E19" i="185"/>
  <c r="I21" i="185" s="1"/>
  <c r="F51" i="185"/>
  <c r="E16" i="185"/>
  <c r="H55" i="185"/>
  <c r="G55" i="185"/>
  <c r="F55" i="185"/>
  <c r="H52" i="185"/>
  <c r="G52" i="185"/>
  <c r="F52" i="185"/>
  <c r="I50" i="185"/>
  <c r="I47" i="185"/>
  <c r="I44" i="185"/>
  <c r="I38" i="185"/>
  <c r="I35" i="185"/>
  <c r="I32" i="185"/>
  <c r="I29" i="185"/>
  <c r="I26" i="185"/>
  <c r="I23" i="185"/>
  <c r="I20" i="185"/>
  <c r="H13" i="185"/>
  <c r="G13" i="185"/>
  <c r="F13" i="185"/>
  <c r="G39" i="184"/>
  <c r="F39" i="184"/>
  <c r="E39" i="184"/>
  <c r="G37" i="184"/>
  <c r="F37" i="184"/>
  <c r="E37" i="184"/>
  <c r="E36" i="184"/>
  <c r="E34" i="184"/>
  <c r="E32" i="184"/>
  <c r="E28" i="184"/>
  <c r="E26" i="184"/>
  <c r="E24" i="184"/>
  <c r="E22" i="184"/>
  <c r="E20" i="184"/>
  <c r="E18" i="184"/>
  <c r="E16" i="184"/>
  <c r="E14" i="184"/>
  <c r="G11" i="184"/>
  <c r="F11" i="184"/>
  <c r="E11" i="184"/>
  <c r="F15" i="186" l="1"/>
  <c r="L15" i="186"/>
  <c r="G18" i="185"/>
  <c r="I18" i="185"/>
  <c r="F27" i="185"/>
  <c r="I27" i="185"/>
  <c r="G36" i="185"/>
  <c r="I36" i="185"/>
  <c r="F45" i="185"/>
  <c r="I45" i="185"/>
  <c r="G48" i="185"/>
  <c r="I48" i="185"/>
  <c r="I17" i="185"/>
  <c r="H17" i="185"/>
  <c r="E41" i="185"/>
  <c r="I41" i="185"/>
  <c r="E23" i="185"/>
  <c r="E32" i="185"/>
  <c r="E38" i="185"/>
  <c r="I32" i="186"/>
  <c r="J32" i="186"/>
  <c r="F32" i="186"/>
  <c r="M35" i="186"/>
  <c r="K35" i="186"/>
  <c r="J35" i="186"/>
  <c r="I38" i="186"/>
  <c r="K38" i="186"/>
  <c r="J38" i="186"/>
  <c r="I41" i="186"/>
  <c r="K41" i="186"/>
  <c r="J41" i="186"/>
  <c r="I44" i="186"/>
  <c r="K44" i="186"/>
  <c r="J44" i="186"/>
  <c r="I47" i="186"/>
  <c r="K47" i="186"/>
  <c r="J47" i="186"/>
  <c r="I50" i="186"/>
  <c r="K50" i="186"/>
  <c r="J50" i="186"/>
  <c r="I16" i="187"/>
  <c r="P38" i="187"/>
  <c r="P36" i="187"/>
  <c r="P10" i="187"/>
  <c r="L10" i="187"/>
  <c r="L36" i="187"/>
  <c r="F20" i="187"/>
  <c r="L38" i="187"/>
  <c r="N36" i="187"/>
  <c r="N10" i="187"/>
  <c r="N38" i="187"/>
  <c r="O10" i="187"/>
  <c r="O38" i="187"/>
  <c r="E18" i="187"/>
  <c r="G24" i="187"/>
  <c r="O36" i="187"/>
  <c r="H24" i="187"/>
  <c r="E30" i="187"/>
  <c r="F22" i="187"/>
  <c r="F30" i="187"/>
  <c r="E14" i="187"/>
  <c r="E20" i="187"/>
  <c r="E34" i="187"/>
  <c r="F16" i="187"/>
  <c r="F32" i="187"/>
  <c r="E12" i="187"/>
  <c r="E28" i="187"/>
  <c r="H12" i="187"/>
  <c r="F24" i="187"/>
  <c r="D35" i="187"/>
  <c r="E16" i="187"/>
  <c r="F18" i="187"/>
  <c r="E32" i="187"/>
  <c r="F34" i="187"/>
  <c r="F12" i="187"/>
  <c r="E26" i="187"/>
  <c r="D37" i="187"/>
  <c r="D9" i="187"/>
  <c r="K32" i="186"/>
  <c r="M38" i="186"/>
  <c r="M41" i="186"/>
  <c r="M44" i="186"/>
  <c r="M47" i="186"/>
  <c r="M32" i="186"/>
  <c r="M15" i="186"/>
  <c r="F35" i="186"/>
  <c r="F38" i="186"/>
  <c r="F41" i="186"/>
  <c r="F44" i="186"/>
  <c r="F47" i="186"/>
  <c r="F50" i="186"/>
  <c r="J15" i="186"/>
  <c r="H30" i="186"/>
  <c r="I15" i="186"/>
  <c r="K17" i="186"/>
  <c r="I18" i="186"/>
  <c r="K20" i="186"/>
  <c r="I21" i="186"/>
  <c r="K23" i="186"/>
  <c r="I24" i="186"/>
  <c r="K26" i="186"/>
  <c r="I27" i="186"/>
  <c r="K29" i="186"/>
  <c r="I30" i="186"/>
  <c r="L32" i="186"/>
  <c r="J33" i="186"/>
  <c r="L35" i="186"/>
  <c r="J36" i="186"/>
  <c r="L38" i="186"/>
  <c r="J39" i="186"/>
  <c r="L41" i="186"/>
  <c r="J42" i="186"/>
  <c r="L44" i="186"/>
  <c r="J45" i="186"/>
  <c r="L47" i="186"/>
  <c r="J48" i="186"/>
  <c r="L50" i="186"/>
  <c r="K51" i="186"/>
  <c r="H15" i="186"/>
  <c r="J26" i="186"/>
  <c r="L17" i="186"/>
  <c r="J18" i="186"/>
  <c r="L20" i="186"/>
  <c r="J21" i="186"/>
  <c r="L23" i="186"/>
  <c r="J24" i="186"/>
  <c r="L26" i="186"/>
  <c r="J27" i="186"/>
  <c r="L29" i="186"/>
  <c r="J30" i="186"/>
  <c r="K33" i="186"/>
  <c r="K36" i="186"/>
  <c r="K39" i="186"/>
  <c r="K42" i="186"/>
  <c r="K45" i="186"/>
  <c r="K48" i="186"/>
  <c r="L51" i="186"/>
  <c r="J17" i="186"/>
  <c r="H21" i="186"/>
  <c r="H27" i="186"/>
  <c r="K15" i="186"/>
  <c r="L33" i="186"/>
  <c r="L36" i="186"/>
  <c r="L39" i="186"/>
  <c r="L42" i="186"/>
  <c r="L45" i="186"/>
  <c r="L48" i="186"/>
  <c r="J23" i="186"/>
  <c r="K24" i="186"/>
  <c r="F17" i="186"/>
  <c r="M17" i="186"/>
  <c r="L18" i="186"/>
  <c r="F20" i="186"/>
  <c r="M20" i="186"/>
  <c r="L21" i="186"/>
  <c r="F23" i="186"/>
  <c r="M23" i="186"/>
  <c r="L24" i="186"/>
  <c r="F26" i="186"/>
  <c r="M26" i="186"/>
  <c r="L27" i="186"/>
  <c r="F29" i="186"/>
  <c r="M29" i="186"/>
  <c r="L30" i="186"/>
  <c r="G32" i="186"/>
  <c r="G35" i="186"/>
  <c r="G38" i="186"/>
  <c r="G41" i="186"/>
  <c r="G44" i="186"/>
  <c r="G47" i="186"/>
  <c r="G50" i="186"/>
  <c r="F51" i="186"/>
  <c r="H53" i="186"/>
  <c r="G15" i="186"/>
  <c r="I20" i="186"/>
  <c r="J20" i="186"/>
  <c r="H24" i="186"/>
  <c r="J29" i="186"/>
  <c r="K18" i="186"/>
  <c r="K21" i="186"/>
  <c r="K27" i="186"/>
  <c r="G17" i="186"/>
  <c r="G20" i="186"/>
  <c r="G23" i="186"/>
  <c r="G26" i="186"/>
  <c r="G29" i="186"/>
  <c r="H32" i="186"/>
  <c r="F33" i="186"/>
  <c r="M33" i="186"/>
  <c r="H35" i="186"/>
  <c r="F36" i="186"/>
  <c r="M36" i="186"/>
  <c r="H38" i="186"/>
  <c r="F39" i="186"/>
  <c r="M39" i="186"/>
  <c r="H41" i="186"/>
  <c r="F42" i="186"/>
  <c r="M42" i="186"/>
  <c r="H44" i="186"/>
  <c r="F45" i="186"/>
  <c r="M45" i="186"/>
  <c r="H47" i="186"/>
  <c r="F48" i="186"/>
  <c r="M48" i="186"/>
  <c r="H50" i="186"/>
  <c r="G51" i="186"/>
  <c r="E52" i="186"/>
  <c r="L54" i="186" s="1"/>
  <c r="I17" i="186"/>
  <c r="I23" i="186"/>
  <c r="H18" i="186"/>
  <c r="I33" i="186"/>
  <c r="K30" i="186"/>
  <c r="H14" i="186"/>
  <c r="F18" i="186"/>
  <c r="F21" i="186"/>
  <c r="F24" i="186"/>
  <c r="H26" i="186"/>
  <c r="F27" i="186"/>
  <c r="H29" i="186"/>
  <c r="F30" i="186"/>
  <c r="G33" i="186"/>
  <c r="I35" i="186"/>
  <c r="G36" i="186"/>
  <c r="G39" i="186"/>
  <c r="G42" i="186"/>
  <c r="G45" i="186"/>
  <c r="G48" i="186"/>
  <c r="H51" i="186"/>
  <c r="E55" i="186"/>
  <c r="F57" i="186" s="1"/>
  <c r="H36" i="186"/>
  <c r="E29" i="185"/>
  <c r="I39" i="185"/>
  <c r="E47" i="185"/>
  <c r="F33" i="185"/>
  <c r="E26" i="185"/>
  <c r="G24" i="185"/>
  <c r="E13" i="185"/>
  <c r="I15" i="185" s="1"/>
  <c r="F24" i="185"/>
  <c r="E35" i="185"/>
  <c r="G42" i="185"/>
  <c r="F48" i="185"/>
  <c r="E44" i="185"/>
  <c r="F39" i="185"/>
  <c r="E20" i="185"/>
  <c r="F21" i="185"/>
  <c r="E50" i="185"/>
  <c r="F30" i="185"/>
  <c r="G30" i="185"/>
  <c r="F42" i="185"/>
  <c r="F18" i="185"/>
  <c r="G21" i="185"/>
  <c r="G27" i="185"/>
  <c r="G33" i="185"/>
  <c r="G39" i="185"/>
  <c r="G45" i="185"/>
  <c r="G51" i="185"/>
  <c r="E17" i="185"/>
  <c r="F17" i="185"/>
  <c r="H18" i="185"/>
  <c r="F20" i="185"/>
  <c r="H21" i="185"/>
  <c r="F23" i="185"/>
  <c r="H24" i="185"/>
  <c r="F26" i="185"/>
  <c r="H27" i="185"/>
  <c r="F29" i="185"/>
  <c r="H30" i="185"/>
  <c r="F32" i="185"/>
  <c r="H33" i="185"/>
  <c r="F35" i="185"/>
  <c r="H36" i="185"/>
  <c r="F38" i="185"/>
  <c r="H39" i="185"/>
  <c r="F41" i="185"/>
  <c r="H42" i="185"/>
  <c r="F44" i="185"/>
  <c r="H45" i="185"/>
  <c r="F47" i="185"/>
  <c r="H48" i="185"/>
  <c r="F50" i="185"/>
  <c r="H51" i="185"/>
  <c r="G17" i="185"/>
  <c r="G20" i="185"/>
  <c r="G23" i="185"/>
  <c r="G26" i="185"/>
  <c r="G29" i="185"/>
  <c r="G32" i="185"/>
  <c r="G35" i="185"/>
  <c r="G38" i="185"/>
  <c r="G41" i="185"/>
  <c r="G44" i="185"/>
  <c r="G47" i="185"/>
  <c r="G50" i="185"/>
  <c r="E55" i="185"/>
  <c r="H20" i="185"/>
  <c r="H23" i="185"/>
  <c r="H26" i="185"/>
  <c r="H29" i="185"/>
  <c r="H32" i="185"/>
  <c r="H35" i="185"/>
  <c r="H38" i="185"/>
  <c r="H41" i="185"/>
  <c r="H44" i="185"/>
  <c r="H47" i="185"/>
  <c r="H50" i="185"/>
  <c r="E52" i="185"/>
  <c r="F36" i="185"/>
  <c r="G40" i="184"/>
  <c r="F14" i="184"/>
  <c r="F20" i="184"/>
  <c r="F24" i="184"/>
  <c r="F30" i="184"/>
  <c r="F36" i="184"/>
  <c r="F12" i="184"/>
  <c r="G14" i="184"/>
  <c r="G16" i="184"/>
  <c r="G18" i="184"/>
  <c r="G20" i="184"/>
  <c r="G22" i="184"/>
  <c r="G24" i="184"/>
  <c r="G26" i="184"/>
  <c r="G28" i="184"/>
  <c r="G30" i="184"/>
  <c r="G32" i="184"/>
  <c r="G34" i="184"/>
  <c r="G36" i="184"/>
  <c r="F16" i="184"/>
  <c r="F22" i="184"/>
  <c r="F28" i="184"/>
  <c r="F34" i="184"/>
  <c r="F18" i="184"/>
  <c r="F26" i="184"/>
  <c r="F32" i="184"/>
  <c r="E40" i="184"/>
  <c r="F40" i="184"/>
  <c r="E30" i="184"/>
  <c r="K38" i="187" l="1"/>
  <c r="E36" i="187"/>
  <c r="K10" i="187"/>
  <c r="H10" i="187"/>
  <c r="I10" i="187"/>
  <c r="G54" i="185"/>
  <c r="I53" i="185"/>
  <c r="G57" i="185"/>
  <c r="I56" i="185"/>
  <c r="H14" i="185"/>
  <c r="I14" i="185"/>
  <c r="M14" i="186"/>
  <c r="E14" i="186"/>
  <c r="F14" i="186"/>
  <c r="G14" i="186"/>
  <c r="M36" i="187"/>
  <c r="M38" i="187"/>
  <c r="M10" i="187"/>
  <c r="F36" i="187"/>
  <c r="I38" i="187"/>
  <c r="G38" i="187"/>
  <c r="J10" i="187"/>
  <c r="H38" i="187"/>
  <c r="K36" i="187"/>
  <c r="G10" i="187"/>
  <c r="J36" i="187"/>
  <c r="G36" i="187"/>
  <c r="E38" i="187"/>
  <c r="J38" i="187"/>
  <c r="F38" i="187"/>
  <c r="F10" i="187"/>
  <c r="H36" i="187"/>
  <c r="I36" i="187"/>
  <c r="E10" i="187"/>
  <c r="L14" i="186"/>
  <c r="K14" i="186"/>
  <c r="J57" i="186"/>
  <c r="K54" i="186"/>
  <c r="H54" i="186"/>
  <c r="G54" i="186"/>
  <c r="M56" i="186"/>
  <c r="L56" i="186"/>
  <c r="I54" i="186"/>
  <c r="M54" i="186"/>
  <c r="F54" i="186"/>
  <c r="J54" i="186"/>
  <c r="E53" i="186"/>
  <c r="I53" i="186"/>
  <c r="L53" i="186"/>
  <c r="F56" i="186"/>
  <c r="M53" i="186"/>
  <c r="I56" i="186"/>
  <c r="G56" i="186"/>
  <c r="G53" i="186"/>
  <c r="F53" i="186"/>
  <c r="J53" i="186"/>
  <c r="M57" i="186"/>
  <c r="I14" i="186"/>
  <c r="J14" i="186"/>
  <c r="G57" i="186"/>
  <c r="J56" i="186"/>
  <c r="K56" i="186"/>
  <c r="H56" i="186"/>
  <c r="H57" i="186"/>
  <c r="L57" i="186"/>
  <c r="E56" i="186"/>
  <c r="I57" i="186"/>
  <c r="K57" i="186"/>
  <c r="K53" i="186"/>
  <c r="F15" i="185"/>
  <c r="I57" i="185"/>
  <c r="I54" i="185"/>
  <c r="H15" i="185"/>
  <c r="G15" i="185"/>
  <c r="E14" i="185"/>
  <c r="F53" i="185"/>
  <c r="G53" i="185"/>
  <c r="G14" i="185"/>
  <c r="H53" i="185"/>
  <c r="F14" i="185"/>
  <c r="G56" i="185"/>
  <c r="F57" i="185"/>
  <c r="E53" i="185"/>
  <c r="F54" i="185"/>
  <c r="H57" i="185"/>
  <c r="E56" i="185"/>
  <c r="F56" i="185"/>
  <c r="H56" i="185"/>
  <c r="H54" i="185"/>
  <c r="E12" i="184"/>
  <c r="G38" i="184"/>
  <c r="F38" i="184"/>
  <c r="E38" i="184"/>
  <c r="G12" i="184"/>
  <c r="J46" i="167" l="1"/>
  <c r="F24" i="167"/>
  <c r="G24" i="167"/>
  <c r="E24" i="167"/>
  <c r="K24" i="168"/>
  <c r="G24" i="168"/>
  <c r="H24" i="168"/>
  <c r="I24" i="168"/>
  <c r="J24" i="168"/>
  <c r="F24" i="168"/>
  <c r="K16" i="172" l="1"/>
  <c r="E36" i="158"/>
  <c r="F36" i="158"/>
  <c r="G36" i="158"/>
  <c r="H36" i="158"/>
  <c r="I36" i="158"/>
  <c r="J36" i="158"/>
  <c r="G30" i="154" l="1"/>
  <c r="H30" i="154"/>
  <c r="I30" i="154"/>
  <c r="J30" i="154"/>
  <c r="K30" i="154"/>
  <c r="L30" i="154"/>
  <c r="M30" i="154"/>
  <c r="N30" i="154"/>
  <c r="O30" i="154"/>
  <c r="P30" i="154"/>
  <c r="Q30" i="154"/>
  <c r="E28" i="154"/>
  <c r="F30" i="154" s="1"/>
  <c r="E49" i="171" l="1"/>
  <c r="E46" i="171"/>
  <c r="E43" i="171"/>
  <c r="E40" i="171"/>
  <c r="E37" i="171"/>
  <c r="E34" i="171"/>
  <c r="E31" i="171"/>
  <c r="E28" i="171"/>
  <c r="E25" i="171"/>
  <c r="E22" i="171"/>
  <c r="E19" i="171"/>
  <c r="E16" i="171"/>
  <c r="E49" i="170"/>
  <c r="E46" i="170"/>
  <c r="E43" i="170"/>
  <c r="E40" i="170"/>
  <c r="E37" i="170"/>
  <c r="E34" i="170"/>
  <c r="E31" i="170"/>
  <c r="E28" i="170"/>
  <c r="E25" i="170"/>
  <c r="E22" i="170"/>
  <c r="E19" i="170"/>
  <c r="E16" i="170"/>
  <c r="M26" i="170"/>
  <c r="H14" i="172" l="1"/>
  <c r="O14" i="172"/>
  <c r="G14" i="172"/>
  <c r="I14" i="172"/>
  <c r="N14" i="172"/>
  <c r="F14" i="172"/>
  <c r="M14" i="172"/>
  <c r="E14" i="172"/>
  <c r="L14" i="172"/>
  <c r="K14" i="172"/>
  <c r="J14" i="172"/>
  <c r="E30" i="169" l="1"/>
  <c r="K18" i="168"/>
  <c r="J18" i="168"/>
  <c r="I18" i="168"/>
  <c r="H18" i="168"/>
  <c r="G18" i="168"/>
  <c r="F18" i="168"/>
  <c r="K51" i="168"/>
  <c r="J51" i="168"/>
  <c r="I51" i="168"/>
  <c r="H51" i="168"/>
  <c r="G51" i="168"/>
  <c r="F51" i="168"/>
  <c r="K48" i="168"/>
  <c r="J48" i="168"/>
  <c r="I48" i="168"/>
  <c r="H48" i="168"/>
  <c r="G48" i="168"/>
  <c r="F48" i="168"/>
  <c r="K45" i="168"/>
  <c r="J45" i="168"/>
  <c r="I45" i="168"/>
  <c r="H45" i="168"/>
  <c r="G45" i="168"/>
  <c r="F45" i="168"/>
  <c r="K42" i="168"/>
  <c r="J42" i="168"/>
  <c r="I42" i="168"/>
  <c r="H42" i="168"/>
  <c r="G42" i="168"/>
  <c r="F42" i="168"/>
  <c r="K39" i="168"/>
  <c r="J39" i="168"/>
  <c r="I39" i="168"/>
  <c r="H39" i="168"/>
  <c r="G39" i="168"/>
  <c r="F39" i="168"/>
  <c r="K36" i="168"/>
  <c r="J36" i="168"/>
  <c r="I36" i="168"/>
  <c r="H36" i="168"/>
  <c r="G36" i="168"/>
  <c r="F36" i="168"/>
  <c r="K33" i="168"/>
  <c r="J33" i="168"/>
  <c r="I33" i="168"/>
  <c r="H33" i="168"/>
  <c r="G33" i="168"/>
  <c r="F33" i="168"/>
  <c r="K30" i="168"/>
  <c r="J30" i="168"/>
  <c r="I30" i="168"/>
  <c r="H30" i="168"/>
  <c r="G30" i="168"/>
  <c r="F30" i="168"/>
  <c r="K27" i="168"/>
  <c r="J27" i="168"/>
  <c r="I27" i="168"/>
  <c r="H27" i="168"/>
  <c r="G27" i="168"/>
  <c r="F27" i="168"/>
  <c r="K21" i="168"/>
  <c r="J21" i="168"/>
  <c r="I21" i="168"/>
  <c r="H21" i="168"/>
  <c r="G21" i="168"/>
  <c r="F21" i="168"/>
  <c r="H50" i="168"/>
  <c r="I47" i="168"/>
  <c r="J44" i="168"/>
  <c r="L41" i="168"/>
  <c r="F38" i="168"/>
  <c r="G35" i="168"/>
  <c r="H32" i="168"/>
  <c r="I29" i="168"/>
  <c r="J26" i="168"/>
  <c r="K23" i="168"/>
  <c r="L20" i="168"/>
  <c r="L17" i="168"/>
  <c r="E49" i="164"/>
  <c r="G21" i="167" l="1"/>
  <c r="G27" i="167"/>
  <c r="E30" i="167"/>
  <c r="G33" i="167"/>
  <c r="F18" i="167"/>
  <c r="F33" i="167"/>
  <c r="G30" i="167"/>
  <c r="F30" i="167"/>
  <c r="G18" i="167"/>
  <c r="E33" i="167"/>
  <c r="E27" i="167"/>
  <c r="F27" i="167"/>
  <c r="E21" i="167"/>
  <c r="F21" i="167"/>
  <c r="E18" i="167"/>
  <c r="E17" i="168"/>
  <c r="J32" i="168"/>
  <c r="M17" i="168"/>
  <c r="E23" i="168"/>
  <c r="K44" i="168"/>
  <c r="I50" i="168"/>
  <c r="J50" i="168"/>
  <c r="L44" i="168"/>
  <c r="M44" i="168"/>
  <c r="E44" i="168"/>
  <c r="E41" i="168"/>
  <c r="G38" i="168"/>
  <c r="J38" i="168"/>
  <c r="H38" i="168"/>
  <c r="I32" i="168"/>
  <c r="J29" i="168"/>
  <c r="K29" i="168"/>
  <c r="K26" i="168"/>
  <c r="L26" i="168"/>
  <c r="L23" i="168"/>
  <c r="M23" i="168"/>
  <c r="M20" i="168"/>
  <c r="E20" i="168"/>
  <c r="K50" i="168"/>
  <c r="L50" i="168"/>
  <c r="E50" i="168"/>
  <c r="M50" i="168"/>
  <c r="F50" i="168"/>
  <c r="G50" i="168"/>
  <c r="J47" i="168"/>
  <c r="K47" i="168"/>
  <c r="L47" i="168"/>
  <c r="E47" i="168"/>
  <c r="M47" i="168"/>
  <c r="F47" i="168"/>
  <c r="G47" i="168"/>
  <c r="H47" i="168"/>
  <c r="F44" i="168"/>
  <c r="G44" i="168"/>
  <c r="H44" i="168"/>
  <c r="I44" i="168"/>
  <c r="F41" i="168"/>
  <c r="G41" i="168"/>
  <c r="H41" i="168"/>
  <c r="I41" i="168"/>
  <c r="J41" i="168"/>
  <c r="K41" i="168"/>
  <c r="I38" i="168"/>
  <c r="K38" i="168"/>
  <c r="L38" i="168"/>
  <c r="E38" i="168"/>
  <c r="M38" i="168"/>
  <c r="I35" i="168"/>
  <c r="H35" i="168"/>
  <c r="J35" i="168"/>
  <c r="K35" i="168"/>
  <c r="L35" i="168"/>
  <c r="E35" i="168"/>
  <c r="M35" i="168"/>
  <c r="F35" i="168"/>
  <c r="G20" i="168"/>
  <c r="F23" i="168"/>
  <c r="E26" i="168"/>
  <c r="M26" i="168"/>
  <c r="L29" i="168"/>
  <c r="K32" i="168"/>
  <c r="H20" i="168"/>
  <c r="G23" i="168"/>
  <c r="F26" i="168"/>
  <c r="E29" i="168"/>
  <c r="M29" i="168"/>
  <c r="L32" i="168"/>
  <c r="F20" i="168"/>
  <c r="I20" i="168"/>
  <c r="H23" i="168"/>
  <c r="G26" i="168"/>
  <c r="F29" i="168"/>
  <c r="E32" i="168"/>
  <c r="M32" i="168"/>
  <c r="J20" i="168"/>
  <c r="I23" i="168"/>
  <c r="H26" i="168"/>
  <c r="G29" i="168"/>
  <c r="F32" i="168"/>
  <c r="K20" i="168"/>
  <c r="J23" i="168"/>
  <c r="I26" i="168"/>
  <c r="H29" i="168"/>
  <c r="G32" i="168"/>
  <c r="F17" i="168"/>
  <c r="G17" i="168"/>
  <c r="I17" i="168"/>
  <c r="J17" i="168"/>
  <c r="H17" i="168"/>
  <c r="K17" i="168"/>
  <c r="J51" i="164"/>
  <c r="I51" i="164"/>
  <c r="H51" i="164"/>
  <c r="G51" i="164"/>
  <c r="F51" i="164"/>
  <c r="F32" i="164"/>
  <c r="F29" i="164"/>
  <c r="F31" i="157"/>
  <c r="H29" i="164" l="1"/>
  <c r="G29" i="164"/>
  <c r="I29" i="164"/>
  <c r="J29" i="164"/>
  <c r="O41" i="154"/>
  <c r="H34" i="153"/>
  <c r="E47" i="170" l="1"/>
  <c r="F39" i="174"/>
  <c r="E39" i="174"/>
  <c r="F37" i="174"/>
  <c r="E37" i="174"/>
  <c r="F36" i="174"/>
  <c r="E36" i="174"/>
  <c r="G36" i="174"/>
  <c r="F34" i="174"/>
  <c r="E34" i="174"/>
  <c r="G34" i="174"/>
  <c r="F32" i="174"/>
  <c r="E32" i="174"/>
  <c r="G32" i="174"/>
  <c r="F30" i="174"/>
  <c r="E30" i="174"/>
  <c r="F28" i="174"/>
  <c r="E28" i="174"/>
  <c r="F26" i="174"/>
  <c r="E26" i="174"/>
  <c r="F24" i="174"/>
  <c r="E24" i="174"/>
  <c r="G22" i="174"/>
  <c r="F22" i="174"/>
  <c r="E22" i="174"/>
  <c r="F20" i="174"/>
  <c r="E20" i="174"/>
  <c r="G20" i="174"/>
  <c r="F18" i="174"/>
  <c r="E18" i="174"/>
  <c r="G18" i="174"/>
  <c r="F16" i="174"/>
  <c r="E16" i="174"/>
  <c r="G16" i="174"/>
  <c r="F14" i="174"/>
  <c r="E14" i="174"/>
  <c r="G14" i="174"/>
  <c r="F11" i="174"/>
  <c r="E11" i="174"/>
  <c r="F39" i="173"/>
  <c r="E39" i="173"/>
  <c r="F37" i="173"/>
  <c r="E37" i="173"/>
  <c r="F36" i="173"/>
  <c r="E36" i="173"/>
  <c r="G36" i="173"/>
  <c r="F34" i="173"/>
  <c r="E34" i="173"/>
  <c r="G34" i="173"/>
  <c r="F32" i="173"/>
  <c r="E32" i="173"/>
  <c r="G32" i="173"/>
  <c r="F30" i="173"/>
  <c r="E30" i="173"/>
  <c r="G30" i="173"/>
  <c r="F28" i="173"/>
  <c r="E28" i="173"/>
  <c r="G28" i="173"/>
  <c r="F26" i="173"/>
  <c r="E26" i="173"/>
  <c r="F24" i="173"/>
  <c r="E24" i="173"/>
  <c r="F22" i="173"/>
  <c r="E22" i="173"/>
  <c r="F20" i="173"/>
  <c r="E20" i="173"/>
  <c r="F18" i="173"/>
  <c r="E18" i="173"/>
  <c r="F16" i="173"/>
  <c r="E16" i="173"/>
  <c r="G14" i="173"/>
  <c r="F14" i="173"/>
  <c r="E14" i="173"/>
  <c r="F11" i="173"/>
  <c r="E11" i="173"/>
  <c r="O39" i="172"/>
  <c r="N39" i="172"/>
  <c r="M39" i="172"/>
  <c r="L39" i="172"/>
  <c r="K39" i="172"/>
  <c r="J39" i="172"/>
  <c r="I39" i="172"/>
  <c r="H39" i="172"/>
  <c r="G39" i="172"/>
  <c r="F39" i="172"/>
  <c r="E39" i="172"/>
  <c r="O37" i="172"/>
  <c r="N37" i="172"/>
  <c r="M37" i="172"/>
  <c r="L37" i="172"/>
  <c r="K37" i="172"/>
  <c r="J37" i="172"/>
  <c r="I37" i="172"/>
  <c r="H37" i="172"/>
  <c r="G37" i="172"/>
  <c r="F37" i="172"/>
  <c r="E37" i="172"/>
  <c r="O11" i="172"/>
  <c r="N11" i="172"/>
  <c r="M11" i="172"/>
  <c r="L11" i="172"/>
  <c r="K11" i="172"/>
  <c r="J11" i="172"/>
  <c r="I11" i="172"/>
  <c r="H11" i="172"/>
  <c r="G11" i="172"/>
  <c r="F11" i="172"/>
  <c r="E11" i="172"/>
  <c r="N55" i="171"/>
  <c r="M55" i="171"/>
  <c r="L55" i="171"/>
  <c r="K55" i="171"/>
  <c r="J55" i="171"/>
  <c r="I55" i="171"/>
  <c r="H55" i="171"/>
  <c r="G55" i="171"/>
  <c r="F55" i="171"/>
  <c r="N52" i="171"/>
  <c r="M52" i="171"/>
  <c r="L52" i="171"/>
  <c r="K52" i="171"/>
  <c r="J52" i="171"/>
  <c r="I52" i="171"/>
  <c r="H52" i="171"/>
  <c r="G52" i="171"/>
  <c r="F52" i="171"/>
  <c r="J50" i="171"/>
  <c r="G50" i="171"/>
  <c r="I51" i="171"/>
  <c r="I50" i="171"/>
  <c r="I48" i="171"/>
  <c r="G47" i="171"/>
  <c r="H48" i="171"/>
  <c r="I47" i="171"/>
  <c r="K44" i="171"/>
  <c r="H45" i="171"/>
  <c r="I44" i="171"/>
  <c r="H42" i="171"/>
  <c r="I41" i="171"/>
  <c r="I39" i="171"/>
  <c r="H39" i="171"/>
  <c r="I38" i="171"/>
  <c r="I36" i="171"/>
  <c r="K35" i="171"/>
  <c r="J35" i="171"/>
  <c r="G35" i="171"/>
  <c r="I33" i="171"/>
  <c r="K32" i="171"/>
  <c r="J32" i="171"/>
  <c r="G32" i="171"/>
  <c r="H33" i="171"/>
  <c r="I32" i="171"/>
  <c r="J29" i="171"/>
  <c r="F29" i="171"/>
  <c r="G30" i="171"/>
  <c r="I29" i="171"/>
  <c r="G27" i="171"/>
  <c r="I26" i="171"/>
  <c r="N23" i="171"/>
  <c r="G24" i="171"/>
  <c r="I23" i="171"/>
  <c r="F20" i="171"/>
  <c r="G21" i="171"/>
  <c r="I20" i="171"/>
  <c r="G18" i="171"/>
  <c r="I17" i="171"/>
  <c r="N13" i="171"/>
  <c r="M13" i="171"/>
  <c r="L13" i="171"/>
  <c r="K13" i="171"/>
  <c r="J13" i="171"/>
  <c r="I13" i="171"/>
  <c r="H13" i="171"/>
  <c r="G13" i="171"/>
  <c r="F13" i="171"/>
  <c r="N55" i="170"/>
  <c r="M55" i="170"/>
  <c r="L55" i="170"/>
  <c r="K55" i="170"/>
  <c r="J55" i="170"/>
  <c r="I55" i="170"/>
  <c r="H55" i="170"/>
  <c r="G55" i="170"/>
  <c r="F55" i="170"/>
  <c r="N52" i="170"/>
  <c r="M52" i="170"/>
  <c r="L52" i="170"/>
  <c r="K52" i="170"/>
  <c r="J52" i="170"/>
  <c r="I52" i="170"/>
  <c r="H52" i="170"/>
  <c r="G52" i="170"/>
  <c r="F52" i="170"/>
  <c r="H51" i="170"/>
  <c r="K50" i="170"/>
  <c r="I51" i="170"/>
  <c r="J50" i="170"/>
  <c r="K48" i="170"/>
  <c r="K47" i="170"/>
  <c r="H48" i="170"/>
  <c r="J47" i="170"/>
  <c r="H45" i="170"/>
  <c r="J44" i="170"/>
  <c r="H42" i="170"/>
  <c r="J41" i="170"/>
  <c r="K39" i="170"/>
  <c r="H39" i="170"/>
  <c r="J38" i="170"/>
  <c r="K36" i="170"/>
  <c r="I36" i="170"/>
  <c r="J35" i="170"/>
  <c r="K33" i="170"/>
  <c r="I33" i="170"/>
  <c r="H33" i="170"/>
  <c r="J32" i="170"/>
  <c r="L29" i="170"/>
  <c r="J29" i="170"/>
  <c r="H29" i="170"/>
  <c r="G30" i="170"/>
  <c r="I29" i="170"/>
  <c r="G27" i="170"/>
  <c r="I26" i="170"/>
  <c r="L23" i="170"/>
  <c r="G24" i="170"/>
  <c r="I23" i="170"/>
  <c r="H20" i="170"/>
  <c r="G21" i="170"/>
  <c r="I20" i="170"/>
  <c r="H17" i="170"/>
  <c r="G18" i="170"/>
  <c r="I17" i="170"/>
  <c r="N13" i="170"/>
  <c r="M13" i="170"/>
  <c r="L13" i="170"/>
  <c r="K13" i="170"/>
  <c r="J13" i="170"/>
  <c r="I13" i="170"/>
  <c r="H13" i="170"/>
  <c r="G13" i="170"/>
  <c r="F13" i="170"/>
  <c r="I39" i="169"/>
  <c r="H39" i="169"/>
  <c r="G39" i="169"/>
  <c r="F39" i="169"/>
  <c r="E39" i="169"/>
  <c r="I37" i="169"/>
  <c r="H37" i="169"/>
  <c r="G37" i="169"/>
  <c r="F37" i="169"/>
  <c r="E37" i="169"/>
  <c r="I36" i="169"/>
  <c r="H36" i="169"/>
  <c r="G36" i="169"/>
  <c r="F36" i="169"/>
  <c r="E36" i="169"/>
  <c r="I34" i="169"/>
  <c r="H34" i="169"/>
  <c r="G34" i="169"/>
  <c r="F34" i="169"/>
  <c r="E34" i="169"/>
  <c r="I32" i="169"/>
  <c r="H32" i="169"/>
  <c r="G32" i="169"/>
  <c r="F32" i="169"/>
  <c r="E32" i="169"/>
  <c r="I30" i="169"/>
  <c r="H30" i="169"/>
  <c r="G30" i="169"/>
  <c r="F30" i="169"/>
  <c r="I28" i="169"/>
  <c r="H28" i="169"/>
  <c r="G28" i="169"/>
  <c r="F28" i="169"/>
  <c r="E28" i="169"/>
  <c r="I26" i="169"/>
  <c r="H26" i="169"/>
  <c r="G26" i="169"/>
  <c r="F26" i="169"/>
  <c r="E26" i="169"/>
  <c r="I24" i="169"/>
  <c r="H24" i="169"/>
  <c r="G24" i="169"/>
  <c r="F24" i="169"/>
  <c r="E24" i="169"/>
  <c r="I22" i="169"/>
  <c r="H22" i="169"/>
  <c r="G22" i="169"/>
  <c r="F22" i="169"/>
  <c r="E22" i="169"/>
  <c r="I20" i="169"/>
  <c r="H20" i="169"/>
  <c r="G20" i="169"/>
  <c r="F20" i="169"/>
  <c r="E20" i="169"/>
  <c r="I18" i="169"/>
  <c r="H18" i="169"/>
  <c r="G18" i="169"/>
  <c r="F18" i="169"/>
  <c r="E18" i="169"/>
  <c r="I16" i="169"/>
  <c r="H16" i="169"/>
  <c r="G16" i="169"/>
  <c r="F16" i="169"/>
  <c r="E16" i="169"/>
  <c r="I14" i="169"/>
  <c r="H14" i="169"/>
  <c r="G14" i="169"/>
  <c r="F14" i="169"/>
  <c r="E14" i="169"/>
  <c r="I11" i="169"/>
  <c r="H11" i="169"/>
  <c r="G11" i="169"/>
  <c r="F11" i="169"/>
  <c r="E11" i="169"/>
  <c r="Q56" i="167"/>
  <c r="P56" i="167"/>
  <c r="O56" i="167"/>
  <c r="N56" i="167"/>
  <c r="M56" i="167"/>
  <c r="L56" i="167"/>
  <c r="K56" i="167"/>
  <c r="J56" i="167"/>
  <c r="I56" i="167"/>
  <c r="G56" i="167"/>
  <c r="F56" i="167"/>
  <c r="E56" i="167"/>
  <c r="Q53" i="167"/>
  <c r="P53" i="167"/>
  <c r="O53" i="167"/>
  <c r="N53" i="167"/>
  <c r="M53" i="167"/>
  <c r="L53" i="167"/>
  <c r="K53" i="167"/>
  <c r="J53" i="167"/>
  <c r="I53" i="167"/>
  <c r="G53" i="167"/>
  <c r="F53" i="167"/>
  <c r="E53" i="167"/>
  <c r="L51" i="167"/>
  <c r="E51" i="167"/>
  <c r="O49" i="167"/>
  <c r="N49" i="167"/>
  <c r="M49" i="167"/>
  <c r="L49" i="167"/>
  <c r="K49" i="167"/>
  <c r="J49" i="167"/>
  <c r="O48" i="167"/>
  <c r="G48" i="167"/>
  <c r="O46" i="167"/>
  <c r="N46" i="167"/>
  <c r="M46" i="167"/>
  <c r="L46" i="167"/>
  <c r="K46" i="167"/>
  <c r="Q45" i="167"/>
  <c r="M45" i="167"/>
  <c r="L45" i="167"/>
  <c r="K45" i="167"/>
  <c r="J45" i="167"/>
  <c r="F45" i="167"/>
  <c r="O43" i="167"/>
  <c r="N43" i="167"/>
  <c r="M43" i="167"/>
  <c r="L43" i="167"/>
  <c r="K43" i="167"/>
  <c r="J43" i="167"/>
  <c r="G42" i="167"/>
  <c r="F42" i="167"/>
  <c r="O42" i="167"/>
  <c r="O40" i="167"/>
  <c r="N40" i="167"/>
  <c r="M40" i="167"/>
  <c r="L40" i="167"/>
  <c r="K40" i="167"/>
  <c r="J40" i="167"/>
  <c r="J39" i="167"/>
  <c r="G39" i="167"/>
  <c r="O37" i="167"/>
  <c r="N37" i="167"/>
  <c r="M37" i="167"/>
  <c r="L37" i="167"/>
  <c r="K37" i="167"/>
  <c r="J37" i="167"/>
  <c r="P36" i="167"/>
  <c r="O34" i="167"/>
  <c r="N34" i="167"/>
  <c r="M34" i="167"/>
  <c r="L34" i="167"/>
  <c r="K34" i="167"/>
  <c r="J34" i="167"/>
  <c r="P33" i="167"/>
  <c r="P30" i="167"/>
  <c r="O30" i="167"/>
  <c r="L30" i="167"/>
  <c r="K30" i="167"/>
  <c r="I30" i="167"/>
  <c r="J30" i="167"/>
  <c r="O28" i="167"/>
  <c r="N28" i="167"/>
  <c r="M28" i="167"/>
  <c r="L28" i="167"/>
  <c r="K28" i="167"/>
  <c r="J28" i="167"/>
  <c r="O27" i="167"/>
  <c r="J27" i="167"/>
  <c r="P24" i="167"/>
  <c r="O22" i="167"/>
  <c r="N22" i="167"/>
  <c r="M22" i="167"/>
  <c r="L22" i="167"/>
  <c r="K22" i="167"/>
  <c r="J22" i="167"/>
  <c r="P21" i="167"/>
  <c r="N21" i="167"/>
  <c r="L21" i="167"/>
  <c r="I21" i="167"/>
  <c r="O21" i="167"/>
  <c r="O19" i="167"/>
  <c r="N19" i="167"/>
  <c r="M19" i="167"/>
  <c r="L19" i="167"/>
  <c r="K19" i="167"/>
  <c r="J19" i="167"/>
  <c r="O18" i="167"/>
  <c r="M18" i="167"/>
  <c r="J18" i="167"/>
  <c r="Q14" i="167"/>
  <c r="P14" i="167"/>
  <c r="O14" i="167"/>
  <c r="N14" i="167"/>
  <c r="M14" i="167"/>
  <c r="L14" i="167"/>
  <c r="K14" i="167"/>
  <c r="J14" i="167"/>
  <c r="I14" i="167"/>
  <c r="G14" i="167"/>
  <c r="F14" i="167"/>
  <c r="E14" i="167"/>
  <c r="M55" i="168"/>
  <c r="L55" i="168"/>
  <c r="K55" i="168"/>
  <c r="J55" i="168"/>
  <c r="I55" i="168"/>
  <c r="H55" i="168"/>
  <c r="G55" i="168"/>
  <c r="F55" i="168"/>
  <c r="E55" i="168"/>
  <c r="M52" i="168"/>
  <c r="L52" i="168"/>
  <c r="K52" i="168"/>
  <c r="J52" i="168"/>
  <c r="I52" i="168"/>
  <c r="H52" i="168"/>
  <c r="G52" i="168"/>
  <c r="F52" i="168"/>
  <c r="E52" i="168"/>
  <c r="M13" i="168"/>
  <c r="L13" i="168"/>
  <c r="K13" i="168"/>
  <c r="J13" i="168"/>
  <c r="I13" i="168"/>
  <c r="H13" i="168"/>
  <c r="G13" i="168"/>
  <c r="F13" i="168"/>
  <c r="E13" i="168"/>
  <c r="J16" i="167" l="1"/>
  <c r="K24" i="172"/>
  <c r="L24" i="172"/>
  <c r="J24" i="172"/>
  <c r="I24" i="172"/>
  <c r="H24" i="172"/>
  <c r="O24" i="172"/>
  <c r="G24" i="172"/>
  <c r="N24" i="172"/>
  <c r="F24" i="172"/>
  <c r="M24" i="172"/>
  <c r="E24" i="172"/>
  <c r="O22" i="172"/>
  <c r="G22" i="172"/>
  <c r="N22" i="172"/>
  <c r="F22" i="172"/>
  <c r="E22" i="172"/>
  <c r="M22" i="172"/>
  <c r="L22" i="172"/>
  <c r="K22" i="172"/>
  <c r="J22" i="172"/>
  <c r="H22" i="172"/>
  <c r="I22" i="172"/>
  <c r="K20" i="172"/>
  <c r="J20" i="172"/>
  <c r="I20" i="172"/>
  <c r="H20" i="172"/>
  <c r="L20" i="172"/>
  <c r="O20" i="172"/>
  <c r="G20" i="172"/>
  <c r="N20" i="172"/>
  <c r="F20" i="172"/>
  <c r="M20" i="172"/>
  <c r="E20" i="172"/>
  <c r="O18" i="172"/>
  <c r="G18" i="172"/>
  <c r="N18" i="172"/>
  <c r="F18" i="172"/>
  <c r="M18" i="172"/>
  <c r="E18" i="172"/>
  <c r="J18" i="172"/>
  <c r="L18" i="172"/>
  <c r="K18" i="172"/>
  <c r="H18" i="172"/>
  <c r="I18" i="172"/>
  <c r="F16" i="172"/>
  <c r="J16" i="172"/>
  <c r="N16" i="172"/>
  <c r="I16" i="172"/>
  <c r="H16" i="172"/>
  <c r="M16" i="172"/>
  <c r="O16" i="172"/>
  <c r="G16" i="172"/>
  <c r="E16" i="172"/>
  <c r="L16" i="172"/>
  <c r="H56" i="168"/>
  <c r="G56" i="168"/>
  <c r="F56" i="168"/>
  <c r="M56" i="168"/>
  <c r="E56" i="168"/>
  <c r="L56" i="168"/>
  <c r="K56" i="168"/>
  <c r="J56" i="168"/>
  <c r="I56" i="168"/>
  <c r="I53" i="168"/>
  <c r="M53" i="168"/>
  <c r="H53" i="168"/>
  <c r="J53" i="168"/>
  <c r="G53" i="168"/>
  <c r="E53" i="168"/>
  <c r="F53" i="168"/>
  <c r="L53" i="168"/>
  <c r="K53" i="168"/>
  <c r="E14" i="168"/>
  <c r="F14" i="168"/>
  <c r="M14" i="168"/>
  <c r="L14" i="168"/>
  <c r="G14" i="168"/>
  <c r="K14" i="168"/>
  <c r="J14" i="168"/>
  <c r="I14" i="168"/>
  <c r="H14" i="168"/>
  <c r="F40" i="174"/>
  <c r="F12" i="174"/>
  <c r="G39" i="174"/>
  <c r="G40" i="174" s="1"/>
  <c r="G37" i="174"/>
  <c r="G30" i="174"/>
  <c r="E38" i="174"/>
  <c r="G28" i="174"/>
  <c r="G26" i="174"/>
  <c r="G24" i="174"/>
  <c r="E12" i="174"/>
  <c r="G11" i="174"/>
  <c r="G12" i="174" s="1"/>
  <c r="E12" i="173"/>
  <c r="G39" i="173"/>
  <c r="G40" i="173" s="1"/>
  <c r="G37" i="173"/>
  <c r="E38" i="173"/>
  <c r="F38" i="173"/>
  <c r="F12" i="173"/>
  <c r="H36" i="172"/>
  <c r="O36" i="172"/>
  <c r="G36" i="172"/>
  <c r="N36" i="172"/>
  <c r="F36" i="172"/>
  <c r="M36" i="172"/>
  <c r="E36" i="172"/>
  <c r="L36" i="172"/>
  <c r="K36" i="172"/>
  <c r="J36" i="172"/>
  <c r="I36" i="172"/>
  <c r="L34" i="172"/>
  <c r="K34" i="172"/>
  <c r="J34" i="172"/>
  <c r="I34" i="172"/>
  <c r="H34" i="172"/>
  <c r="O34" i="172"/>
  <c r="G34" i="172"/>
  <c r="N34" i="172"/>
  <c r="F34" i="172"/>
  <c r="M34" i="172"/>
  <c r="E34" i="172"/>
  <c r="H32" i="172"/>
  <c r="O32" i="172"/>
  <c r="G32" i="172"/>
  <c r="N32" i="172"/>
  <c r="F32" i="172"/>
  <c r="M32" i="172"/>
  <c r="E32" i="172"/>
  <c r="L32" i="172"/>
  <c r="K32" i="172"/>
  <c r="J32" i="172"/>
  <c r="I32" i="172"/>
  <c r="H30" i="172"/>
  <c r="I30" i="172"/>
  <c r="O30" i="172"/>
  <c r="G30" i="172"/>
  <c r="N30" i="172"/>
  <c r="F30" i="172"/>
  <c r="M30" i="172"/>
  <c r="E30" i="172"/>
  <c r="L30" i="172"/>
  <c r="K30" i="172"/>
  <c r="J30" i="172"/>
  <c r="H28" i="172"/>
  <c r="O28" i="172"/>
  <c r="G28" i="172"/>
  <c r="N28" i="172"/>
  <c r="F28" i="172"/>
  <c r="M28" i="172"/>
  <c r="E28" i="172"/>
  <c r="L28" i="172"/>
  <c r="K28" i="172"/>
  <c r="J28" i="172"/>
  <c r="I28" i="172"/>
  <c r="L26" i="172"/>
  <c r="K26" i="172"/>
  <c r="J26" i="172"/>
  <c r="I26" i="172"/>
  <c r="H26" i="172"/>
  <c r="E26" i="172"/>
  <c r="O26" i="172"/>
  <c r="G26" i="172"/>
  <c r="N26" i="172"/>
  <c r="F26" i="172"/>
  <c r="M26" i="172"/>
  <c r="I38" i="172"/>
  <c r="M40" i="172"/>
  <c r="H12" i="169"/>
  <c r="I38" i="169"/>
  <c r="I40" i="169"/>
  <c r="F40" i="169"/>
  <c r="G38" i="169"/>
  <c r="H38" i="169"/>
  <c r="I12" i="169"/>
  <c r="F12" i="169"/>
  <c r="K55" i="167"/>
  <c r="L16" i="167"/>
  <c r="N58" i="167"/>
  <c r="J58" i="167"/>
  <c r="K58" i="167"/>
  <c r="L58" i="167"/>
  <c r="O58" i="167"/>
  <c r="N55" i="167"/>
  <c r="K16" i="167"/>
  <c r="J57" i="168"/>
  <c r="H57" i="168"/>
  <c r="G57" i="168"/>
  <c r="F57" i="168"/>
  <c r="K57" i="168"/>
  <c r="I57" i="168"/>
  <c r="F54" i="168"/>
  <c r="K54" i="168"/>
  <c r="J54" i="168"/>
  <c r="I54" i="168"/>
  <c r="H54" i="168"/>
  <c r="G54" i="168"/>
  <c r="K15" i="168"/>
  <c r="F15" i="168"/>
  <c r="J15" i="168"/>
  <c r="H15" i="168"/>
  <c r="I15" i="168"/>
  <c r="G15" i="168"/>
  <c r="Q18" i="167"/>
  <c r="M21" i="167"/>
  <c r="L24" i="167"/>
  <c r="M39" i="167"/>
  <c r="P45" i="167"/>
  <c r="L48" i="167"/>
  <c r="I51" i="167"/>
  <c r="L20" i="170"/>
  <c r="H26" i="170"/>
  <c r="K41" i="170"/>
  <c r="G45" i="170"/>
  <c r="I48" i="170"/>
  <c r="L51" i="170"/>
  <c r="F17" i="171"/>
  <c r="N20" i="171"/>
  <c r="F26" i="171"/>
  <c r="G41" i="171"/>
  <c r="J44" i="171"/>
  <c r="K47" i="171"/>
  <c r="J51" i="171"/>
  <c r="N24" i="167"/>
  <c r="G36" i="167"/>
  <c r="M48" i="167"/>
  <c r="G38" i="171"/>
  <c r="I18" i="167"/>
  <c r="Q24" i="167"/>
  <c r="K27" i="167"/>
  <c r="Q30" i="167"/>
  <c r="M36" i="167"/>
  <c r="N48" i="167"/>
  <c r="M51" i="167"/>
  <c r="J17" i="170"/>
  <c r="L26" i="170"/>
  <c r="K35" i="170"/>
  <c r="G39" i="170"/>
  <c r="I42" i="170"/>
  <c r="K45" i="170"/>
  <c r="E55" i="170"/>
  <c r="M57" i="170" s="1"/>
  <c r="N17" i="171"/>
  <c r="N26" i="171"/>
  <c r="J38" i="171"/>
  <c r="K41" i="171"/>
  <c r="I45" i="171"/>
  <c r="P27" i="167"/>
  <c r="I27" i="167"/>
  <c r="G42" i="170"/>
  <c r="K18" i="167"/>
  <c r="Q21" i="167"/>
  <c r="L27" i="167"/>
  <c r="I45" i="167"/>
  <c r="P48" i="167"/>
  <c r="N51" i="167"/>
  <c r="L17" i="170"/>
  <c r="H23" i="170"/>
  <c r="K32" i="170"/>
  <c r="G36" i="170"/>
  <c r="I39" i="170"/>
  <c r="K42" i="170"/>
  <c r="H18" i="171"/>
  <c r="F23" i="171"/>
  <c r="K38" i="171"/>
  <c r="I42" i="171"/>
  <c r="K51" i="167"/>
  <c r="J26" i="170"/>
  <c r="K38" i="170"/>
  <c r="I45" i="170"/>
  <c r="J17" i="171"/>
  <c r="J26" i="171"/>
  <c r="J41" i="171"/>
  <c r="M53" i="171"/>
  <c r="L18" i="167"/>
  <c r="M27" i="167"/>
  <c r="E42" i="167"/>
  <c r="Q48" i="167"/>
  <c r="Q51" i="167"/>
  <c r="G14" i="170"/>
  <c r="J23" i="170"/>
  <c r="G33" i="170"/>
  <c r="J23" i="171"/>
  <c r="P18" i="167"/>
  <c r="I24" i="167"/>
  <c r="Q27" i="167"/>
  <c r="F39" i="167"/>
  <c r="O45" i="167"/>
  <c r="I48" i="167"/>
  <c r="J20" i="170"/>
  <c r="K44" i="170"/>
  <c r="G48" i="170"/>
  <c r="J51" i="170"/>
  <c r="J20" i="171"/>
  <c r="N29" i="171"/>
  <c r="G44" i="171"/>
  <c r="J47" i="171"/>
  <c r="K50" i="171"/>
  <c r="F38" i="174"/>
  <c r="E40" i="174"/>
  <c r="G16" i="173"/>
  <c r="G18" i="173"/>
  <c r="G20" i="173"/>
  <c r="G22" i="173"/>
  <c r="G24" i="173"/>
  <c r="G26" i="173"/>
  <c r="G11" i="173"/>
  <c r="G12" i="173" s="1"/>
  <c r="E40" i="173"/>
  <c r="F40" i="173"/>
  <c r="H21" i="171"/>
  <c r="H30" i="171"/>
  <c r="K17" i="171"/>
  <c r="I18" i="171"/>
  <c r="K20" i="171"/>
  <c r="I21" i="171"/>
  <c r="K23" i="171"/>
  <c r="I24" i="171"/>
  <c r="K26" i="171"/>
  <c r="I27" i="171"/>
  <c r="K29" i="171"/>
  <c r="I30" i="171"/>
  <c r="L32" i="171"/>
  <c r="J33" i="171"/>
  <c r="L35" i="171"/>
  <c r="J36" i="171"/>
  <c r="L38" i="171"/>
  <c r="J39" i="171"/>
  <c r="L41" i="171"/>
  <c r="J42" i="171"/>
  <c r="L44" i="171"/>
  <c r="J45" i="171"/>
  <c r="L47" i="171"/>
  <c r="J48" i="171"/>
  <c r="L50" i="171"/>
  <c r="K51" i="171"/>
  <c r="H24" i="171"/>
  <c r="L17" i="171"/>
  <c r="J18" i="171"/>
  <c r="L20" i="171"/>
  <c r="J21" i="171"/>
  <c r="L23" i="171"/>
  <c r="J24" i="171"/>
  <c r="L26" i="171"/>
  <c r="J27" i="171"/>
  <c r="L29" i="171"/>
  <c r="J30" i="171"/>
  <c r="E32" i="171"/>
  <c r="M32" i="171"/>
  <c r="K33" i="171"/>
  <c r="E35" i="171"/>
  <c r="M35" i="171"/>
  <c r="K36" i="171"/>
  <c r="E38" i="171"/>
  <c r="M38" i="171"/>
  <c r="K39" i="171"/>
  <c r="E41" i="171"/>
  <c r="M41" i="171"/>
  <c r="K42" i="171"/>
  <c r="E44" i="171"/>
  <c r="M44" i="171"/>
  <c r="K45" i="171"/>
  <c r="E47" i="171"/>
  <c r="M47" i="171"/>
  <c r="K48" i="171"/>
  <c r="E50" i="171"/>
  <c r="M50" i="171"/>
  <c r="L51" i="171"/>
  <c r="H27" i="171"/>
  <c r="E17" i="171"/>
  <c r="M17" i="171"/>
  <c r="K18" i="171"/>
  <c r="E20" i="171"/>
  <c r="M20" i="171"/>
  <c r="K21" i="171"/>
  <c r="E23" i="171"/>
  <c r="M23" i="171"/>
  <c r="K24" i="171"/>
  <c r="E26" i="171"/>
  <c r="M26" i="171"/>
  <c r="K27" i="171"/>
  <c r="E29" i="171"/>
  <c r="M29" i="171"/>
  <c r="K30" i="171"/>
  <c r="F32" i="171"/>
  <c r="N32" i="171"/>
  <c r="L33" i="171"/>
  <c r="F35" i="171"/>
  <c r="N35" i="171"/>
  <c r="L36" i="171"/>
  <c r="F38" i="171"/>
  <c r="N38" i="171"/>
  <c r="L39" i="171"/>
  <c r="F41" i="171"/>
  <c r="N41" i="171"/>
  <c r="L42" i="171"/>
  <c r="F44" i="171"/>
  <c r="N44" i="171"/>
  <c r="L45" i="171"/>
  <c r="F47" i="171"/>
  <c r="N47" i="171"/>
  <c r="L48" i="171"/>
  <c r="F50" i="171"/>
  <c r="M51" i="171"/>
  <c r="L21" i="171"/>
  <c r="L24" i="171"/>
  <c r="L27" i="171"/>
  <c r="M33" i="171"/>
  <c r="M36" i="171"/>
  <c r="M39" i="171"/>
  <c r="M42" i="171"/>
  <c r="M45" i="171"/>
  <c r="M48" i="171"/>
  <c r="F51" i="171"/>
  <c r="L30" i="171"/>
  <c r="G17" i="171"/>
  <c r="M18" i="171"/>
  <c r="G20" i="171"/>
  <c r="M21" i="171"/>
  <c r="G23" i="171"/>
  <c r="M24" i="171"/>
  <c r="G26" i="171"/>
  <c r="M27" i="171"/>
  <c r="G29" i="171"/>
  <c r="M30" i="171"/>
  <c r="H32" i="171"/>
  <c r="F33" i="171"/>
  <c r="N33" i="171"/>
  <c r="H35" i="171"/>
  <c r="F36" i="171"/>
  <c r="N36" i="171"/>
  <c r="H38" i="171"/>
  <c r="F39" i="171"/>
  <c r="N39" i="171"/>
  <c r="H41" i="171"/>
  <c r="F42" i="171"/>
  <c r="N42" i="171"/>
  <c r="H44" i="171"/>
  <c r="F45" i="171"/>
  <c r="N45" i="171"/>
  <c r="H47" i="171"/>
  <c r="F48" i="171"/>
  <c r="N48" i="171"/>
  <c r="H50" i="171"/>
  <c r="G51" i="171"/>
  <c r="E52" i="171"/>
  <c r="M54" i="171" s="1"/>
  <c r="N56" i="171"/>
  <c r="L18" i="171"/>
  <c r="L14" i="171"/>
  <c r="H17" i="171"/>
  <c r="F18" i="171"/>
  <c r="N18" i="171"/>
  <c r="H20" i="171"/>
  <c r="F21" i="171"/>
  <c r="N21" i="171"/>
  <c r="H23" i="171"/>
  <c r="F24" i="171"/>
  <c r="N24" i="171"/>
  <c r="H26" i="171"/>
  <c r="F27" i="171"/>
  <c r="N27" i="171"/>
  <c r="H29" i="171"/>
  <c r="F30" i="171"/>
  <c r="G33" i="171"/>
  <c r="I35" i="171"/>
  <c r="G36" i="171"/>
  <c r="G39" i="171"/>
  <c r="G42" i="171"/>
  <c r="G45" i="171"/>
  <c r="G48" i="171"/>
  <c r="H51" i="171"/>
  <c r="E55" i="171"/>
  <c r="K57" i="171" s="1"/>
  <c r="E13" i="171"/>
  <c r="M15" i="171" s="1"/>
  <c r="H36" i="171"/>
  <c r="H18" i="170"/>
  <c r="H21" i="170"/>
  <c r="H27" i="170"/>
  <c r="H30" i="170"/>
  <c r="K17" i="170"/>
  <c r="I18" i="170"/>
  <c r="K20" i="170"/>
  <c r="I21" i="170"/>
  <c r="K23" i="170"/>
  <c r="I24" i="170"/>
  <c r="K26" i="170"/>
  <c r="I27" i="170"/>
  <c r="K29" i="170"/>
  <c r="I30" i="170"/>
  <c r="L32" i="170"/>
  <c r="J33" i="170"/>
  <c r="L35" i="170"/>
  <c r="J36" i="170"/>
  <c r="L38" i="170"/>
  <c r="J39" i="170"/>
  <c r="L41" i="170"/>
  <c r="J42" i="170"/>
  <c r="L44" i="170"/>
  <c r="J45" i="170"/>
  <c r="L47" i="170"/>
  <c r="J48" i="170"/>
  <c r="L50" i="170"/>
  <c r="K51" i="170"/>
  <c r="J21" i="170"/>
  <c r="E38" i="170"/>
  <c r="M50" i="170"/>
  <c r="H24" i="170"/>
  <c r="J24" i="170"/>
  <c r="M32" i="170"/>
  <c r="M35" i="170"/>
  <c r="M41" i="170"/>
  <c r="M44" i="170"/>
  <c r="M47" i="170"/>
  <c r="E50" i="170"/>
  <c r="E17" i="170"/>
  <c r="M17" i="170"/>
  <c r="K18" i="170"/>
  <c r="E20" i="170"/>
  <c r="M20" i="170"/>
  <c r="K21" i="170"/>
  <c r="E23" i="170"/>
  <c r="M23" i="170"/>
  <c r="K24" i="170"/>
  <c r="E26" i="170"/>
  <c r="K27" i="170"/>
  <c r="E29" i="170"/>
  <c r="M29" i="170"/>
  <c r="K30" i="170"/>
  <c r="F32" i="170"/>
  <c r="N32" i="170"/>
  <c r="L33" i="170"/>
  <c r="F35" i="170"/>
  <c r="N35" i="170"/>
  <c r="L36" i="170"/>
  <c r="F38" i="170"/>
  <c r="N38" i="170"/>
  <c r="L39" i="170"/>
  <c r="F41" i="170"/>
  <c r="N41" i="170"/>
  <c r="L42" i="170"/>
  <c r="F44" i="170"/>
  <c r="N44" i="170"/>
  <c r="L45" i="170"/>
  <c r="F47" i="170"/>
  <c r="N47" i="170"/>
  <c r="L48" i="170"/>
  <c r="F50" i="170"/>
  <c r="M51" i="170"/>
  <c r="J30" i="170"/>
  <c r="E35" i="170"/>
  <c r="M38" i="170"/>
  <c r="E44" i="170"/>
  <c r="F17" i="170"/>
  <c r="N17" i="170"/>
  <c r="L18" i="170"/>
  <c r="F20" i="170"/>
  <c r="N20" i="170"/>
  <c r="L21" i="170"/>
  <c r="F23" i="170"/>
  <c r="N23" i="170"/>
  <c r="L24" i="170"/>
  <c r="F26" i="170"/>
  <c r="N26" i="170"/>
  <c r="L27" i="170"/>
  <c r="F29" i="170"/>
  <c r="N29" i="170"/>
  <c r="L30" i="170"/>
  <c r="G32" i="170"/>
  <c r="M33" i="170"/>
  <c r="G35" i="170"/>
  <c r="M36" i="170"/>
  <c r="G38" i="170"/>
  <c r="M39" i="170"/>
  <c r="G41" i="170"/>
  <c r="M42" i="170"/>
  <c r="G44" i="170"/>
  <c r="M45" i="170"/>
  <c r="G47" i="170"/>
  <c r="M48" i="170"/>
  <c r="G50" i="170"/>
  <c r="F51" i="170"/>
  <c r="K53" i="170"/>
  <c r="J18" i="170"/>
  <c r="J27" i="170"/>
  <c r="E32" i="170"/>
  <c r="E41" i="170"/>
  <c r="G17" i="170"/>
  <c r="M18" i="170"/>
  <c r="G20" i="170"/>
  <c r="M21" i="170"/>
  <c r="G23" i="170"/>
  <c r="M24" i="170"/>
  <c r="G26" i="170"/>
  <c r="M27" i="170"/>
  <c r="G29" i="170"/>
  <c r="M30" i="170"/>
  <c r="H32" i="170"/>
  <c r="F33" i="170"/>
  <c r="N33" i="170"/>
  <c r="H35" i="170"/>
  <c r="F36" i="170"/>
  <c r="N36" i="170"/>
  <c r="H38" i="170"/>
  <c r="F39" i="170"/>
  <c r="N39" i="170"/>
  <c r="H41" i="170"/>
  <c r="F42" i="170"/>
  <c r="N42" i="170"/>
  <c r="H44" i="170"/>
  <c r="F45" i="170"/>
  <c r="N45" i="170"/>
  <c r="H47" i="170"/>
  <c r="F48" i="170"/>
  <c r="N48" i="170"/>
  <c r="H50" i="170"/>
  <c r="G51" i="170"/>
  <c r="E52" i="170"/>
  <c r="G54" i="170" s="1"/>
  <c r="N56" i="170"/>
  <c r="H56" i="170"/>
  <c r="N21" i="170"/>
  <c r="F24" i="170"/>
  <c r="N27" i="170"/>
  <c r="F30" i="170"/>
  <c r="I38" i="170"/>
  <c r="F18" i="170"/>
  <c r="N18" i="170"/>
  <c r="F21" i="170"/>
  <c r="N24" i="170"/>
  <c r="F27" i="170"/>
  <c r="I32" i="170"/>
  <c r="I35" i="170"/>
  <c r="I41" i="170"/>
  <c r="I44" i="170"/>
  <c r="I47" i="170"/>
  <c r="I50" i="170"/>
  <c r="E13" i="170"/>
  <c r="N15" i="170" s="1"/>
  <c r="H36" i="170"/>
  <c r="E12" i="169"/>
  <c r="G12" i="169"/>
  <c r="E40" i="169"/>
  <c r="E38" i="169"/>
  <c r="F38" i="169"/>
  <c r="G40" i="169"/>
  <c r="H40" i="169"/>
  <c r="N16" i="167"/>
  <c r="J21" i="167"/>
  <c r="J24" i="167"/>
  <c r="M30" i="167"/>
  <c r="Q33" i="167"/>
  <c r="E36" i="167"/>
  <c r="N36" i="167"/>
  <c r="K39" i="167"/>
  <c r="P42" i="167"/>
  <c r="J48" i="167"/>
  <c r="F51" i="167"/>
  <c r="O51" i="167"/>
  <c r="L55" i="167"/>
  <c r="F57" i="167"/>
  <c r="M58" i="167"/>
  <c r="J33" i="167"/>
  <c r="M16" i="167"/>
  <c r="I15" i="167"/>
  <c r="O16" i="167"/>
  <c r="N18" i="167"/>
  <c r="K21" i="167"/>
  <c r="K24" i="167"/>
  <c r="N27" i="167"/>
  <c r="N30" i="167"/>
  <c r="I33" i="167"/>
  <c r="F36" i="167"/>
  <c r="O36" i="167"/>
  <c r="L39" i="167"/>
  <c r="I42" i="167"/>
  <c r="Q42" i="167"/>
  <c r="E45" i="167"/>
  <c r="N45" i="167"/>
  <c r="K48" i="167"/>
  <c r="G51" i="167"/>
  <c r="P51" i="167"/>
  <c r="M55" i="167"/>
  <c r="G57" i="167"/>
  <c r="M57" i="167"/>
  <c r="M24" i="167"/>
  <c r="K33" i="167"/>
  <c r="I36" i="167"/>
  <c r="Q36" i="167"/>
  <c r="E39" i="167"/>
  <c r="N39" i="167"/>
  <c r="K42" i="167"/>
  <c r="G45" i="167"/>
  <c r="J51" i="167"/>
  <c r="O54" i="167"/>
  <c r="O55" i="167"/>
  <c r="L33" i="167"/>
  <c r="J36" i="167"/>
  <c r="O39" i="167"/>
  <c r="L42" i="167"/>
  <c r="E48" i="167"/>
  <c r="J42" i="167"/>
  <c r="O24" i="167"/>
  <c r="M33" i="167"/>
  <c r="K36" i="167"/>
  <c r="P39" i="167"/>
  <c r="M42" i="167"/>
  <c r="F48" i="167"/>
  <c r="N33" i="167"/>
  <c r="L36" i="167"/>
  <c r="I39" i="167"/>
  <c r="Q39" i="167"/>
  <c r="N42" i="167"/>
  <c r="J55" i="167"/>
  <c r="E57" i="167"/>
  <c r="F54" i="167" l="1"/>
  <c r="G15" i="167"/>
  <c r="F15" i="167"/>
  <c r="E15" i="167"/>
  <c r="L12" i="172"/>
  <c r="K12" i="172"/>
  <c r="J12" i="172"/>
  <c r="I12" i="172"/>
  <c r="H12" i="172"/>
  <c r="O12" i="172"/>
  <c r="G12" i="172"/>
  <c r="E12" i="172"/>
  <c r="N12" i="172"/>
  <c r="F12" i="172"/>
  <c r="M12" i="172"/>
  <c r="I53" i="171"/>
  <c r="K14" i="170"/>
  <c r="E14" i="170"/>
  <c r="G38" i="174"/>
  <c r="G38" i="173"/>
  <c r="H38" i="172"/>
  <c r="L38" i="172"/>
  <c r="E40" i="172"/>
  <c r="N38" i="172"/>
  <c r="I40" i="172"/>
  <c r="G40" i="172"/>
  <c r="L40" i="172"/>
  <c r="K38" i="172"/>
  <c r="F38" i="172"/>
  <c r="N40" i="172"/>
  <c r="J38" i="172"/>
  <c r="M38" i="172"/>
  <c r="H40" i="172"/>
  <c r="F40" i="172"/>
  <c r="O38" i="172"/>
  <c r="K40" i="172"/>
  <c r="J40" i="172"/>
  <c r="O40" i="172"/>
  <c r="G38" i="172"/>
  <c r="E38" i="172"/>
  <c r="I14" i="170"/>
  <c r="K15" i="167"/>
  <c r="F57" i="171"/>
  <c r="H54" i="171"/>
  <c r="G54" i="171"/>
  <c r="G14" i="171"/>
  <c r="J53" i="171"/>
  <c r="H57" i="170"/>
  <c r="L57" i="170"/>
  <c r="M15" i="170"/>
  <c r="L14" i="170"/>
  <c r="M14" i="170"/>
  <c r="N14" i="170"/>
  <c r="F14" i="170"/>
  <c r="Q54" i="167"/>
  <c r="E54" i="167"/>
  <c r="G54" i="167"/>
  <c r="J57" i="170"/>
  <c r="G53" i="171"/>
  <c r="J15" i="171"/>
  <c r="K15" i="170"/>
  <c r="K57" i="170"/>
  <c r="K54" i="170"/>
  <c r="N53" i="171"/>
  <c r="H53" i="171"/>
  <c r="F53" i="171"/>
  <c r="N57" i="170"/>
  <c r="G57" i="170"/>
  <c r="F57" i="170"/>
  <c r="I57" i="170"/>
  <c r="K53" i="171"/>
  <c r="L53" i="171"/>
  <c r="H14" i="170"/>
  <c r="J14" i="170"/>
  <c r="I54" i="171"/>
  <c r="N54" i="171"/>
  <c r="F54" i="171"/>
  <c r="E53" i="171"/>
  <c r="J54" i="171"/>
  <c r="J57" i="171"/>
  <c r="K14" i="171"/>
  <c r="N14" i="171"/>
  <c r="F14" i="171"/>
  <c r="L56" i="171"/>
  <c r="G15" i="171"/>
  <c r="L15" i="171"/>
  <c r="E14" i="171"/>
  <c r="H15" i="171"/>
  <c r="I14" i="171"/>
  <c r="H14" i="171"/>
  <c r="J14" i="171"/>
  <c r="L54" i="171"/>
  <c r="K54" i="171"/>
  <c r="M56" i="171"/>
  <c r="H56" i="171"/>
  <c r="H57" i="171"/>
  <c r="M57" i="171"/>
  <c r="I57" i="171"/>
  <c r="E56" i="171"/>
  <c r="M14" i="171"/>
  <c r="L57" i="171"/>
  <c r="G57" i="171"/>
  <c r="K15" i="171"/>
  <c r="N15" i="171"/>
  <c r="J56" i="171"/>
  <c r="K56" i="171"/>
  <c r="G56" i="171"/>
  <c r="F56" i="171"/>
  <c r="N57" i="171"/>
  <c r="I56" i="171"/>
  <c r="I15" i="171"/>
  <c r="F15" i="171"/>
  <c r="J53" i="170"/>
  <c r="I53" i="170"/>
  <c r="L53" i="170"/>
  <c r="M56" i="170"/>
  <c r="M54" i="170"/>
  <c r="G53" i="170"/>
  <c r="L56" i="170"/>
  <c r="I15" i="170"/>
  <c r="I54" i="170"/>
  <c r="E56" i="170"/>
  <c r="G56" i="170"/>
  <c r="M53" i="170"/>
  <c r="L54" i="170"/>
  <c r="E53" i="170"/>
  <c r="J54" i="170"/>
  <c r="N54" i="170"/>
  <c r="H54" i="170"/>
  <c r="F54" i="170"/>
  <c r="N53" i="170"/>
  <c r="L15" i="170"/>
  <c r="I56" i="170"/>
  <c r="K56" i="170"/>
  <c r="G15" i="170"/>
  <c r="J15" i="170"/>
  <c r="H15" i="170"/>
  <c r="H53" i="170"/>
  <c r="F56" i="170"/>
  <c r="F53" i="170"/>
  <c r="J56" i="170"/>
  <c r="F15" i="170"/>
  <c r="O15" i="167"/>
  <c r="L15" i="167"/>
  <c r="J15" i="167"/>
  <c r="P15" i="167"/>
  <c r="I54" i="167"/>
  <c r="N57" i="167"/>
  <c r="I57" i="167"/>
  <c r="K57" i="167"/>
  <c r="Q57" i="167"/>
  <c r="N15" i="167"/>
  <c r="M54" i="167"/>
  <c r="J54" i="167"/>
  <c r="P54" i="167"/>
  <c r="N54" i="167"/>
  <c r="P57" i="167"/>
  <c r="J57" i="167"/>
  <c r="Q15" i="167"/>
  <c r="K54" i="167"/>
  <c r="L57" i="167"/>
  <c r="M15" i="167"/>
  <c r="O57" i="167"/>
  <c r="L54" i="167"/>
  <c r="E46" i="164" l="1"/>
  <c r="E43" i="164"/>
  <c r="E40" i="164"/>
  <c r="E37" i="164"/>
  <c r="E34" i="164"/>
  <c r="E31" i="164"/>
  <c r="F33" i="164" s="1"/>
  <c r="E28" i="164"/>
  <c r="E25" i="164"/>
  <c r="E22" i="164"/>
  <c r="E19" i="164"/>
  <c r="E16" i="164"/>
  <c r="J55" i="164"/>
  <c r="I55" i="164"/>
  <c r="H55" i="164"/>
  <c r="G55" i="164"/>
  <c r="F55" i="164"/>
  <c r="J52" i="164"/>
  <c r="I52" i="164"/>
  <c r="H52" i="164"/>
  <c r="G52" i="164"/>
  <c r="F52" i="164"/>
  <c r="J50" i="164"/>
  <c r="I50" i="164"/>
  <c r="H50" i="164"/>
  <c r="G50" i="164"/>
  <c r="F50" i="164"/>
  <c r="J47" i="164"/>
  <c r="I47" i="164"/>
  <c r="H47" i="164"/>
  <c r="G47" i="164"/>
  <c r="F47" i="164"/>
  <c r="J44" i="164"/>
  <c r="I44" i="164"/>
  <c r="H44" i="164"/>
  <c r="G44" i="164"/>
  <c r="F44" i="164"/>
  <c r="J41" i="164"/>
  <c r="I41" i="164"/>
  <c r="H41" i="164"/>
  <c r="G41" i="164"/>
  <c r="F41" i="164"/>
  <c r="J38" i="164"/>
  <c r="I38" i="164"/>
  <c r="H38" i="164"/>
  <c r="G38" i="164"/>
  <c r="F38" i="164"/>
  <c r="J35" i="164"/>
  <c r="I35" i="164"/>
  <c r="H35" i="164"/>
  <c r="G35" i="164"/>
  <c r="F35" i="164"/>
  <c r="J32" i="164"/>
  <c r="I32" i="164"/>
  <c r="H32" i="164"/>
  <c r="G32" i="164"/>
  <c r="J26" i="164"/>
  <c r="I26" i="164"/>
  <c r="H26" i="164"/>
  <c r="G26" i="164"/>
  <c r="F26" i="164"/>
  <c r="J23" i="164"/>
  <c r="I23" i="164"/>
  <c r="H23" i="164"/>
  <c r="G23" i="164"/>
  <c r="F23" i="164"/>
  <c r="J20" i="164"/>
  <c r="I20" i="164"/>
  <c r="H20" i="164"/>
  <c r="G20" i="164"/>
  <c r="F20" i="164"/>
  <c r="J17" i="164"/>
  <c r="I17" i="164"/>
  <c r="H17" i="164"/>
  <c r="G17" i="164"/>
  <c r="F17" i="164"/>
  <c r="J13" i="164"/>
  <c r="I13" i="164"/>
  <c r="H13" i="164"/>
  <c r="G13" i="164"/>
  <c r="F13" i="164"/>
  <c r="F14" i="163"/>
  <c r="F17" i="163"/>
  <c r="F19" i="163"/>
  <c r="F21" i="163"/>
  <c r="F23" i="163"/>
  <c r="F25" i="163"/>
  <c r="F27" i="163"/>
  <c r="F29" i="163"/>
  <c r="F31" i="163"/>
  <c r="F33" i="163"/>
  <c r="F35" i="163"/>
  <c r="F37" i="163"/>
  <c r="F39" i="163"/>
  <c r="F40" i="163"/>
  <c r="F42" i="163"/>
  <c r="G39" i="163"/>
  <c r="G37" i="163"/>
  <c r="G35" i="163"/>
  <c r="G33" i="163"/>
  <c r="G31" i="163"/>
  <c r="G29" i="163"/>
  <c r="G27" i="163"/>
  <c r="G25" i="163"/>
  <c r="G23" i="163"/>
  <c r="G21" i="163"/>
  <c r="G19" i="163"/>
  <c r="G17" i="163"/>
  <c r="E47" i="164" l="1"/>
  <c r="F48" i="164"/>
  <c r="G48" i="164"/>
  <c r="H48" i="164"/>
  <c r="J48" i="164"/>
  <c r="I48" i="164"/>
  <c r="F45" i="164"/>
  <c r="G45" i="164"/>
  <c r="J45" i="164"/>
  <c r="I45" i="164"/>
  <c r="H45" i="164"/>
  <c r="I42" i="164"/>
  <c r="H42" i="164"/>
  <c r="G42" i="164"/>
  <c r="F42" i="164"/>
  <c r="J42" i="164"/>
  <c r="F39" i="164"/>
  <c r="H39" i="164"/>
  <c r="J39" i="164"/>
  <c r="I39" i="164"/>
  <c r="G39" i="164"/>
  <c r="J36" i="164"/>
  <c r="I36" i="164"/>
  <c r="H36" i="164"/>
  <c r="G36" i="164"/>
  <c r="F36" i="164"/>
  <c r="G33" i="164"/>
  <c r="H33" i="164"/>
  <c r="I33" i="164"/>
  <c r="J33" i="164"/>
  <c r="H30" i="164"/>
  <c r="G30" i="164"/>
  <c r="F30" i="164"/>
  <c r="J30" i="164"/>
  <c r="I30" i="164"/>
  <c r="G27" i="164"/>
  <c r="J27" i="164"/>
  <c r="I27" i="164"/>
  <c r="H27" i="164"/>
  <c r="F27" i="164"/>
  <c r="E23" i="164"/>
  <c r="J24" i="164"/>
  <c r="I24" i="164"/>
  <c r="H24" i="164"/>
  <c r="G24" i="164"/>
  <c r="F24" i="164"/>
  <c r="G21" i="164"/>
  <c r="F21" i="164"/>
  <c r="H21" i="164"/>
  <c r="I21" i="164"/>
  <c r="J21" i="164"/>
  <c r="J18" i="164"/>
  <c r="F18" i="164"/>
  <c r="H18" i="164"/>
  <c r="I18" i="164"/>
  <c r="E13" i="164"/>
  <c r="I15" i="164" s="1"/>
  <c r="G18" i="164"/>
  <c r="F14" i="164"/>
  <c r="E35" i="164"/>
  <c r="E17" i="164"/>
  <c r="E41" i="164"/>
  <c r="E32" i="164"/>
  <c r="E20" i="164"/>
  <c r="E50" i="164"/>
  <c r="E55" i="164"/>
  <c r="H57" i="164" s="1"/>
  <c r="E44" i="164"/>
  <c r="E38" i="164"/>
  <c r="E52" i="164"/>
  <c r="E29" i="164"/>
  <c r="E26" i="164"/>
  <c r="G14" i="164"/>
  <c r="I14" i="164"/>
  <c r="G53" i="164"/>
  <c r="I53" i="164"/>
  <c r="G56" i="164"/>
  <c r="I56" i="164"/>
  <c r="H14" i="164"/>
  <c r="J14" i="164"/>
  <c r="F53" i="164"/>
  <c r="H53" i="164"/>
  <c r="J53" i="164"/>
  <c r="F56" i="164"/>
  <c r="H56" i="164"/>
  <c r="J56" i="164"/>
  <c r="G42" i="163"/>
  <c r="E42" i="163"/>
  <c r="G40" i="163"/>
  <c r="E40" i="163"/>
  <c r="E39" i="163"/>
  <c r="H39" i="163"/>
  <c r="E37" i="163"/>
  <c r="H37" i="163"/>
  <c r="E35" i="163"/>
  <c r="H35" i="163"/>
  <c r="E33" i="163"/>
  <c r="H33" i="163"/>
  <c r="E31" i="163"/>
  <c r="H40" i="163"/>
  <c r="E29" i="163"/>
  <c r="E27" i="163"/>
  <c r="H27" i="163"/>
  <c r="E25" i="163"/>
  <c r="H25" i="163"/>
  <c r="E23" i="163"/>
  <c r="H23" i="163"/>
  <c r="E21" i="163"/>
  <c r="H21" i="163"/>
  <c r="E19" i="163"/>
  <c r="H19" i="163"/>
  <c r="E17" i="163"/>
  <c r="H17" i="163"/>
  <c r="G14" i="163"/>
  <c r="E14" i="163"/>
  <c r="F15" i="163"/>
  <c r="F54" i="164" l="1"/>
  <c r="H54" i="164"/>
  <c r="J54" i="164"/>
  <c r="I54" i="164"/>
  <c r="G54" i="164"/>
  <c r="J15" i="164"/>
  <c r="F15" i="164"/>
  <c r="H15" i="164"/>
  <c r="G15" i="164"/>
  <c r="F57" i="164"/>
  <c r="J57" i="164"/>
  <c r="I57" i="164"/>
  <c r="G57" i="164"/>
  <c r="E56" i="164"/>
  <c r="E53" i="164"/>
  <c r="F41" i="163"/>
  <c r="F43" i="163"/>
  <c r="E15" i="163"/>
  <c r="G15" i="163"/>
  <c r="E14" i="164"/>
  <c r="G43" i="163"/>
  <c r="G41" i="163"/>
  <c r="H14" i="163"/>
  <c r="H15" i="163" s="1"/>
  <c r="E43" i="163"/>
  <c r="H41" i="163"/>
  <c r="E41" i="163"/>
  <c r="H42" i="163"/>
  <c r="H29" i="163"/>
  <c r="H31" i="163"/>
  <c r="H43" i="163" l="1"/>
  <c r="F38" i="158" l="1"/>
  <c r="G38" i="158"/>
  <c r="F10" i="158"/>
  <c r="G10" i="158"/>
  <c r="H35" i="158"/>
  <c r="F33" i="158"/>
  <c r="F31" i="158"/>
  <c r="H29" i="158"/>
  <c r="F27" i="158"/>
  <c r="F25" i="158"/>
  <c r="G23" i="158"/>
  <c r="F21" i="158"/>
  <c r="F19" i="158"/>
  <c r="F17" i="158"/>
  <c r="F15" i="158"/>
  <c r="H13" i="158"/>
  <c r="K39" i="162"/>
  <c r="J39" i="162"/>
  <c r="I39" i="162"/>
  <c r="H39" i="162"/>
  <c r="G39" i="162"/>
  <c r="F39" i="162"/>
  <c r="E39" i="162"/>
  <c r="K37" i="162"/>
  <c r="J37" i="162"/>
  <c r="I37" i="162"/>
  <c r="H37" i="162"/>
  <c r="G37" i="162"/>
  <c r="F37" i="162"/>
  <c r="E37" i="162"/>
  <c r="J14" i="162"/>
  <c r="G14" i="162"/>
  <c r="I14" i="162"/>
  <c r="K11" i="162"/>
  <c r="J11" i="162"/>
  <c r="I11" i="162"/>
  <c r="H11" i="162"/>
  <c r="G11" i="162"/>
  <c r="F11" i="162"/>
  <c r="E11" i="162"/>
  <c r="H23" i="158" l="1"/>
  <c r="F36" i="162"/>
  <c r="F34" i="162"/>
  <c r="G32" i="162"/>
  <c r="H30" i="162"/>
  <c r="J28" i="162"/>
  <c r="K26" i="162"/>
  <c r="F24" i="162"/>
  <c r="K22" i="162"/>
  <c r="F20" i="162"/>
  <c r="J18" i="162"/>
  <c r="H16" i="162"/>
  <c r="F35" i="158"/>
  <c r="F23" i="158"/>
  <c r="H19" i="158"/>
  <c r="G35" i="158"/>
  <c r="H33" i="158"/>
  <c r="G33" i="158"/>
  <c r="H31" i="158"/>
  <c r="G31" i="158"/>
  <c r="G29" i="158"/>
  <c r="F29" i="158"/>
  <c r="H27" i="158"/>
  <c r="G27" i="158"/>
  <c r="H25" i="158"/>
  <c r="G25" i="158"/>
  <c r="H21" i="158"/>
  <c r="G21" i="158"/>
  <c r="G19" i="158"/>
  <c r="H17" i="158"/>
  <c r="G17" i="158"/>
  <c r="H15" i="158"/>
  <c r="G15" i="158"/>
  <c r="F13" i="158"/>
  <c r="G13" i="158"/>
  <c r="E34" i="162"/>
  <c r="F32" i="162"/>
  <c r="I32" i="162"/>
  <c r="G30" i="162"/>
  <c r="K30" i="162"/>
  <c r="E24" i="162"/>
  <c r="J24" i="162"/>
  <c r="F16" i="162"/>
  <c r="I16" i="162"/>
  <c r="E18" i="162"/>
  <c r="E22" i="162"/>
  <c r="I30" i="162"/>
  <c r="J32" i="162"/>
  <c r="F18" i="162"/>
  <c r="F22" i="162"/>
  <c r="I26" i="162"/>
  <c r="J30" i="162"/>
  <c r="G22" i="162"/>
  <c r="H18" i="162"/>
  <c r="H28" i="162"/>
  <c r="G34" i="162"/>
  <c r="I18" i="162"/>
  <c r="K28" i="162"/>
  <c r="E32" i="162"/>
  <c r="H34" i="162"/>
  <c r="G18" i="162"/>
  <c r="I34" i="162"/>
  <c r="F30" i="162"/>
  <c r="H32" i="162"/>
  <c r="K14" i="162"/>
  <c r="J16" i="162"/>
  <c r="H20" i="162"/>
  <c r="E26" i="162"/>
  <c r="H36" i="162"/>
  <c r="E12" i="162"/>
  <c r="G36" i="162"/>
  <c r="K16" i="162"/>
  <c r="I20" i="162"/>
  <c r="H22" i="162"/>
  <c r="G24" i="162"/>
  <c r="F26" i="162"/>
  <c r="E28" i="162"/>
  <c r="K32" i="162"/>
  <c r="J34" i="162"/>
  <c r="I36" i="162"/>
  <c r="G20" i="162"/>
  <c r="E14" i="162"/>
  <c r="K18" i="162"/>
  <c r="J20" i="162"/>
  <c r="I22" i="162"/>
  <c r="H24" i="162"/>
  <c r="G26" i="162"/>
  <c r="F28" i="162"/>
  <c r="E30" i="162"/>
  <c r="K34" i="162"/>
  <c r="J36" i="162"/>
  <c r="F14" i="162"/>
  <c r="E16" i="162"/>
  <c r="K20" i="162"/>
  <c r="J22" i="162"/>
  <c r="I24" i="162"/>
  <c r="H26" i="162"/>
  <c r="G28" i="162"/>
  <c r="K36" i="162"/>
  <c r="H14" i="162"/>
  <c r="G16" i="162"/>
  <c r="E20" i="162"/>
  <c r="K24" i="162"/>
  <c r="J26" i="162"/>
  <c r="I28" i="162"/>
  <c r="E36" i="162"/>
  <c r="I40" i="162" l="1"/>
  <c r="I38" i="162"/>
  <c r="E40" i="162"/>
  <c r="G40" i="162"/>
  <c r="J40" i="162"/>
  <c r="F40" i="162"/>
  <c r="G38" i="162"/>
  <c r="F38" i="162"/>
  <c r="H38" i="162"/>
  <c r="H12" i="162"/>
  <c r="K12" i="162"/>
  <c r="G12" i="162"/>
  <c r="K38" i="162"/>
  <c r="F12" i="162"/>
  <c r="J12" i="162"/>
  <c r="J38" i="162"/>
  <c r="E38" i="162"/>
  <c r="H40" i="162"/>
  <c r="K40" i="162"/>
  <c r="I12" i="162"/>
  <c r="E49" i="154" l="1"/>
  <c r="E46" i="154"/>
  <c r="E43" i="154"/>
  <c r="E40" i="154"/>
  <c r="E37" i="154"/>
  <c r="E34" i="154"/>
  <c r="E31" i="154"/>
  <c r="E25" i="154"/>
  <c r="K27" i="154" s="1"/>
  <c r="E22" i="154"/>
  <c r="E19" i="154"/>
  <c r="E16" i="154"/>
  <c r="H21" i="154" l="1"/>
  <c r="J35" i="158" l="1"/>
  <c r="I35" i="158"/>
  <c r="E35" i="158"/>
  <c r="J38" i="158"/>
  <c r="I38" i="158"/>
  <c r="H38" i="158"/>
  <c r="E38" i="158"/>
  <c r="J33" i="158"/>
  <c r="I33" i="158"/>
  <c r="E33" i="158"/>
  <c r="J31" i="158"/>
  <c r="I31" i="158"/>
  <c r="E31" i="158"/>
  <c r="J29" i="158"/>
  <c r="I29" i="158"/>
  <c r="E29" i="158"/>
  <c r="J27" i="158"/>
  <c r="I27" i="158"/>
  <c r="E27" i="158"/>
  <c r="J25" i="158"/>
  <c r="I25" i="158"/>
  <c r="E25" i="158"/>
  <c r="J23" i="158"/>
  <c r="I23" i="158"/>
  <c r="E23" i="158"/>
  <c r="J21" i="158"/>
  <c r="I21" i="158"/>
  <c r="E21" i="158"/>
  <c r="J19" i="158"/>
  <c r="I19" i="158"/>
  <c r="E19" i="158"/>
  <c r="J17" i="158"/>
  <c r="I17" i="158"/>
  <c r="E17" i="158"/>
  <c r="J15" i="158"/>
  <c r="I15" i="158"/>
  <c r="E15" i="158"/>
  <c r="J13" i="158"/>
  <c r="I13" i="158"/>
  <c r="E13" i="158"/>
  <c r="J10" i="158"/>
  <c r="I10" i="158"/>
  <c r="H10" i="158"/>
  <c r="E10" i="158"/>
  <c r="G14" i="157"/>
  <c r="G15" i="157" s="1"/>
  <c r="F40" i="157"/>
  <c r="E40" i="157"/>
  <c r="F38" i="157"/>
  <c r="E38" i="157"/>
  <c r="F37" i="157"/>
  <c r="E37" i="157"/>
  <c r="G36" i="157"/>
  <c r="G37" i="157" s="1"/>
  <c r="F35" i="157"/>
  <c r="E35" i="157"/>
  <c r="G34" i="157"/>
  <c r="G35" i="157" s="1"/>
  <c r="F33" i="157"/>
  <c r="E33" i="157"/>
  <c r="G32" i="157"/>
  <c r="G33" i="157" s="1"/>
  <c r="E31" i="157"/>
  <c r="G30" i="157"/>
  <c r="F29" i="157"/>
  <c r="E29" i="157"/>
  <c r="G28" i="157"/>
  <c r="F27" i="157"/>
  <c r="E27" i="157"/>
  <c r="G26" i="157"/>
  <c r="F25" i="157"/>
  <c r="E25" i="157"/>
  <c r="G24" i="157"/>
  <c r="G25" i="157" s="1"/>
  <c r="F23" i="157"/>
  <c r="E23" i="157"/>
  <c r="G22" i="157"/>
  <c r="G23" i="157" s="1"/>
  <c r="F21" i="157"/>
  <c r="E21" i="157"/>
  <c r="G20" i="157"/>
  <c r="G21" i="157" s="1"/>
  <c r="F19" i="157"/>
  <c r="E19" i="157"/>
  <c r="G18" i="157"/>
  <c r="G19" i="157" s="1"/>
  <c r="F17" i="157"/>
  <c r="E17" i="157"/>
  <c r="G16" i="157"/>
  <c r="G17" i="157" s="1"/>
  <c r="F15" i="157"/>
  <c r="E15" i="157"/>
  <c r="F12" i="157"/>
  <c r="E12" i="157"/>
  <c r="E11" i="158" l="1"/>
  <c r="H11" i="158"/>
  <c r="F39" i="158"/>
  <c r="G39" i="158"/>
  <c r="G37" i="158"/>
  <c r="F37" i="158"/>
  <c r="F11" i="158"/>
  <c r="G11" i="158"/>
  <c r="H39" i="158"/>
  <c r="H37" i="158"/>
  <c r="E13" i="157"/>
  <c r="F13" i="157"/>
  <c r="I39" i="158"/>
  <c r="J39" i="158"/>
  <c r="I11" i="158"/>
  <c r="J11" i="158"/>
  <c r="J37" i="158"/>
  <c r="E39" i="158"/>
  <c r="I37" i="158"/>
  <c r="E37" i="158"/>
  <c r="G38" i="157"/>
  <c r="F39" i="157"/>
  <c r="F41" i="157"/>
  <c r="G40" i="157"/>
  <c r="G12" i="157"/>
  <c r="G13" i="157" s="1"/>
  <c r="G27" i="157"/>
  <c r="G29" i="157"/>
  <c r="G31" i="157"/>
  <c r="E41" i="157"/>
  <c r="E39" i="157"/>
  <c r="G39" i="157" l="1"/>
  <c r="G41" i="157"/>
  <c r="L51" i="154" l="1"/>
  <c r="L50" i="154"/>
  <c r="J50" i="154"/>
  <c r="J51" i="154"/>
  <c r="L45" i="154"/>
  <c r="L44" i="154"/>
  <c r="L42" i="154"/>
  <c r="L41" i="154"/>
  <c r="L39" i="154"/>
  <c r="L38" i="154"/>
  <c r="L33" i="154"/>
  <c r="L32" i="154"/>
  <c r="L27" i="154"/>
  <c r="L26" i="154"/>
  <c r="L24" i="154"/>
  <c r="L23" i="154"/>
  <c r="L21" i="154"/>
  <c r="L20" i="154"/>
  <c r="L18" i="154"/>
  <c r="L17" i="154"/>
  <c r="K42" i="154"/>
  <c r="L29" i="154"/>
  <c r="K51" i="154"/>
  <c r="K50" i="154"/>
  <c r="L48" i="154"/>
  <c r="K48" i="154"/>
  <c r="J48" i="154"/>
  <c r="L47" i="154"/>
  <c r="K47" i="154"/>
  <c r="J47" i="154"/>
  <c r="K45" i="154"/>
  <c r="J45" i="154"/>
  <c r="K44" i="154"/>
  <c r="J44" i="154"/>
  <c r="J42" i="154"/>
  <c r="K41" i="154"/>
  <c r="J41" i="154"/>
  <c r="K39" i="154"/>
  <c r="J39" i="154"/>
  <c r="K38" i="154"/>
  <c r="J38" i="154"/>
  <c r="L36" i="154"/>
  <c r="K36" i="154"/>
  <c r="J36" i="154"/>
  <c r="L35" i="154"/>
  <c r="K35" i="154"/>
  <c r="J35" i="154"/>
  <c r="K33" i="154"/>
  <c r="J33" i="154"/>
  <c r="K32" i="154"/>
  <c r="J32" i="154"/>
  <c r="K29" i="154"/>
  <c r="J29" i="154"/>
  <c r="J27" i="154"/>
  <c r="K26" i="154"/>
  <c r="J26" i="154"/>
  <c r="K24" i="154"/>
  <c r="J24" i="154"/>
  <c r="K23" i="154"/>
  <c r="J23" i="154"/>
  <c r="K21" i="154"/>
  <c r="J21" i="154"/>
  <c r="K20" i="154"/>
  <c r="J20" i="154"/>
  <c r="K18" i="154"/>
  <c r="K17" i="154"/>
  <c r="J18" i="154"/>
  <c r="J17" i="154"/>
  <c r="I27" i="154"/>
  <c r="F21" i="154"/>
  <c r="E13" i="154"/>
  <c r="M26" i="154"/>
  <c r="M27" i="154"/>
  <c r="L55" i="154"/>
  <c r="K55" i="154"/>
  <c r="J55" i="154"/>
  <c r="L52" i="154"/>
  <c r="K52" i="154"/>
  <c r="J52" i="154"/>
  <c r="L13" i="154"/>
  <c r="K13" i="154"/>
  <c r="J13" i="154"/>
  <c r="Q55" i="154"/>
  <c r="P55" i="154"/>
  <c r="O55" i="154"/>
  <c r="N55" i="154"/>
  <c r="M55" i="154"/>
  <c r="I55" i="154"/>
  <c r="H55" i="154"/>
  <c r="G55" i="154"/>
  <c r="F55" i="154"/>
  <c r="Q52" i="154"/>
  <c r="P52" i="154"/>
  <c r="O52" i="154"/>
  <c r="N52" i="154"/>
  <c r="M52" i="154"/>
  <c r="I52" i="154"/>
  <c r="H52" i="154"/>
  <c r="G52" i="154"/>
  <c r="F52" i="154"/>
  <c r="M51" i="154"/>
  <c r="Q50" i="154"/>
  <c r="P50" i="154"/>
  <c r="O50" i="154"/>
  <c r="N50" i="154"/>
  <c r="M50" i="154"/>
  <c r="I50" i="154"/>
  <c r="H50" i="154"/>
  <c r="G50" i="154"/>
  <c r="F50" i="154"/>
  <c r="N51" i="154"/>
  <c r="Q47" i="154"/>
  <c r="P47" i="154"/>
  <c r="O47" i="154"/>
  <c r="N47" i="154"/>
  <c r="M47" i="154"/>
  <c r="I47" i="154"/>
  <c r="H47" i="154"/>
  <c r="G47" i="154"/>
  <c r="F47" i="154"/>
  <c r="I48" i="154"/>
  <c r="M45" i="154"/>
  <c r="Q44" i="154"/>
  <c r="P44" i="154"/>
  <c r="O44" i="154"/>
  <c r="N44" i="154"/>
  <c r="M44" i="154"/>
  <c r="I44" i="154"/>
  <c r="H44" i="154"/>
  <c r="G44" i="154"/>
  <c r="F44" i="154"/>
  <c r="N45" i="154"/>
  <c r="Q41" i="154"/>
  <c r="P41" i="154"/>
  <c r="N41" i="154"/>
  <c r="M41" i="154"/>
  <c r="I41" i="154"/>
  <c r="H41" i="154"/>
  <c r="G41" i="154"/>
  <c r="F41" i="154"/>
  <c r="M39" i="154"/>
  <c r="Q38" i="154"/>
  <c r="P38" i="154"/>
  <c r="O38" i="154"/>
  <c r="N38" i="154"/>
  <c r="M38" i="154"/>
  <c r="I38" i="154"/>
  <c r="H38" i="154"/>
  <c r="G38" i="154"/>
  <c r="F38" i="154"/>
  <c r="N39" i="154"/>
  <c r="Q35" i="154"/>
  <c r="P35" i="154"/>
  <c r="O35" i="154"/>
  <c r="N35" i="154"/>
  <c r="M35" i="154"/>
  <c r="I35" i="154"/>
  <c r="H35" i="154"/>
  <c r="G35" i="154"/>
  <c r="F35" i="154"/>
  <c r="I36" i="154"/>
  <c r="M33" i="154"/>
  <c r="Q32" i="154"/>
  <c r="P32" i="154"/>
  <c r="O32" i="154"/>
  <c r="N32" i="154"/>
  <c r="M32" i="154"/>
  <c r="I32" i="154"/>
  <c r="H32" i="154"/>
  <c r="G32" i="154"/>
  <c r="F32" i="154"/>
  <c r="N33" i="154"/>
  <c r="Q29" i="154"/>
  <c r="P29" i="154"/>
  <c r="O29" i="154"/>
  <c r="N29" i="154"/>
  <c r="M29" i="154"/>
  <c r="I29" i="154"/>
  <c r="H29" i="154"/>
  <c r="G29" i="154"/>
  <c r="F29" i="154"/>
  <c r="Q26" i="154"/>
  <c r="P26" i="154"/>
  <c r="O26" i="154"/>
  <c r="N26" i="154"/>
  <c r="I26" i="154"/>
  <c r="H26" i="154"/>
  <c r="G26" i="154"/>
  <c r="F26" i="154"/>
  <c r="N27" i="154"/>
  <c r="Q23" i="154"/>
  <c r="P23" i="154"/>
  <c r="O23" i="154"/>
  <c r="N23" i="154"/>
  <c r="M23" i="154"/>
  <c r="I23" i="154"/>
  <c r="H23" i="154"/>
  <c r="G23" i="154"/>
  <c r="F23" i="154"/>
  <c r="M21" i="154"/>
  <c r="Q20" i="154"/>
  <c r="P20" i="154"/>
  <c r="O20" i="154"/>
  <c r="N20" i="154"/>
  <c r="M20" i="154"/>
  <c r="I20" i="154"/>
  <c r="H20" i="154"/>
  <c r="G20" i="154"/>
  <c r="F20" i="154"/>
  <c r="N21" i="154"/>
  <c r="Q17" i="154"/>
  <c r="P17" i="154"/>
  <c r="O17" i="154"/>
  <c r="N17" i="154"/>
  <c r="M17" i="154"/>
  <c r="I17" i="154"/>
  <c r="H17" i="154"/>
  <c r="G17" i="154"/>
  <c r="F17" i="154"/>
  <c r="O18" i="154"/>
  <c r="Q13" i="154"/>
  <c r="P13" i="154"/>
  <c r="O13" i="154"/>
  <c r="N13" i="154"/>
  <c r="M13" i="154"/>
  <c r="I13" i="154"/>
  <c r="H13" i="154"/>
  <c r="G13" i="154"/>
  <c r="F13" i="154"/>
  <c r="G26" i="153"/>
  <c r="H39" i="153"/>
  <c r="G39" i="153"/>
  <c r="F39" i="153"/>
  <c r="E39" i="153"/>
  <c r="H37" i="153"/>
  <c r="G37" i="153"/>
  <c r="F37" i="153"/>
  <c r="E37" i="153"/>
  <c r="H36" i="153"/>
  <c r="G36" i="153"/>
  <c r="E36" i="153"/>
  <c r="H32" i="153"/>
  <c r="G32" i="153"/>
  <c r="E32" i="153"/>
  <c r="G28" i="153"/>
  <c r="H26" i="153"/>
  <c r="G24" i="153"/>
  <c r="F22" i="153"/>
  <c r="H22" i="153"/>
  <c r="G20" i="153"/>
  <c r="H18" i="153"/>
  <c r="G16" i="153"/>
  <c r="H14" i="153"/>
  <c r="H11" i="153"/>
  <c r="G11" i="153"/>
  <c r="F11" i="153"/>
  <c r="E11" i="153"/>
  <c r="P56" i="154" l="1"/>
  <c r="H56" i="154"/>
  <c r="O14" i="154"/>
  <c r="J14" i="154"/>
  <c r="I14" i="154"/>
  <c r="K14" i="154"/>
  <c r="L14" i="154"/>
  <c r="L56" i="154"/>
  <c r="K53" i="154"/>
  <c r="J56" i="154"/>
  <c r="K15" i="154"/>
  <c r="L53" i="154"/>
  <c r="J53" i="154"/>
  <c r="K56" i="154"/>
  <c r="J15" i="154"/>
  <c r="L15" i="154"/>
  <c r="I56" i="154"/>
  <c r="O56" i="154"/>
  <c r="H14" i="154"/>
  <c r="P18" i="154"/>
  <c r="Q24" i="154"/>
  <c r="M24" i="154"/>
  <c r="F24" i="154"/>
  <c r="G36" i="154"/>
  <c r="E55" i="154"/>
  <c r="J57" i="154" s="1"/>
  <c r="Q42" i="154"/>
  <c r="M42" i="154"/>
  <c r="F42" i="154"/>
  <c r="O42" i="154"/>
  <c r="M56" i="154"/>
  <c r="P14" i="154"/>
  <c r="F18" i="154"/>
  <c r="M18" i="154"/>
  <c r="Q18" i="154"/>
  <c r="H24" i="154"/>
  <c r="P24" i="154"/>
  <c r="F27" i="154"/>
  <c r="F33" i="154"/>
  <c r="H36" i="154"/>
  <c r="P36" i="154"/>
  <c r="F39" i="154"/>
  <c r="H42" i="154"/>
  <c r="P42" i="154"/>
  <c r="F45" i="154"/>
  <c r="H48" i="154"/>
  <c r="P48" i="154"/>
  <c r="F51" i="154"/>
  <c r="F53" i="154"/>
  <c r="Q53" i="154"/>
  <c r="G56" i="154"/>
  <c r="N56" i="154"/>
  <c r="I18" i="154"/>
  <c r="G24" i="154"/>
  <c r="O36" i="154"/>
  <c r="G42" i="154"/>
  <c r="G48" i="154"/>
  <c r="O48" i="154"/>
  <c r="P53" i="154"/>
  <c r="Q56" i="154"/>
  <c r="F14" i="154"/>
  <c r="M14" i="154"/>
  <c r="Q14" i="154"/>
  <c r="G18" i="154"/>
  <c r="N18" i="154"/>
  <c r="O21" i="154"/>
  <c r="E20" i="154"/>
  <c r="G21" i="154"/>
  <c r="P21" i="154"/>
  <c r="E23" i="154"/>
  <c r="I24" i="154"/>
  <c r="O27" i="154"/>
  <c r="H27" i="154"/>
  <c r="E26" i="154"/>
  <c r="G27" i="154"/>
  <c r="P27" i="154"/>
  <c r="E29" i="154"/>
  <c r="O33" i="154"/>
  <c r="H33" i="154"/>
  <c r="E32" i="154"/>
  <c r="G33" i="154"/>
  <c r="P33" i="154"/>
  <c r="E35" i="154"/>
  <c r="E52" i="154"/>
  <c r="L54" i="154" s="1"/>
  <c r="O39" i="154"/>
  <c r="H39" i="154"/>
  <c r="E38" i="154"/>
  <c r="G39" i="154"/>
  <c r="P39" i="154"/>
  <c r="E41" i="154"/>
  <c r="I42" i="154"/>
  <c r="O45" i="154"/>
  <c r="H45" i="154"/>
  <c r="E44" i="154"/>
  <c r="G45" i="154"/>
  <c r="P45" i="154"/>
  <c r="E47" i="154"/>
  <c r="O51" i="154"/>
  <c r="H51" i="154"/>
  <c r="E50" i="154"/>
  <c r="G51" i="154"/>
  <c r="P51" i="154"/>
  <c r="G53" i="154"/>
  <c r="N53" i="154"/>
  <c r="I53" i="154"/>
  <c r="O24" i="154"/>
  <c r="Q36" i="154"/>
  <c r="M36" i="154"/>
  <c r="F36" i="154"/>
  <c r="Q48" i="154"/>
  <c r="M48" i="154"/>
  <c r="F48" i="154"/>
  <c r="F56" i="154"/>
  <c r="F15" i="154"/>
  <c r="G14" i="154"/>
  <c r="N14" i="154"/>
  <c r="E17" i="154"/>
  <c r="H18" i="154"/>
  <c r="I21" i="154"/>
  <c r="Q21" i="154"/>
  <c r="N24" i="154"/>
  <c r="Q27" i="154"/>
  <c r="I33" i="154"/>
  <c r="Q33" i="154"/>
  <c r="N36" i="154"/>
  <c r="I39" i="154"/>
  <c r="Q39" i="154"/>
  <c r="N42" i="154"/>
  <c r="I45" i="154"/>
  <c r="Q45" i="154"/>
  <c r="N48" i="154"/>
  <c r="I51" i="154"/>
  <c r="Q51" i="154"/>
  <c r="H53" i="154"/>
  <c r="O53" i="154"/>
  <c r="M53" i="154"/>
  <c r="F40" i="153"/>
  <c r="E40" i="153"/>
  <c r="H40" i="153"/>
  <c r="F12" i="153"/>
  <c r="F18" i="153"/>
  <c r="F34" i="153"/>
  <c r="G12" i="153"/>
  <c r="E12" i="153"/>
  <c r="E16" i="153"/>
  <c r="H16" i="153"/>
  <c r="E20" i="153"/>
  <c r="H20" i="153"/>
  <c r="E24" i="153"/>
  <c r="H24" i="153"/>
  <c r="E28" i="153"/>
  <c r="H28" i="153"/>
  <c r="F14" i="153"/>
  <c r="F26" i="153"/>
  <c r="F30" i="153"/>
  <c r="G14" i="153"/>
  <c r="F16" i="153"/>
  <c r="G18" i="153"/>
  <c r="F20" i="153"/>
  <c r="G22" i="153"/>
  <c r="F24" i="153"/>
  <c r="F28" i="153"/>
  <c r="G30" i="153"/>
  <c r="F32" i="153"/>
  <c r="G34" i="153"/>
  <c r="F36" i="153"/>
  <c r="G40" i="153"/>
  <c r="E14" i="153"/>
  <c r="E18" i="153"/>
  <c r="E22" i="153"/>
  <c r="E26" i="153"/>
  <c r="E30" i="153"/>
  <c r="H30" i="153"/>
  <c r="E34" i="153"/>
  <c r="N54" i="154" l="1"/>
  <c r="J54" i="154"/>
  <c r="M57" i="154"/>
  <c r="L57" i="154"/>
  <c r="O54" i="154"/>
  <c r="K54" i="154"/>
  <c r="K57" i="154"/>
  <c r="N57" i="154"/>
  <c r="F57" i="154"/>
  <c r="Q57" i="154"/>
  <c r="P57" i="154"/>
  <c r="G54" i="154"/>
  <c r="I57" i="154"/>
  <c r="Q15" i="154"/>
  <c r="M15" i="154"/>
  <c r="F54" i="154"/>
  <c r="G15" i="154"/>
  <c r="P15" i="154"/>
  <c r="I15" i="154"/>
  <c r="N15" i="154"/>
  <c r="E14" i="154"/>
  <c r="P54" i="154"/>
  <c r="E53" i="154"/>
  <c r="I54" i="154"/>
  <c r="H54" i="154"/>
  <c r="O15" i="154"/>
  <c r="Q54" i="154"/>
  <c r="H15" i="154"/>
  <c r="M54" i="154"/>
  <c r="G57" i="154"/>
  <c r="H57" i="154"/>
  <c r="O57" i="154"/>
  <c r="E56" i="154"/>
  <c r="E38" i="153"/>
  <c r="F38" i="153"/>
  <c r="H38" i="153"/>
  <c r="G38" i="153"/>
  <c r="H12" i="153"/>
  <c r="V68" i="150" l="1"/>
  <c r="AA66" i="150"/>
  <c r="AA73" i="150" s="1"/>
  <c r="W66" i="150"/>
  <c r="W73" i="150" s="1"/>
  <c r="S66" i="150"/>
  <c r="S73" i="150" s="1"/>
  <c r="X65" i="150"/>
  <c r="X72" i="150" s="1"/>
  <c r="H65" i="150"/>
  <c r="H72" i="150" s="1"/>
  <c r="AB61" i="150"/>
  <c r="AA61" i="150"/>
  <c r="Z61" i="150"/>
  <c r="Y61" i="150"/>
  <c r="X61" i="150"/>
  <c r="W61" i="150"/>
  <c r="V61" i="150"/>
  <c r="U61" i="150"/>
  <c r="T61" i="150"/>
  <c r="S61" i="150"/>
  <c r="R61" i="150"/>
  <c r="Q61" i="150"/>
  <c r="J61" i="150"/>
  <c r="I61" i="150"/>
  <c r="H61" i="150"/>
  <c r="D61" i="150"/>
  <c r="D68" i="150" s="1"/>
  <c r="AB57" i="150"/>
  <c r="AA57" i="150"/>
  <c r="Z57" i="150"/>
  <c r="Y57" i="150"/>
  <c r="Y66" i="150" s="1"/>
  <c r="Y73" i="150" s="1"/>
  <c r="X57" i="150"/>
  <c r="W57" i="150"/>
  <c r="V57" i="150"/>
  <c r="U57" i="150"/>
  <c r="U66" i="150" s="1"/>
  <c r="U73" i="150" s="1"/>
  <c r="T57" i="150"/>
  <c r="S57" i="150"/>
  <c r="R57" i="150"/>
  <c r="Q57" i="150"/>
  <c r="Q66" i="150" s="1"/>
  <c r="Q73" i="150" s="1"/>
  <c r="J57" i="150"/>
  <c r="I57" i="150"/>
  <c r="I66" i="150" s="1"/>
  <c r="I73" i="150" s="1"/>
  <c r="H57" i="150"/>
  <c r="D57" i="150"/>
  <c r="D66" i="150" s="1"/>
  <c r="AB54" i="150"/>
  <c r="AB65" i="150" s="1"/>
  <c r="AB72" i="150" s="1"/>
  <c r="AA54" i="150"/>
  <c r="AA65" i="150" s="1"/>
  <c r="AA72" i="150" s="1"/>
  <c r="Z54" i="150"/>
  <c r="Y54" i="150"/>
  <c r="Y65" i="150" s="1"/>
  <c r="Y72" i="150" s="1"/>
  <c r="X54" i="150"/>
  <c r="W54" i="150"/>
  <c r="W65" i="150" s="1"/>
  <c r="W72" i="150" s="1"/>
  <c r="V54" i="150"/>
  <c r="U54" i="150"/>
  <c r="U65" i="150" s="1"/>
  <c r="U72" i="150" s="1"/>
  <c r="T54" i="150"/>
  <c r="S54" i="150"/>
  <c r="S65" i="150" s="1"/>
  <c r="S72" i="150" s="1"/>
  <c r="R54" i="150"/>
  <c r="Q54" i="150"/>
  <c r="Q65" i="150" s="1"/>
  <c r="Q72" i="150" s="1"/>
  <c r="J54" i="150"/>
  <c r="I54" i="150"/>
  <c r="I65" i="150" s="1"/>
  <c r="I72" i="150" s="1"/>
  <c r="H54" i="150"/>
  <c r="D54" i="150"/>
  <c r="D65" i="150" s="1"/>
  <c r="D72" i="150" s="1"/>
  <c r="I53" i="150"/>
  <c r="P51" i="150"/>
  <c r="O51" i="150"/>
  <c r="N51" i="150"/>
  <c r="L51" i="150"/>
  <c r="F51" i="150" s="1"/>
  <c r="U53" i="150" s="1"/>
  <c r="P48" i="150"/>
  <c r="O48" i="150"/>
  <c r="N48" i="150"/>
  <c r="L48" i="150"/>
  <c r="P45" i="150"/>
  <c r="O45" i="150"/>
  <c r="N45" i="150"/>
  <c r="L45" i="150"/>
  <c r="P42" i="150"/>
  <c r="N42" i="150" s="1"/>
  <c r="O42" i="150"/>
  <c r="O57" i="150" s="1"/>
  <c r="L42" i="150"/>
  <c r="P39" i="150"/>
  <c r="N39" i="150" s="1"/>
  <c r="O39" i="150"/>
  <c r="O54" i="150" s="1"/>
  <c r="L39" i="150"/>
  <c r="P36" i="150"/>
  <c r="O36" i="150"/>
  <c r="O61" i="150" s="1"/>
  <c r="N36" i="150"/>
  <c r="P33" i="150"/>
  <c r="M33" i="150" s="1"/>
  <c r="O33" i="150"/>
  <c r="N33" i="150"/>
  <c r="P30" i="150"/>
  <c r="M30" i="150" s="1"/>
  <c r="O30" i="150"/>
  <c r="N30" i="150"/>
  <c r="P27" i="150"/>
  <c r="M27" i="150" s="1"/>
  <c r="O27" i="150"/>
  <c r="N27" i="150"/>
  <c r="P24" i="150"/>
  <c r="O24" i="150"/>
  <c r="P21" i="150"/>
  <c r="O21" i="150"/>
  <c r="M21" i="150"/>
  <c r="P18" i="150"/>
  <c r="O18" i="150"/>
  <c r="M18" i="150"/>
  <c r="AB15" i="150"/>
  <c r="AB68" i="150" s="1"/>
  <c r="AA15" i="150"/>
  <c r="Z15" i="150"/>
  <c r="Z68" i="150" s="1"/>
  <c r="Y15" i="150"/>
  <c r="X15" i="150"/>
  <c r="X68" i="150" s="1"/>
  <c r="W15" i="150"/>
  <c r="V15" i="150"/>
  <c r="U15" i="150"/>
  <c r="T15" i="150"/>
  <c r="T68" i="150" s="1"/>
  <c r="S15" i="150"/>
  <c r="R15" i="150"/>
  <c r="R68" i="150" s="1"/>
  <c r="Q15" i="150"/>
  <c r="O15" i="150"/>
  <c r="J15" i="150"/>
  <c r="J68" i="150" s="1"/>
  <c r="I15" i="150"/>
  <c r="H15" i="150"/>
  <c r="H68" i="150" s="1"/>
  <c r="M24" i="150" l="1"/>
  <c r="P15" i="150"/>
  <c r="N57" i="150"/>
  <c r="S68" i="150"/>
  <c r="W68" i="150"/>
  <c r="AA68" i="150"/>
  <c r="G18" i="150"/>
  <c r="N54" i="150"/>
  <c r="I68" i="150"/>
  <c r="O68" i="150"/>
  <c r="L18" i="150"/>
  <c r="N18" i="150"/>
  <c r="G21" i="150"/>
  <c r="N24" i="150"/>
  <c r="Q68" i="150"/>
  <c r="U68" i="150"/>
  <c r="Y68" i="150"/>
  <c r="L21" i="150"/>
  <c r="N21" i="150"/>
  <c r="M23" i="150"/>
  <c r="M32" i="150"/>
  <c r="M36" i="150"/>
  <c r="P61" i="150"/>
  <c r="L57" i="150"/>
  <c r="F42" i="150"/>
  <c r="M45" i="150"/>
  <c r="L24" i="150"/>
  <c r="L27" i="150"/>
  <c r="L30" i="150"/>
  <c r="L33" i="150"/>
  <c r="L36" i="150"/>
  <c r="L44" i="150"/>
  <c r="F45" i="150"/>
  <c r="M48" i="150"/>
  <c r="R65" i="150"/>
  <c r="R72" i="150" s="1"/>
  <c r="V65" i="150"/>
  <c r="V72" i="150" s="1"/>
  <c r="Z65" i="150"/>
  <c r="Z72" i="150" s="1"/>
  <c r="O66" i="150"/>
  <c r="O73" i="150" s="1"/>
  <c r="N61" i="150"/>
  <c r="M39" i="150"/>
  <c r="P54" i="150"/>
  <c r="F48" i="150"/>
  <c r="L50" i="150"/>
  <c r="K48" i="150"/>
  <c r="H66" i="150"/>
  <c r="H73" i="150" s="1"/>
  <c r="G27" i="150"/>
  <c r="P29" i="150"/>
  <c r="G30" i="150"/>
  <c r="P32" i="150" s="1"/>
  <c r="G33" i="150"/>
  <c r="P35" i="150"/>
  <c r="F39" i="150"/>
  <c r="M42" i="150"/>
  <c r="P57" i="150"/>
  <c r="R53" i="150"/>
  <c r="F53" i="150"/>
  <c r="AA53" i="150"/>
  <c r="O53" i="150"/>
  <c r="X53" i="150"/>
  <c r="L54" i="150"/>
  <c r="O65" i="150"/>
  <c r="O72" i="150" s="1"/>
  <c r="K51" i="150"/>
  <c r="L53" i="150"/>
  <c r="T66" i="150"/>
  <c r="T73" i="150" s="1"/>
  <c r="X66" i="150"/>
  <c r="X73" i="150" s="1"/>
  <c r="AB66" i="150"/>
  <c r="AB73" i="150" s="1"/>
  <c r="D73" i="150"/>
  <c r="J66" i="150"/>
  <c r="J73" i="150" s="1"/>
  <c r="M51" i="150"/>
  <c r="J65" i="150"/>
  <c r="J72" i="150" s="1"/>
  <c r="R66" i="150"/>
  <c r="R73" i="150" s="1"/>
  <c r="V66" i="150"/>
  <c r="V73" i="150" s="1"/>
  <c r="Z66" i="150"/>
  <c r="Z73" i="150" s="1"/>
  <c r="T65" i="150"/>
  <c r="T72" i="150" s="1"/>
  <c r="G51" i="150" l="1"/>
  <c r="L65" i="150"/>
  <c r="M57" i="150"/>
  <c r="G42" i="150"/>
  <c r="M44" i="150" s="1"/>
  <c r="Y35" i="150"/>
  <c r="S35" i="150"/>
  <c r="G35" i="150"/>
  <c r="V35" i="150"/>
  <c r="AB35" i="150"/>
  <c r="J35" i="150"/>
  <c r="Y29" i="150"/>
  <c r="S29" i="150"/>
  <c r="G29" i="150"/>
  <c r="V29" i="150"/>
  <c r="AB29" i="150"/>
  <c r="J29" i="150"/>
  <c r="X50" i="150"/>
  <c r="R50" i="150"/>
  <c r="F50" i="150"/>
  <c r="O50" i="150"/>
  <c r="I50" i="150"/>
  <c r="AA50" i="150"/>
  <c r="U50" i="150"/>
  <c r="M54" i="150"/>
  <c r="M41" i="150"/>
  <c r="G39" i="150"/>
  <c r="AA47" i="150"/>
  <c r="O47" i="150"/>
  <c r="X47" i="150"/>
  <c r="L47" i="150"/>
  <c r="U47" i="150"/>
  <c r="I47" i="150"/>
  <c r="R47" i="150"/>
  <c r="F47" i="150"/>
  <c r="F30" i="150"/>
  <c r="K30" i="150"/>
  <c r="K42" i="150"/>
  <c r="K21" i="150"/>
  <c r="F21" i="150"/>
  <c r="Y23" i="150"/>
  <c r="AB23" i="150"/>
  <c r="V23" i="150"/>
  <c r="J23" i="150"/>
  <c r="S23" i="150"/>
  <c r="G23" i="150"/>
  <c r="P23" i="150"/>
  <c r="N65" i="150"/>
  <c r="N72" i="150" s="1"/>
  <c r="N66" i="150"/>
  <c r="N73" i="150" s="1"/>
  <c r="F54" i="150"/>
  <c r="U41" i="150"/>
  <c r="I41" i="150"/>
  <c r="R41" i="150"/>
  <c r="F41" i="150"/>
  <c r="AA41" i="150"/>
  <c r="O41" i="150"/>
  <c r="E39" i="150"/>
  <c r="M40" i="150" s="1"/>
  <c r="X41" i="150"/>
  <c r="L41" i="150"/>
  <c r="M47" i="150"/>
  <c r="G45" i="150"/>
  <c r="AB20" i="150"/>
  <c r="P20" i="150"/>
  <c r="Y20" i="150"/>
  <c r="M20" i="150"/>
  <c r="V20" i="150"/>
  <c r="J20" i="150"/>
  <c r="S20" i="150"/>
  <c r="G20" i="150"/>
  <c r="K39" i="150"/>
  <c r="M50" i="150"/>
  <c r="G48" i="150"/>
  <c r="F27" i="150"/>
  <c r="L29" i="150"/>
  <c r="K27" i="150"/>
  <c r="M35" i="150"/>
  <c r="M29" i="150"/>
  <c r="L15" i="150"/>
  <c r="F18" i="150"/>
  <c r="L20" i="150" s="1"/>
  <c r="K18" i="150"/>
  <c r="G24" i="150"/>
  <c r="G15" i="150" s="1"/>
  <c r="P66" i="150"/>
  <c r="P73" i="150" s="1"/>
  <c r="P65" i="150"/>
  <c r="P72" i="150" s="1"/>
  <c r="F33" i="150"/>
  <c r="L35" i="150" s="1"/>
  <c r="K33" i="150"/>
  <c r="L66" i="150"/>
  <c r="M61" i="150"/>
  <c r="M38" i="150"/>
  <c r="G36" i="150"/>
  <c r="P68" i="150"/>
  <c r="Y32" i="150"/>
  <c r="S32" i="150"/>
  <c r="G32" i="150"/>
  <c r="V32" i="150"/>
  <c r="AB32" i="150"/>
  <c r="J32" i="150"/>
  <c r="K45" i="150"/>
  <c r="F36" i="150"/>
  <c r="L38" i="150"/>
  <c r="L61" i="150"/>
  <c r="K36" i="150"/>
  <c r="F24" i="150"/>
  <c r="L26" i="150"/>
  <c r="K24" i="150"/>
  <c r="F57" i="150"/>
  <c r="L59" i="150" s="1"/>
  <c r="R44" i="150"/>
  <c r="F44" i="150"/>
  <c r="AA44" i="150"/>
  <c r="O44" i="150"/>
  <c r="E42" i="150"/>
  <c r="X44" i="150"/>
  <c r="U44" i="150"/>
  <c r="I44" i="150"/>
  <c r="N15" i="150"/>
  <c r="M15" i="150"/>
  <c r="G17" i="150" l="1"/>
  <c r="AB17" i="150"/>
  <c r="Y17" i="150"/>
  <c r="V17" i="150"/>
  <c r="J17" i="150"/>
  <c r="S17" i="150"/>
  <c r="P17" i="150"/>
  <c r="K61" i="150"/>
  <c r="K37" i="150"/>
  <c r="F61" i="150"/>
  <c r="F37" i="150"/>
  <c r="X38" i="150"/>
  <c r="I38" i="150"/>
  <c r="E36" i="150"/>
  <c r="U38" i="150"/>
  <c r="R38" i="150"/>
  <c r="F38" i="150"/>
  <c r="AA38" i="150"/>
  <c r="O38" i="150"/>
  <c r="K15" i="150"/>
  <c r="Y50" i="150"/>
  <c r="S50" i="150"/>
  <c r="G50" i="150"/>
  <c r="AB50" i="150"/>
  <c r="V50" i="150"/>
  <c r="J50" i="150"/>
  <c r="P50" i="150"/>
  <c r="K54" i="150"/>
  <c r="K40" i="150"/>
  <c r="Y47" i="150"/>
  <c r="S47" i="150"/>
  <c r="G47" i="150"/>
  <c r="AB47" i="150"/>
  <c r="V47" i="150"/>
  <c r="J47" i="150"/>
  <c r="P47" i="150"/>
  <c r="X23" i="150"/>
  <c r="R23" i="150"/>
  <c r="F23" i="150"/>
  <c r="E21" i="150"/>
  <c r="U23" i="150"/>
  <c r="I23" i="150"/>
  <c r="AA23" i="150"/>
  <c r="F22" i="150"/>
  <c r="O23" i="150"/>
  <c r="K57" i="150"/>
  <c r="K43" i="150"/>
  <c r="X32" i="150"/>
  <c r="I32" i="150"/>
  <c r="F32" i="150"/>
  <c r="E30" i="150"/>
  <c r="O32" i="150"/>
  <c r="U32" i="150"/>
  <c r="AA32" i="150"/>
  <c r="R32" i="150"/>
  <c r="M68" i="150"/>
  <c r="M17" i="150"/>
  <c r="Z43" i="150"/>
  <c r="V43" i="150"/>
  <c r="R43" i="150"/>
  <c r="J43" i="150"/>
  <c r="AB43" i="150"/>
  <c r="X43" i="150"/>
  <c r="T43" i="150"/>
  <c r="H43" i="150"/>
  <c r="U43" i="150"/>
  <c r="AA43" i="150"/>
  <c r="S43" i="150"/>
  <c r="Y43" i="150"/>
  <c r="Q43" i="150"/>
  <c r="I43" i="150"/>
  <c r="W43" i="150"/>
  <c r="O43" i="150"/>
  <c r="N43" i="150"/>
  <c r="L43" i="150"/>
  <c r="P43" i="150"/>
  <c r="L63" i="150"/>
  <c r="G61" i="150"/>
  <c r="Y38" i="150"/>
  <c r="S38" i="150"/>
  <c r="G38" i="150"/>
  <c r="AB38" i="150"/>
  <c r="V38" i="150"/>
  <c r="J38" i="150"/>
  <c r="G37" i="150"/>
  <c r="P38" i="150"/>
  <c r="L73" i="150"/>
  <c r="X20" i="150"/>
  <c r="R20" i="150"/>
  <c r="F20" i="150"/>
  <c r="E18" i="150"/>
  <c r="AA20" i="150"/>
  <c r="U20" i="150"/>
  <c r="I20" i="150"/>
  <c r="F15" i="150"/>
  <c r="O20" i="150"/>
  <c r="F65" i="150"/>
  <c r="F72" i="150" s="1"/>
  <c r="U56" i="150"/>
  <c r="I56" i="150"/>
  <c r="F56" i="150"/>
  <c r="AA56" i="150"/>
  <c r="X56" i="150"/>
  <c r="O56" i="150"/>
  <c r="R56" i="150"/>
  <c r="K31" i="150"/>
  <c r="M66" i="150"/>
  <c r="M73" i="150" s="1"/>
  <c r="AB53" i="150"/>
  <c r="V53" i="150"/>
  <c r="J53" i="150"/>
  <c r="Y53" i="150"/>
  <c r="S53" i="150"/>
  <c r="G53" i="150"/>
  <c r="E51" i="150"/>
  <c r="P53" i="150"/>
  <c r="F43" i="150"/>
  <c r="X35" i="150"/>
  <c r="I35" i="150"/>
  <c r="F35" i="150"/>
  <c r="E33" i="150"/>
  <c r="O35" i="150"/>
  <c r="U35" i="150"/>
  <c r="AA35" i="150"/>
  <c r="R35" i="150"/>
  <c r="Y26" i="150"/>
  <c r="S26" i="150"/>
  <c r="G26" i="150"/>
  <c r="AB26" i="150"/>
  <c r="J26" i="150"/>
  <c r="V26" i="150"/>
  <c r="P26" i="150"/>
  <c r="Z40" i="150"/>
  <c r="V40" i="150"/>
  <c r="R40" i="150"/>
  <c r="J40" i="150"/>
  <c r="AB40" i="150"/>
  <c r="X40" i="150"/>
  <c r="T40" i="150"/>
  <c r="H40" i="150"/>
  <c r="W40" i="150"/>
  <c r="O40" i="150"/>
  <c r="U40" i="150"/>
  <c r="AA40" i="150"/>
  <c r="S40" i="150"/>
  <c r="Y40" i="150"/>
  <c r="Q40" i="150"/>
  <c r="I40" i="150"/>
  <c r="L40" i="150"/>
  <c r="N40" i="150"/>
  <c r="P40" i="150"/>
  <c r="F40" i="150"/>
  <c r="K22" i="150"/>
  <c r="M65" i="150"/>
  <c r="M72" i="150" s="1"/>
  <c r="G57" i="150"/>
  <c r="Y44" i="150"/>
  <c r="S44" i="150"/>
  <c r="G44" i="150"/>
  <c r="AB44" i="150"/>
  <c r="V44" i="150"/>
  <c r="J44" i="150"/>
  <c r="G43" i="150"/>
  <c r="P44" i="150"/>
  <c r="L56" i="150"/>
  <c r="N68" i="150"/>
  <c r="F66" i="150"/>
  <c r="F73" i="150" s="1"/>
  <c r="AA59" i="150"/>
  <c r="U59" i="150"/>
  <c r="I59" i="150"/>
  <c r="R59" i="150"/>
  <c r="F59" i="150"/>
  <c r="O59" i="150"/>
  <c r="X59" i="150"/>
  <c r="X26" i="150"/>
  <c r="I26" i="150"/>
  <c r="U26" i="150"/>
  <c r="O26" i="150"/>
  <c r="AA26" i="150"/>
  <c r="F26" i="150"/>
  <c r="R26" i="150"/>
  <c r="E24" i="150"/>
  <c r="M63" i="150"/>
  <c r="K34" i="150"/>
  <c r="M26" i="150"/>
  <c r="L68" i="150"/>
  <c r="X29" i="150"/>
  <c r="I29" i="150"/>
  <c r="F29" i="150"/>
  <c r="O29" i="150"/>
  <c r="U29" i="150"/>
  <c r="AA29" i="150"/>
  <c r="R29" i="150"/>
  <c r="E27" i="150"/>
  <c r="L23" i="150"/>
  <c r="L32" i="150"/>
  <c r="E45" i="150"/>
  <c r="G54" i="150"/>
  <c r="Y41" i="150"/>
  <c r="S41" i="150"/>
  <c r="G41" i="150"/>
  <c r="AB41" i="150"/>
  <c r="V41" i="150"/>
  <c r="J41" i="150"/>
  <c r="G40" i="150"/>
  <c r="P41" i="150"/>
  <c r="E48" i="150"/>
  <c r="G49" i="150" s="1"/>
  <c r="M43" i="150"/>
  <c r="L72" i="150"/>
  <c r="M53" i="150"/>
  <c r="Z46" i="150" l="1"/>
  <c r="V46" i="150"/>
  <c r="R46" i="150"/>
  <c r="J46" i="150"/>
  <c r="AB46" i="150"/>
  <c r="X46" i="150"/>
  <c r="T46" i="150"/>
  <c r="H46" i="150"/>
  <c r="AA46" i="150"/>
  <c r="S46" i="150"/>
  <c r="Y46" i="150"/>
  <c r="I46" i="150"/>
  <c r="Q46" i="150"/>
  <c r="W46" i="150"/>
  <c r="O46" i="150"/>
  <c r="U46" i="150"/>
  <c r="P46" i="150"/>
  <c r="N46" i="150"/>
  <c r="L46" i="150"/>
  <c r="F46" i="150"/>
  <c r="M46" i="150"/>
  <c r="Y19" i="150"/>
  <c r="U19" i="150"/>
  <c r="Q19" i="150"/>
  <c r="I19" i="150"/>
  <c r="AA19" i="150"/>
  <c r="W19" i="150"/>
  <c r="S19" i="150"/>
  <c r="AB19" i="150"/>
  <c r="T19" i="150"/>
  <c r="E15" i="150"/>
  <c r="F16" i="150" s="1"/>
  <c r="F69" i="150" s="1"/>
  <c r="Z19" i="150"/>
  <c r="R19" i="150"/>
  <c r="J19" i="150"/>
  <c r="X19" i="150"/>
  <c r="P19" i="150"/>
  <c r="H19" i="150"/>
  <c r="V19" i="150"/>
  <c r="O19" i="150"/>
  <c r="M19" i="150"/>
  <c r="G19" i="150"/>
  <c r="L19" i="150"/>
  <c r="N19" i="150"/>
  <c r="G65" i="150"/>
  <c r="G72" i="150" s="1"/>
  <c r="G56" i="150"/>
  <c r="S56" i="150"/>
  <c r="AB56" i="150"/>
  <c r="Y56" i="150"/>
  <c r="V56" i="150"/>
  <c r="J56" i="150"/>
  <c r="P56" i="150"/>
  <c r="Z28" i="150"/>
  <c r="V28" i="150"/>
  <c r="R28" i="150"/>
  <c r="J28" i="150"/>
  <c r="Y28" i="150"/>
  <c r="T28" i="150"/>
  <c r="I28" i="150"/>
  <c r="S28" i="150"/>
  <c r="X28" i="150"/>
  <c r="AB28" i="150"/>
  <c r="W28" i="150"/>
  <c r="Q28" i="150"/>
  <c r="AA28" i="150"/>
  <c r="U28" i="150"/>
  <c r="M28" i="150"/>
  <c r="H28" i="150"/>
  <c r="N28" i="150"/>
  <c r="O28" i="150"/>
  <c r="P28" i="150"/>
  <c r="G28" i="150"/>
  <c r="L28" i="150"/>
  <c r="F28" i="150"/>
  <c r="Z25" i="150"/>
  <c r="V25" i="150"/>
  <c r="R25" i="150"/>
  <c r="J25" i="150"/>
  <c r="Y25" i="150"/>
  <c r="T25" i="150"/>
  <c r="I25" i="150"/>
  <c r="AB25" i="150"/>
  <c r="W25" i="150"/>
  <c r="Q25" i="150"/>
  <c r="X25" i="150"/>
  <c r="U25" i="150"/>
  <c r="S25" i="150"/>
  <c r="H25" i="150"/>
  <c r="AA25" i="150"/>
  <c r="P25" i="150"/>
  <c r="O25" i="150"/>
  <c r="N25" i="150"/>
  <c r="M25" i="150"/>
  <c r="L25" i="150"/>
  <c r="F25" i="150"/>
  <c r="F19" i="150"/>
  <c r="K68" i="150"/>
  <c r="S70" i="150"/>
  <c r="R17" i="150"/>
  <c r="F17" i="150"/>
  <c r="F68" i="150"/>
  <c r="AA17" i="150"/>
  <c r="I17" i="150"/>
  <c r="X17" i="150"/>
  <c r="O17" i="150"/>
  <c r="U17" i="150"/>
  <c r="E57" i="150"/>
  <c r="Z31" i="150"/>
  <c r="V31" i="150"/>
  <c r="R31" i="150"/>
  <c r="J31" i="150"/>
  <c r="Y31" i="150"/>
  <c r="T31" i="150"/>
  <c r="I31" i="150"/>
  <c r="S31" i="150"/>
  <c r="H31" i="150"/>
  <c r="X31" i="150"/>
  <c r="M31" i="150"/>
  <c r="AB31" i="150"/>
  <c r="W31" i="150"/>
  <c r="Q31" i="150"/>
  <c r="AA31" i="150"/>
  <c r="U31" i="150"/>
  <c r="O31" i="150"/>
  <c r="P31" i="150"/>
  <c r="N31" i="150"/>
  <c r="G31" i="150"/>
  <c r="L31" i="150"/>
  <c r="F31" i="150"/>
  <c r="Y22" i="150"/>
  <c r="U22" i="150"/>
  <c r="Q22" i="150"/>
  <c r="I22" i="150"/>
  <c r="AA22" i="150"/>
  <c r="W22" i="150"/>
  <c r="S22" i="150"/>
  <c r="Z22" i="150"/>
  <c r="R22" i="150"/>
  <c r="J22" i="150"/>
  <c r="X22" i="150"/>
  <c r="P22" i="150"/>
  <c r="H22" i="150"/>
  <c r="V22" i="150"/>
  <c r="AB22" i="150"/>
  <c r="T22" i="150"/>
  <c r="O22" i="150"/>
  <c r="M22" i="150"/>
  <c r="L22" i="150"/>
  <c r="G22" i="150"/>
  <c r="N22" i="150"/>
  <c r="K19" i="150"/>
  <c r="K62" i="150"/>
  <c r="L17" i="150"/>
  <c r="L70" i="150" s="1"/>
  <c r="E54" i="150"/>
  <c r="G55" i="150" s="1"/>
  <c r="G25" i="150"/>
  <c r="AB52" i="150"/>
  <c r="Z52" i="150"/>
  <c r="V52" i="150"/>
  <c r="W52" i="150"/>
  <c r="R52" i="150"/>
  <c r="J52" i="150"/>
  <c r="AA52" i="150"/>
  <c r="U52" i="150"/>
  <c r="Q52" i="150"/>
  <c r="I52" i="150"/>
  <c r="Y52" i="150"/>
  <c r="T52" i="150"/>
  <c r="H52" i="150"/>
  <c r="X52" i="150"/>
  <c r="S52" i="150"/>
  <c r="O52" i="150"/>
  <c r="L52" i="150"/>
  <c r="F52" i="150"/>
  <c r="N52" i="150"/>
  <c r="P52" i="150"/>
  <c r="K52" i="150"/>
  <c r="M52" i="150"/>
  <c r="G62" i="150"/>
  <c r="G63" i="150"/>
  <c r="G70" i="150" s="1"/>
  <c r="Y63" i="150"/>
  <c r="V63" i="150"/>
  <c r="V70" i="150" s="1"/>
  <c r="J63" i="150"/>
  <c r="J70" i="150" s="1"/>
  <c r="AB63" i="150"/>
  <c r="AB70" i="150" s="1"/>
  <c r="S63" i="150"/>
  <c r="P63" i="150"/>
  <c r="M70" i="150"/>
  <c r="G46" i="150"/>
  <c r="K65" i="150"/>
  <c r="K72" i="150" s="1"/>
  <c r="K25" i="150"/>
  <c r="G59" i="150"/>
  <c r="G66" i="150"/>
  <c r="G73" i="150" s="1"/>
  <c r="G58" i="150"/>
  <c r="AB59" i="150"/>
  <c r="S59" i="150"/>
  <c r="J59" i="150"/>
  <c r="V59" i="150"/>
  <c r="Y59" i="150"/>
  <c r="P59" i="150"/>
  <c r="Z49" i="150"/>
  <c r="V49" i="150"/>
  <c r="R49" i="150"/>
  <c r="J49" i="150"/>
  <c r="Y49" i="150"/>
  <c r="U49" i="150"/>
  <c r="Q49" i="150"/>
  <c r="AB49" i="150"/>
  <c r="X49" i="150"/>
  <c r="T49" i="150"/>
  <c r="H49" i="150"/>
  <c r="S49" i="150"/>
  <c r="I49" i="150"/>
  <c r="O49" i="150"/>
  <c r="AA49" i="150"/>
  <c r="W49" i="150"/>
  <c r="L49" i="150"/>
  <c r="P49" i="150"/>
  <c r="N49" i="150"/>
  <c r="F49" i="150"/>
  <c r="K49" i="150"/>
  <c r="M49" i="150"/>
  <c r="M56" i="150"/>
  <c r="Z34" i="150"/>
  <c r="V34" i="150"/>
  <c r="R34" i="150"/>
  <c r="J34" i="150"/>
  <c r="Y34" i="150"/>
  <c r="T34" i="150"/>
  <c r="I34" i="150"/>
  <c r="S34" i="150"/>
  <c r="H34" i="150"/>
  <c r="X34" i="150"/>
  <c r="M34" i="150"/>
  <c r="AB34" i="150"/>
  <c r="W34" i="150"/>
  <c r="Q34" i="150"/>
  <c r="AA34" i="150"/>
  <c r="U34" i="150"/>
  <c r="O34" i="150"/>
  <c r="P34" i="150"/>
  <c r="N34" i="150"/>
  <c r="G34" i="150"/>
  <c r="L34" i="150"/>
  <c r="F34" i="150"/>
  <c r="G52" i="150"/>
  <c r="M59" i="150"/>
  <c r="K46" i="150"/>
  <c r="K58" i="150"/>
  <c r="K66" i="150"/>
  <c r="K73" i="150" s="1"/>
  <c r="K28" i="150"/>
  <c r="E61" i="150"/>
  <c r="Z37" i="150"/>
  <c r="V37" i="150"/>
  <c r="R37" i="150"/>
  <c r="J37" i="150"/>
  <c r="AB37" i="150"/>
  <c r="Y37" i="150"/>
  <c r="T37" i="150"/>
  <c r="I37" i="150"/>
  <c r="S37" i="150"/>
  <c r="H37" i="150"/>
  <c r="X37" i="150"/>
  <c r="W37" i="150"/>
  <c r="Q37" i="150"/>
  <c r="AA37" i="150"/>
  <c r="U37" i="150"/>
  <c r="N37" i="150"/>
  <c r="P37" i="150"/>
  <c r="O37" i="150"/>
  <c r="L37" i="150"/>
  <c r="M37" i="150"/>
  <c r="AA63" i="150"/>
  <c r="U63" i="150"/>
  <c r="I63" i="150"/>
  <c r="F62" i="150"/>
  <c r="F63" i="150"/>
  <c r="X63" i="150"/>
  <c r="R63" i="150"/>
  <c r="O63" i="150"/>
  <c r="P70" i="150"/>
  <c r="Y70" i="150"/>
  <c r="G68" i="150"/>
  <c r="O70" i="150" l="1"/>
  <c r="X70" i="150"/>
  <c r="E68" i="150"/>
  <c r="V16" i="150"/>
  <c r="AB16" i="150"/>
  <c r="T16" i="150"/>
  <c r="X16" i="150"/>
  <c r="X69" i="150" s="1"/>
  <c r="Z16" i="150"/>
  <c r="R16" i="150"/>
  <c r="J16" i="150"/>
  <c r="H16" i="150"/>
  <c r="S16" i="150"/>
  <c r="I16" i="150"/>
  <c r="O16" i="150"/>
  <c r="Y16" i="150"/>
  <c r="Y69" i="150" s="1"/>
  <c r="Q16" i="150"/>
  <c r="AA16" i="150"/>
  <c r="U16" i="150"/>
  <c r="W16" i="150"/>
  <c r="W69" i="150" s="1"/>
  <c r="P16" i="150"/>
  <c r="M16" i="150"/>
  <c r="G16" i="150"/>
  <c r="G69" i="150" s="1"/>
  <c r="N16" i="150"/>
  <c r="N69" i="150" s="1"/>
  <c r="L16" i="150"/>
  <c r="K55" i="150"/>
  <c r="E66" i="150"/>
  <c r="E73" i="150" s="1"/>
  <c r="AA58" i="150"/>
  <c r="W58" i="150"/>
  <c r="S58" i="150"/>
  <c r="Y58" i="150"/>
  <c r="I58" i="150"/>
  <c r="U58" i="150"/>
  <c r="Q58" i="150"/>
  <c r="T58" i="150"/>
  <c r="J58" i="150"/>
  <c r="R58" i="150"/>
  <c r="AB58" i="150"/>
  <c r="Z58" i="150"/>
  <c r="H58" i="150"/>
  <c r="O58" i="150"/>
  <c r="X58" i="150"/>
  <c r="V58" i="150"/>
  <c r="P58" i="150"/>
  <c r="L58" i="150"/>
  <c r="N58" i="150"/>
  <c r="M58" i="150"/>
  <c r="F58" i="150"/>
  <c r="I70" i="150"/>
  <c r="F70" i="150"/>
  <c r="K16" i="150"/>
  <c r="K69" i="150" s="1"/>
  <c r="E65" i="150"/>
  <c r="E72" i="150" s="1"/>
  <c r="W55" i="150"/>
  <c r="U55" i="150"/>
  <c r="AA55" i="150"/>
  <c r="S55" i="150"/>
  <c r="Y55" i="150"/>
  <c r="Q55" i="150"/>
  <c r="I55" i="150"/>
  <c r="AB55" i="150"/>
  <c r="Z55" i="150"/>
  <c r="R55" i="150"/>
  <c r="V55" i="150"/>
  <c r="T55" i="150"/>
  <c r="J55" i="150"/>
  <c r="H55" i="150"/>
  <c r="X55" i="150"/>
  <c r="O55" i="150"/>
  <c r="N55" i="150"/>
  <c r="L55" i="150"/>
  <c r="P55" i="150"/>
  <c r="M55" i="150"/>
  <c r="F55" i="150"/>
  <c r="AA62" i="150"/>
  <c r="W62" i="150"/>
  <c r="S62" i="150"/>
  <c r="Y62" i="150"/>
  <c r="I62" i="150"/>
  <c r="U62" i="150"/>
  <c r="Q62" i="150"/>
  <c r="T62" i="150"/>
  <c r="R62" i="150"/>
  <c r="V62" i="150"/>
  <c r="H62" i="150"/>
  <c r="O62" i="150"/>
  <c r="X62" i="150"/>
  <c r="J62" i="150"/>
  <c r="Z62" i="150"/>
  <c r="AB62" i="150"/>
  <c r="N62" i="150"/>
  <c r="P62" i="150"/>
  <c r="M62" i="150"/>
  <c r="L62" i="150"/>
  <c r="U70" i="150"/>
  <c r="AA70" i="150"/>
  <c r="R70" i="150"/>
  <c r="L69" i="150" l="1"/>
  <c r="P69" i="150"/>
  <c r="Q69" i="150"/>
  <c r="S69" i="150"/>
  <c r="Z69" i="150"/>
  <c r="V69" i="150"/>
  <c r="H69" i="150"/>
  <c r="U69" i="150"/>
  <c r="O69" i="150"/>
  <c r="J69" i="150"/>
  <c r="T69" i="150"/>
  <c r="M69" i="150"/>
  <c r="AA69" i="150"/>
  <c r="I69" i="150"/>
  <c r="R69" i="150"/>
  <c r="AB69" i="150"/>
</calcChain>
</file>

<file path=xl/sharedStrings.xml><?xml version="1.0" encoding="utf-8"?>
<sst xmlns="http://schemas.openxmlformats.org/spreadsheetml/2006/main" count="847" uniqueCount="404">
  <si>
    <t>令和５年度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2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</si>
  <si>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2"/>
  </si>
  <si>
    <t>表１</t>
    <rPh sb="0" eb="1">
      <t>ヒョウ</t>
    </rPh>
    <phoneticPr fontId="2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</si>
  <si>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2"/>
  </si>
  <si>
    <t>表２</t>
    <rPh sb="0" eb="1">
      <t>ヒョウ</t>
    </rPh>
    <phoneticPr fontId="2"/>
  </si>
  <si>
    <t>回答事業所における従業員の雇用形態別内訳</t>
    <phoneticPr fontId="2"/>
  </si>
  <si>
    <t>表３－１</t>
    <rPh sb="0" eb="1">
      <t>ヒョウ</t>
    </rPh>
    <phoneticPr fontId="2"/>
  </si>
  <si>
    <t>回答事業所における従業員の雇用形態別内訳（60歳以上）</t>
    <phoneticPr fontId="2"/>
  </si>
  <si>
    <t>表３－２</t>
    <rPh sb="0" eb="1">
      <t>ヒョウ</t>
    </rPh>
    <phoneticPr fontId="2"/>
  </si>
  <si>
    <t>回答事業所における従業員の雇用形態別内訳（60～65歳）</t>
    <phoneticPr fontId="2"/>
  </si>
  <si>
    <t>表３－３</t>
    <rPh sb="0" eb="1">
      <t>ヒョウ</t>
    </rPh>
    <phoneticPr fontId="2"/>
  </si>
  <si>
    <t>回答事業所における従業員の雇用形態別内訳（66歳以上）</t>
    <phoneticPr fontId="2"/>
  </si>
  <si>
    <t>表４</t>
    <rPh sb="0" eb="1">
      <t>ヒョウ</t>
    </rPh>
    <phoneticPr fontId="2"/>
  </si>
  <si>
    <t>早期離職の状況</t>
    <phoneticPr fontId="2"/>
  </si>
  <si>
    <t>表５－１</t>
    <rPh sb="0" eb="1">
      <t>ヒョウ</t>
    </rPh>
    <phoneticPr fontId="2"/>
  </si>
  <si>
    <t>女性管理職の状況</t>
    <phoneticPr fontId="2"/>
  </si>
  <si>
    <t>表５－２</t>
    <rPh sb="0" eb="1">
      <t>ヒョウ</t>
    </rPh>
    <phoneticPr fontId="2"/>
  </si>
  <si>
    <t>女性リーダーの状況</t>
    <phoneticPr fontId="2"/>
  </si>
  <si>
    <t>表５－３</t>
    <rPh sb="0" eb="1">
      <t>ヒョウ</t>
    </rPh>
    <phoneticPr fontId="2"/>
  </si>
  <si>
    <t>平均勤続年数の状況</t>
    <phoneticPr fontId="2"/>
  </si>
  <si>
    <t>（２）就業規則</t>
    <rPh sb="3" eb="7">
      <t>シュウギョウキソク</t>
    </rPh>
    <phoneticPr fontId="2"/>
  </si>
  <si>
    <t>表６</t>
    <rPh sb="0" eb="1">
      <t>ヒョウ</t>
    </rPh>
    <phoneticPr fontId="2"/>
  </si>
  <si>
    <t>就業規則の作成の有無</t>
    <rPh sb="0" eb="4">
      <t>シュウギョウキソク</t>
    </rPh>
    <rPh sb="5" eb="7">
      <t>サクセイ</t>
    </rPh>
    <rPh sb="8" eb="10">
      <t>ウム</t>
    </rPh>
    <phoneticPr fontId="2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</si>
  <si>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2"/>
  </si>
  <si>
    <t>表７</t>
    <rPh sb="0" eb="1">
      <t>ヒョウ</t>
    </rPh>
    <phoneticPr fontId="2"/>
  </si>
  <si>
    <t>週休制の状況</t>
    <rPh sb="0" eb="2">
      <t>シュウキュウ</t>
    </rPh>
    <rPh sb="2" eb="3">
      <t>セイ</t>
    </rPh>
    <rPh sb="4" eb="6">
      <t>ジョウキョウ</t>
    </rPh>
    <phoneticPr fontId="2"/>
  </si>
  <si>
    <t>表８</t>
    <rPh sb="0" eb="1">
      <t>ヒョウ</t>
    </rPh>
    <phoneticPr fontId="2"/>
  </si>
  <si>
    <t>所定外労働（残業）の状況</t>
    <phoneticPr fontId="2"/>
  </si>
  <si>
    <t>表９</t>
    <rPh sb="0" eb="1">
      <t>ヒョウ</t>
    </rPh>
    <phoneticPr fontId="2"/>
  </si>
  <si>
    <t>恒常的な所定外労働時間（残業）削減のための取組</t>
    <phoneticPr fontId="2"/>
  </si>
  <si>
    <t>表１０</t>
    <rPh sb="0" eb="1">
      <t>ヒョウ</t>
    </rPh>
    <phoneticPr fontId="2"/>
  </si>
  <si>
    <t>年次有給休暇の状況</t>
    <phoneticPr fontId="2"/>
  </si>
  <si>
    <t>表１１</t>
    <rPh sb="0" eb="1">
      <t>ヒョウ</t>
    </rPh>
    <phoneticPr fontId="2"/>
  </si>
  <si>
    <t>年次有給休暇取得促進のための取組</t>
    <phoneticPr fontId="2"/>
  </si>
  <si>
    <t>（４）非正規従業員の雇用管理</t>
    <rPh sb="3" eb="9">
      <t>ヒセイキジュウギョウイン</t>
    </rPh>
    <rPh sb="10" eb="14">
      <t>コヨウカンリ</t>
    </rPh>
    <phoneticPr fontId="2"/>
  </si>
  <si>
    <t>表１２－１</t>
    <rPh sb="0" eb="1">
      <t>ヒョウ</t>
    </rPh>
    <phoneticPr fontId="2"/>
  </si>
  <si>
    <t>非正規従業員の正規従業員への転換実績（パートタイム労働者）</t>
    <rPh sb="25" eb="28">
      <t>ロウドウシャ</t>
    </rPh>
    <phoneticPr fontId="2"/>
  </si>
  <si>
    <t>表１２－２</t>
    <rPh sb="0" eb="1">
      <t>ヒョウ</t>
    </rPh>
    <phoneticPr fontId="2"/>
  </si>
  <si>
    <t>非正規従業員の正規従業員への転換実績（派遣労働者）</t>
    <rPh sb="19" eb="21">
      <t>ハケン</t>
    </rPh>
    <rPh sb="21" eb="24">
      <t>ロウドウシャ</t>
    </rPh>
    <phoneticPr fontId="2"/>
  </si>
  <si>
    <t>表１２－３</t>
    <rPh sb="0" eb="1">
      <t>ヒョウ</t>
    </rPh>
    <phoneticPr fontId="2"/>
  </si>
  <si>
    <t>非正規従業員の正規従業員への転換実績（その他）</t>
    <rPh sb="21" eb="22">
      <t>タ</t>
    </rPh>
    <phoneticPr fontId="2"/>
  </si>
  <si>
    <t>（５）育児・介護休業制度</t>
    <rPh sb="3" eb="5">
      <t>イクジ</t>
    </rPh>
    <rPh sb="6" eb="12">
      <t>カイゴキュウギョウセイド</t>
    </rPh>
    <phoneticPr fontId="2"/>
  </si>
  <si>
    <t>表１３－１</t>
    <rPh sb="0" eb="1">
      <t>ヒョウ</t>
    </rPh>
    <phoneticPr fontId="2"/>
  </si>
  <si>
    <t>育児休業制度の有無および利用できる期間（正規従業員）</t>
    <phoneticPr fontId="2"/>
  </si>
  <si>
    <t>表１３－２</t>
    <rPh sb="0" eb="1">
      <t>ヒョウ</t>
    </rPh>
    <phoneticPr fontId="2"/>
  </si>
  <si>
    <t>育児休業制度の有無および利用できる期間（パートタイム労働者）</t>
    <phoneticPr fontId="2"/>
  </si>
  <si>
    <t>表１４</t>
    <rPh sb="0" eb="1">
      <t>ヒョウ</t>
    </rPh>
    <phoneticPr fontId="2"/>
  </si>
  <si>
    <t>育児休業の取得状況</t>
    <phoneticPr fontId="2"/>
  </si>
  <si>
    <t>表１５－１</t>
    <rPh sb="0" eb="1">
      <t>ヒョウ</t>
    </rPh>
    <phoneticPr fontId="2"/>
  </si>
  <si>
    <t>育児休業を開始した者(開始予定の者も含む)の取得期間別内訳（男女計）</t>
  </si>
  <si>
    <t>表１５－２</t>
    <rPh sb="0" eb="1">
      <t>ヒョウ</t>
    </rPh>
    <phoneticPr fontId="2"/>
  </si>
  <si>
    <t>育児休業を開始した者(開始予定の者も含む)の取得期間別内訳（男）</t>
  </si>
  <si>
    <t>表１５－３</t>
    <rPh sb="0" eb="1">
      <t>ヒョウ</t>
    </rPh>
    <phoneticPr fontId="2"/>
  </si>
  <si>
    <t>育児休業を開始した者(開始予定の者も含む)の取得期間別内訳（女）</t>
  </si>
  <si>
    <t>表１５－４</t>
    <rPh sb="0" eb="1">
      <t>ヒョウ</t>
    </rPh>
    <phoneticPr fontId="2"/>
  </si>
  <si>
    <t>育児のための休暇取得者の取得期間別内訳（男女計）</t>
  </si>
  <si>
    <t>表１５－５</t>
    <rPh sb="0" eb="1">
      <t>ヒョウ</t>
    </rPh>
    <phoneticPr fontId="2"/>
  </si>
  <si>
    <t>育児のための休暇取得者の取得期間別内訳（男）</t>
  </si>
  <si>
    <t>表１５－６</t>
    <rPh sb="0" eb="1">
      <t>ヒョウ</t>
    </rPh>
    <phoneticPr fontId="2"/>
  </si>
  <si>
    <t>育児のための休暇取得者の取得期間別内訳（女）</t>
  </si>
  <si>
    <t>表１６－１</t>
    <rPh sb="0" eb="1">
      <t>ヒョウ</t>
    </rPh>
    <phoneticPr fontId="2"/>
  </si>
  <si>
    <t>育児休業制度を取得する際の課題（男）</t>
    <phoneticPr fontId="2"/>
  </si>
  <si>
    <t>表１６－２</t>
    <rPh sb="0" eb="1">
      <t>ヒョウ</t>
    </rPh>
    <phoneticPr fontId="2"/>
  </si>
  <si>
    <t>育児休業制度を取得する際の課題（女）</t>
    <phoneticPr fontId="2"/>
  </si>
  <si>
    <t>表１７</t>
    <rPh sb="0" eb="1">
      <t>ヒョウ</t>
    </rPh>
    <phoneticPr fontId="2"/>
  </si>
  <si>
    <t>妊娠または出産により退職した女性労働者</t>
    <phoneticPr fontId="2"/>
  </si>
  <si>
    <t>表１８－１</t>
    <rPh sb="0" eb="1">
      <t>ヒョウ</t>
    </rPh>
    <phoneticPr fontId="2"/>
  </si>
  <si>
    <t>育児・介護による退職者の再雇用制度の有無</t>
    <phoneticPr fontId="2"/>
  </si>
  <si>
    <t>表１８－２</t>
    <rPh sb="0" eb="1">
      <t>ヒョウ</t>
    </rPh>
    <phoneticPr fontId="2"/>
  </si>
  <si>
    <t>育児・介護による退職者の再雇用実績の有無</t>
    <phoneticPr fontId="2"/>
  </si>
  <si>
    <t>表１９－１</t>
    <rPh sb="0" eb="1">
      <t>ヒョウ</t>
    </rPh>
    <phoneticPr fontId="2"/>
  </si>
  <si>
    <t>介護休業制度の有無および利用できる期間（正規従業員）</t>
    <phoneticPr fontId="2"/>
  </si>
  <si>
    <t>表１９－２</t>
    <rPh sb="0" eb="1">
      <t>ヒョウ</t>
    </rPh>
    <phoneticPr fontId="2"/>
  </si>
  <si>
    <t>介護休業制度の有無および利用できる期間（パートタイム労働者）</t>
    <phoneticPr fontId="2"/>
  </si>
  <si>
    <t>表２０</t>
    <rPh sb="0" eb="1">
      <t>ヒョウ</t>
    </rPh>
    <phoneticPr fontId="2"/>
  </si>
  <si>
    <t>介護休業の取得状況</t>
    <phoneticPr fontId="2"/>
  </si>
  <si>
    <t>表２１－１</t>
    <rPh sb="0" eb="1">
      <t>ヒョウ</t>
    </rPh>
    <phoneticPr fontId="2"/>
  </si>
  <si>
    <t>介護休業より復職した者の取得期間別内訳（男女計）</t>
    <phoneticPr fontId="2"/>
  </si>
  <si>
    <t>表２１－２</t>
    <rPh sb="0" eb="1">
      <t>ヒョウ</t>
    </rPh>
    <phoneticPr fontId="2"/>
  </si>
  <si>
    <t>介護休業より復職した者の取得期間別内訳（男）</t>
    <phoneticPr fontId="2"/>
  </si>
  <si>
    <t>表２１－３</t>
    <rPh sb="0" eb="1">
      <t>ヒョウ</t>
    </rPh>
    <phoneticPr fontId="2"/>
  </si>
  <si>
    <t>介護休業より復職した者の取得期間別内訳（女）</t>
    <phoneticPr fontId="2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</si>
  <si>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2"/>
  </si>
  <si>
    <t>表２２</t>
    <rPh sb="0" eb="1">
      <t>ヒョウ</t>
    </rPh>
    <phoneticPr fontId="2"/>
  </si>
  <si>
    <t>育児のための勤務時間短縮等措置の制度の有無</t>
    <phoneticPr fontId="2"/>
  </si>
  <si>
    <t>表２３－１</t>
    <rPh sb="0" eb="1">
      <t>ヒョウ</t>
    </rPh>
    <phoneticPr fontId="2"/>
  </si>
  <si>
    <t>育児のための勤務時間短縮等措置の有無および利用できる期間（短時間勤務）</t>
    <phoneticPr fontId="2"/>
  </si>
  <si>
    <t>表２３－２</t>
    <rPh sb="0" eb="1">
      <t>ヒョウ</t>
    </rPh>
    <phoneticPr fontId="2"/>
  </si>
  <si>
    <t>育児のための勤務時間短縮等措置の有無および利用できる期間（フレックスタイム制利用者）</t>
    <phoneticPr fontId="2"/>
  </si>
  <si>
    <t>表２３－３</t>
    <rPh sb="0" eb="1">
      <t>ヒョウ</t>
    </rPh>
    <phoneticPr fontId="2"/>
  </si>
  <si>
    <t>育児のための勤務時間短縮等措置の有無および利用できる期間（始業・就業時刻の繰上・繰下）</t>
    <phoneticPr fontId="2"/>
  </si>
  <si>
    <t>表２３－４</t>
    <rPh sb="0" eb="1">
      <t>ヒョウ</t>
    </rPh>
    <phoneticPr fontId="2"/>
  </si>
  <si>
    <t>育児のための勤務時間短縮等措置の有無および利用できる期間（所定外労働の免除）</t>
    <phoneticPr fontId="2"/>
  </si>
  <si>
    <t>表２３－５</t>
    <rPh sb="0" eb="1">
      <t>ヒョウ</t>
    </rPh>
    <phoneticPr fontId="2"/>
  </si>
  <si>
    <t>育児のための勤務時間短縮等措置の有無および利用できる期間（在宅勤務）</t>
    <phoneticPr fontId="2"/>
  </si>
  <si>
    <t>表２３－６</t>
    <rPh sb="0" eb="1">
      <t>ヒョウ</t>
    </rPh>
    <phoneticPr fontId="2"/>
  </si>
  <si>
    <t>育児のための勤務時間短縮等措置の有無および利用できる期間（事業所内託児施設）</t>
    <phoneticPr fontId="2"/>
  </si>
  <si>
    <t>表２３－７</t>
    <rPh sb="0" eb="1">
      <t>ヒョウ</t>
    </rPh>
    <phoneticPr fontId="2"/>
  </si>
  <si>
    <t>育児のための勤務時間短縮等措置の有無および利用できる期間（費用援助）</t>
    <phoneticPr fontId="2"/>
  </si>
  <si>
    <t>表２３－８</t>
    <rPh sb="0" eb="1">
      <t>ヒョウ</t>
    </rPh>
    <phoneticPr fontId="2"/>
  </si>
  <si>
    <t>育児のための勤務時間短縮等措置の有無および利用できる期間（１歳以上の子の育休）</t>
    <phoneticPr fontId="2"/>
  </si>
  <si>
    <t>表２４－１</t>
    <rPh sb="0" eb="1">
      <t>ヒョウ</t>
    </rPh>
    <phoneticPr fontId="2"/>
  </si>
  <si>
    <t>育児のための勤務時間短縮等措置の利用状況（短時間勤務利用者）</t>
    <phoneticPr fontId="2"/>
  </si>
  <si>
    <t>表２４－２</t>
    <rPh sb="0" eb="1">
      <t>ヒョウ</t>
    </rPh>
    <phoneticPr fontId="2"/>
  </si>
  <si>
    <t>育児のための勤務時間短縮等措置の利用状況（フレックスタイム制利用者）</t>
    <phoneticPr fontId="2"/>
  </si>
  <si>
    <t>表２４－３</t>
    <rPh sb="0" eb="1">
      <t>ヒョウ</t>
    </rPh>
    <phoneticPr fontId="2"/>
  </si>
  <si>
    <t>育児のための勤務時間短縮等措置の利用状況（始業・就業時刻の繰上・繰下）</t>
    <phoneticPr fontId="2"/>
  </si>
  <si>
    <t>表２４－４</t>
    <rPh sb="0" eb="1">
      <t>ヒョウ</t>
    </rPh>
    <phoneticPr fontId="2"/>
  </si>
  <si>
    <t>育児のための勤務時間短縮等措置の利用状況（所定外労働の免除）</t>
    <phoneticPr fontId="2"/>
  </si>
  <si>
    <t>表２４－５</t>
    <rPh sb="0" eb="1">
      <t>ヒョウ</t>
    </rPh>
    <phoneticPr fontId="2"/>
  </si>
  <si>
    <t>育児のための勤務時間短縮等措置の利用状況（在宅勤務）</t>
    <phoneticPr fontId="2"/>
  </si>
  <si>
    <t>表２４－６</t>
    <rPh sb="0" eb="1">
      <t>ヒョウ</t>
    </rPh>
    <phoneticPr fontId="2"/>
  </si>
  <si>
    <t>育児のための勤務時間短縮等措置の利用状況（事業所内託児施設）</t>
    <phoneticPr fontId="2"/>
  </si>
  <si>
    <t>表２４－７</t>
    <rPh sb="0" eb="1">
      <t>ヒョウ</t>
    </rPh>
    <phoneticPr fontId="2"/>
  </si>
  <si>
    <t>育児のための勤務時間短縮等措置の利用状況（費用援助）</t>
    <phoneticPr fontId="2"/>
  </si>
  <si>
    <t>表２５</t>
    <rPh sb="0" eb="1">
      <t>ヒョウ</t>
    </rPh>
    <phoneticPr fontId="2"/>
  </si>
  <si>
    <t>勤務時間短縮制度等の課題</t>
    <phoneticPr fontId="2"/>
  </si>
  <si>
    <t>表２６</t>
    <rPh sb="0" eb="1">
      <t>ヒョウ</t>
    </rPh>
    <phoneticPr fontId="2"/>
  </si>
  <si>
    <t>子の看護休暇制度の有無、賃金の取扱い等</t>
    <phoneticPr fontId="2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</si>
  <si>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2"/>
  </si>
  <si>
    <t>表２７－１</t>
    <rPh sb="0" eb="1">
      <t>ヒョウ</t>
    </rPh>
    <phoneticPr fontId="2"/>
  </si>
  <si>
    <t>ポジティブ・アクションの取組状況</t>
    <phoneticPr fontId="2"/>
  </si>
  <si>
    <t>表２７－２</t>
    <rPh sb="0" eb="1">
      <t>ヒョウ</t>
    </rPh>
    <phoneticPr fontId="2"/>
  </si>
  <si>
    <t>　　　　　　同上　　　　　　　　　</t>
    <phoneticPr fontId="2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</si>
  <si>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2"/>
  </si>
  <si>
    <t>表２８－１</t>
    <rPh sb="0" eb="1">
      <t>ヒョウ</t>
    </rPh>
    <phoneticPr fontId="2"/>
  </si>
  <si>
    <t>高年齢者の採用および雇用拡大の検討状況</t>
    <phoneticPr fontId="2"/>
  </si>
  <si>
    <t>表２８－２</t>
    <rPh sb="0" eb="1">
      <t>ヒョウ</t>
    </rPh>
    <phoneticPr fontId="2"/>
  </si>
  <si>
    <t>高年齢者採用時の業務内容</t>
    <phoneticPr fontId="2"/>
  </si>
  <si>
    <t>（９）人材育成関係</t>
    <rPh sb="3" eb="9">
      <t>ジンザイイクセイカンケイ</t>
    </rPh>
    <phoneticPr fontId="2"/>
  </si>
  <si>
    <t>表２９</t>
    <rPh sb="0" eb="1">
      <t>ヒョウ</t>
    </rPh>
    <phoneticPr fontId="2"/>
  </si>
  <si>
    <t>人材育成・従業員キャリアアップ支援として実施しているもの</t>
    <phoneticPr fontId="2"/>
  </si>
  <si>
    <t>表３０－１</t>
    <rPh sb="0" eb="1">
      <t>ヒョウ</t>
    </rPh>
    <phoneticPr fontId="2"/>
  </si>
  <si>
    <t>教育訓練に関する国等の助成金活用の有無</t>
    <phoneticPr fontId="2"/>
  </si>
  <si>
    <t>表３０－２</t>
    <rPh sb="0" eb="1">
      <t>ヒョウ</t>
    </rPh>
    <phoneticPr fontId="2"/>
  </si>
  <si>
    <t>国等の助成金を活用していない事業所の活用していない理由</t>
    <phoneticPr fontId="2"/>
  </si>
  <si>
    <t>表３１－１</t>
    <rPh sb="0" eb="1">
      <t>ヒョウ</t>
    </rPh>
    <phoneticPr fontId="2"/>
  </si>
  <si>
    <t>高度教育の必要性の有無　</t>
    <phoneticPr fontId="2"/>
  </si>
  <si>
    <t>表３１－２</t>
    <rPh sb="0" eb="1">
      <t>ヒョウ</t>
    </rPh>
    <phoneticPr fontId="2"/>
  </si>
  <si>
    <t>高度教育の必要性を感じる分野</t>
    <phoneticPr fontId="2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</si>
  <si>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2"/>
  </si>
  <si>
    <t>表３２－１</t>
    <rPh sb="0" eb="1">
      <t>ヒョウ</t>
    </rPh>
    <phoneticPr fontId="2"/>
  </si>
  <si>
    <t xml:space="preserve">外国人労働者の雇用状況（在留資格の種別） </t>
    <phoneticPr fontId="2"/>
  </si>
  <si>
    <t>表３２－２</t>
    <rPh sb="0" eb="1">
      <t>ヒョウ</t>
    </rPh>
    <phoneticPr fontId="2"/>
  </si>
  <si>
    <t xml:space="preserve">外国人労働者の今後の雇用予定 </t>
    <phoneticPr fontId="2"/>
  </si>
  <si>
    <t>（１１）働き方改革関係</t>
    <rPh sb="4" eb="5">
      <t>ハタラ</t>
    </rPh>
    <rPh sb="6" eb="9">
      <t>カタカイカク</t>
    </rPh>
    <rPh sb="9" eb="11">
      <t>カンケイ</t>
    </rPh>
    <phoneticPr fontId="2"/>
  </si>
  <si>
    <t>表３３－１</t>
    <rPh sb="0" eb="1">
      <t>ヒョウ</t>
    </rPh>
    <phoneticPr fontId="2"/>
  </si>
  <si>
    <t>テレワーク（在宅勤務）導入の有無</t>
    <phoneticPr fontId="2"/>
  </si>
  <si>
    <t>表３３－２</t>
    <rPh sb="0" eb="1">
      <t>ヒョウ</t>
    </rPh>
    <phoneticPr fontId="2"/>
  </si>
  <si>
    <t>テレワーク（在宅勤務）導入の成果、成果として期待するもの</t>
    <phoneticPr fontId="2"/>
  </si>
  <si>
    <t>表３３－３</t>
    <rPh sb="0" eb="1">
      <t>ヒョウ</t>
    </rPh>
    <phoneticPr fontId="2"/>
  </si>
  <si>
    <t>テレワーク（在宅勤務）を導入したがやめた、導入していない理由</t>
    <phoneticPr fontId="2"/>
  </si>
  <si>
    <t>表３３－４</t>
    <rPh sb="0" eb="1">
      <t>ヒョウ</t>
    </rPh>
    <phoneticPr fontId="2"/>
  </si>
  <si>
    <t>導入を検討している、検討したいと考える働き方</t>
    <phoneticPr fontId="2"/>
  </si>
  <si>
    <t>（１２）雇用関係</t>
    <rPh sb="4" eb="6">
      <t>コヨウ</t>
    </rPh>
    <rPh sb="6" eb="8">
      <t>カンケイ</t>
    </rPh>
    <phoneticPr fontId="2"/>
  </si>
  <si>
    <t>表３４－１</t>
    <rPh sb="0" eb="1">
      <t>ヒョウ</t>
    </rPh>
    <phoneticPr fontId="2"/>
  </si>
  <si>
    <t>公正採用選考人権啓発推進員の有無</t>
    <phoneticPr fontId="2"/>
  </si>
  <si>
    <t>表３４－２</t>
    <rPh sb="0" eb="1">
      <t>ヒョウ</t>
    </rPh>
    <phoneticPr fontId="2"/>
  </si>
  <si>
    <t>公正採用選考人権啓発推進員選任に関する研修会への参加の有無</t>
    <phoneticPr fontId="2"/>
  </si>
  <si>
    <t>表３５－１</t>
    <phoneticPr fontId="2"/>
  </si>
  <si>
    <t>賃上げ実施の有無</t>
    <rPh sb="0" eb="2">
      <t>チンア</t>
    </rPh>
    <rPh sb="3" eb="5">
      <t>ジッシ</t>
    </rPh>
    <rPh sb="6" eb="8">
      <t>ウム</t>
    </rPh>
    <phoneticPr fontId="2"/>
  </si>
  <si>
    <t>表３５－２</t>
    <phoneticPr fontId="2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</si>
  <si>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2"/>
  </si>
  <si>
    <t>表３５－３</t>
    <rPh sb="0" eb="1">
      <t>ヒョウ</t>
    </rPh>
    <phoneticPr fontId="2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</si>
  <si>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2"/>
  </si>
  <si>
    <t>表３５－４</t>
    <rPh sb="0" eb="1">
      <t>ヒョウ</t>
    </rPh>
    <phoneticPr fontId="2"/>
  </si>
  <si>
    <t>賃上げの課題</t>
    <rPh sb="0" eb="2">
      <t>チンア</t>
    </rPh>
    <rPh sb="4" eb="6">
      <t>カダイ</t>
    </rPh>
    <phoneticPr fontId="2"/>
  </si>
  <si>
    <t>１段目：事業所数</t>
    <rPh sb="1" eb="3">
      <t>ﾀﾞﾝﾒ</t>
    </rPh>
    <rPh sb="4" eb="7">
      <t>ｼﾞｷﾞｮｳｼｮ</t>
    </rPh>
    <rPh sb="7" eb="8">
      <t>ｽｳ</t>
    </rPh>
    <phoneticPr fontId="2" type="halfwidthKatakana"/>
  </si>
  <si>
    <t>（単位：社、％）</t>
    <rPh sb="1" eb="3">
      <t>ﾀﾝｲ</t>
    </rPh>
    <rPh sb="4" eb="5">
      <t>ｼｬ</t>
    </rPh>
    <phoneticPr fontId="2" type="halfwidthKatakana"/>
  </si>
  <si>
    <t>計</t>
    <rPh sb="0" eb="1">
      <t>ｹｲ</t>
    </rPh>
    <phoneticPr fontId="2" type="halfwidthKatakana"/>
  </si>
  <si>
    <t>産業</t>
    <phoneticPr fontId="2" type="halfwidthKatakana"/>
  </si>
  <si>
    <t>建設業</t>
  </si>
  <si>
    <t>製造業</t>
  </si>
  <si>
    <t>卸売業・小売業</t>
    <rPh sb="2" eb="3">
      <t>ｷﾞｮｳ</t>
    </rPh>
    <rPh sb="6" eb="7">
      <t>ｷﾞｮｳ</t>
    </rPh>
    <phoneticPr fontId="2" type="halfwidthKatakana"/>
  </si>
  <si>
    <t>金融業・保険業</t>
    <rPh sb="2" eb="3">
      <t>ｷﾞｮｳ</t>
    </rPh>
    <phoneticPr fontId="2" type="halfwidthKatakana"/>
  </si>
  <si>
    <t>サービス業</t>
  </si>
  <si>
    <t>企業規模</t>
    <rPh sb="0" eb="2">
      <t>ｷｷﾞｮｳ</t>
    </rPh>
    <rPh sb="2" eb="4">
      <t>ｷﾎﾞ</t>
    </rPh>
    <phoneticPr fontId="2" type="halfwidthKatakana"/>
  </si>
  <si>
    <t>9人以下</t>
    <rPh sb="2" eb="4">
      <t>ｲｶ</t>
    </rPh>
    <phoneticPr fontId="2" type="halfwidthKatakana"/>
  </si>
  <si>
    <t>10～29人</t>
    <phoneticPr fontId="2" type="halfwidthKatakana"/>
  </si>
  <si>
    <t>30～49人</t>
    <phoneticPr fontId="2" type="halfwidthKatakana"/>
  </si>
  <si>
    <t>50～99人</t>
    <phoneticPr fontId="2" type="halfwidthKatakana"/>
  </si>
  <si>
    <t>100～299人</t>
  </si>
  <si>
    <t>300人以上</t>
    <rPh sb="4" eb="6">
      <t>ｲｼﾞｮｳ</t>
    </rPh>
    <phoneticPr fontId="2" type="halfwidthKatakana"/>
  </si>
  <si>
    <t>（再掲）</t>
    <rPh sb="1" eb="2">
      <t>サイ</t>
    </rPh>
    <rPh sb="2" eb="3">
      <t>ケイ</t>
    </rPh>
    <phoneticPr fontId="2"/>
  </si>
  <si>
    <t>10～299人</t>
  </si>
  <si>
    <t>30人以上</t>
    <rPh sb="3" eb="5">
      <t>イジョウ</t>
    </rPh>
    <phoneticPr fontId="2"/>
  </si>
  <si>
    <t>１段目：事業所数または人数</t>
    <rPh sb="1" eb="3">
      <t>ﾀﾞﾝﾒ</t>
    </rPh>
    <rPh sb="4" eb="7">
      <t>ｼﾞｷﾞｮｳｼｮ</t>
    </rPh>
    <rPh sb="7" eb="8">
      <t>ｶｽﾞ</t>
    </rPh>
    <rPh sb="11" eb="13">
      <t>ﾆﾝｽﾞｳ</t>
    </rPh>
    <phoneticPr fontId="2" type="halfwidthKatakana"/>
  </si>
  <si>
    <t>２段目：従業員数（総数）に対する割合</t>
    <rPh sb="1" eb="3">
      <t>ﾀﾞﾝﾒ</t>
    </rPh>
    <rPh sb="4" eb="6">
      <t>ｼﾞｭｳｷﾞｮｳ</t>
    </rPh>
    <rPh sb="6" eb="8">
      <t>ｲﾝｽｳ</t>
    </rPh>
    <rPh sb="9" eb="11">
      <t>ｿｳｽｳ</t>
    </rPh>
    <rPh sb="13" eb="14">
      <t>ﾀｲ</t>
    </rPh>
    <rPh sb="16" eb="18">
      <t>ﾜﾘｱｲ</t>
    </rPh>
    <phoneticPr fontId="2" type="halfwidthKatakana"/>
  </si>
  <si>
    <t>３段目：男女別従業員数（総数）に対する割合</t>
    <rPh sb="1" eb="3">
      <t>ﾀﾞﾝﾒ</t>
    </rPh>
    <rPh sb="4" eb="6">
      <t>ﾀﾞﾝｼﾞｮ</t>
    </rPh>
    <rPh sb="6" eb="7">
      <t>ﾍﾞﾂ</t>
    </rPh>
    <rPh sb="7" eb="10">
      <t>ｼﾞｭｳｷﾞｮｳｲﾝ</t>
    </rPh>
    <rPh sb="10" eb="11">
      <t>ｽｳ</t>
    </rPh>
    <rPh sb="12" eb="14">
      <t>ｿｳｽｳ</t>
    </rPh>
    <rPh sb="16" eb="17">
      <t>ﾀｲ</t>
    </rPh>
    <rPh sb="19" eb="21">
      <t>ﾜﾘｱｲ</t>
    </rPh>
    <phoneticPr fontId="2" type="halfwidthKatakana"/>
  </si>
  <si>
    <t>（単位：社、人、％）</t>
    <rPh sb="1" eb="3">
      <t>ﾀﾝｲ</t>
    </rPh>
    <rPh sb="4" eb="5">
      <t>ｼｬ</t>
    </rPh>
    <rPh sb="6" eb="7">
      <t>ﾆﾝ</t>
    </rPh>
    <phoneticPr fontId="2" type="halfwidthKatakana"/>
  </si>
  <si>
    <t>回答
事業所数</t>
    <rPh sb="0" eb="2">
      <t>ｶｲﾄｳ</t>
    </rPh>
    <rPh sb="3" eb="6">
      <t>ｼﾞｷﾞｮｳｼｮ</t>
    </rPh>
    <phoneticPr fontId="2" type="halfwidthKatakana"/>
  </si>
  <si>
    <t>男</t>
  </si>
  <si>
    <t>女</t>
    <rPh sb="0" eb="1">
      <t>ｵﾝﾅ</t>
    </rPh>
    <phoneticPr fontId="2" type="halfwidthKatakana"/>
  </si>
  <si>
    <t>運輸・通信業、
電気・ガス・水道業</t>
    <rPh sb="8" eb="9">
      <t>ﾃﾞﾝ</t>
    </rPh>
    <phoneticPr fontId="2" type="halfwidthKatakana"/>
  </si>
  <si>
    <t>60歳以上の従業員数
（総数）</t>
    <rPh sb="2" eb="5">
      <t>ｻｲｲｼﾞｮｳ</t>
    </rPh>
    <rPh sb="6" eb="9">
      <t>ｼﾞｭｳｷﾞｮｳｲﾝ</t>
    </rPh>
    <rPh sb="12" eb="14">
      <t>ｿｳｽｳ</t>
    </rPh>
    <phoneticPr fontId="2" type="halfwidthKatakana"/>
  </si>
  <si>
    <t>正規
従業員
（60歳以上）</t>
    <rPh sb="10" eb="13">
      <t>ｻｲｲｼﾞｮｳ</t>
    </rPh>
    <phoneticPr fontId="2" type="halfwidthKatakana"/>
  </si>
  <si>
    <t>非正規
従業員
（60歳以上）</t>
    <rPh sb="11" eb="14">
      <t>ｻｲｲｼﾞｮｳ</t>
    </rPh>
    <phoneticPr fontId="2" type="halfwidthKatakana"/>
  </si>
  <si>
    <t>パートタイム労働者
（60歳以上）</t>
    <rPh sb="6" eb="9">
      <t>ﾛｳﾄﾞｳｼｬ</t>
    </rPh>
    <rPh sb="13" eb="14">
      <t>ｻｲ</t>
    </rPh>
    <rPh sb="14" eb="16">
      <t>ｲｼﾞｮｳ</t>
    </rPh>
    <phoneticPr fontId="2" type="halfwidthKatakana"/>
  </si>
  <si>
    <t>1日および1週の所定労働時間（日数）が正規従業員と同じ者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2" eb="35">
      <t>ｻｲｲｼﾞｮｳ</t>
    </rPh>
    <phoneticPr fontId="2" type="halfwidthKatakana"/>
  </si>
  <si>
    <t>1日または1週の所定労働時間（日数）が正規従業員より短い者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3" eb="36">
      <t>ｻｲｲｼﾞｮｳ</t>
    </rPh>
    <phoneticPr fontId="2" type="halfwidthKatakana"/>
  </si>
  <si>
    <t>派遣
従業員
（60歳以上）</t>
    <rPh sb="0" eb="2">
      <t>ﾊｹﾝ</t>
    </rPh>
    <rPh sb="3" eb="6">
      <t>ｼﾞｭｳｷﾞｮｳｲﾝ</t>
    </rPh>
    <rPh sb="10" eb="13">
      <t>ｻｲｲｼﾞｮｳ</t>
    </rPh>
    <phoneticPr fontId="2" type="halfwidthKatakana"/>
  </si>
  <si>
    <t>その他の労働者
（60歳以上）</t>
    <rPh sb="2" eb="3">
      <t>ﾀ</t>
    </rPh>
    <rPh sb="4" eb="7">
      <t>ﾛｳﾄﾞｳｼｬ</t>
    </rPh>
    <rPh sb="11" eb="14">
      <t>ｻｲｲｼﾞｮｳ</t>
    </rPh>
    <phoneticPr fontId="2" type="halfwidthKatakana"/>
  </si>
  <si>
    <t>企業規模別事業所・従業員数計</t>
  </si>
  <si>
    <t>　/総従業員数</t>
  </si>
  <si>
    <t>　/男（女）総従業員数</t>
  </si>
  <si>
    <t>再掲</t>
    <rPh sb="0" eb="2">
      <t>サイケイ</t>
    </rPh>
    <phoneticPr fontId="2"/>
  </si>
  <si>
    <t>上記チェック（ゼロならOK）</t>
  </si>
  <si>
    <t>表３　回答事業所における従業員の雇用形態別内訳（60歳以上）</t>
    <rPh sb="16" eb="18">
      <t>ｺﾖｳ</t>
    </rPh>
    <rPh sb="18" eb="20">
      <t>ｹｲﾀｲ</t>
    </rPh>
    <rPh sb="20" eb="21">
      <t>ﾍﾞﾂ</t>
    </rPh>
    <rPh sb="26" eb="29">
      <t>ｻｲｲｼﾞｮｳ</t>
    </rPh>
    <phoneticPr fontId="2" type="halfwidthKatakana"/>
  </si>
  <si>
    <t>回答
事業所数</t>
    <rPh sb="0" eb="2">
      <t>カイトウ</t>
    </rPh>
    <rPh sb="3" eb="6">
      <t>ジギョウショ</t>
    </rPh>
    <rPh sb="6" eb="7">
      <t>スウ</t>
    </rPh>
    <phoneticPr fontId="2"/>
  </si>
  <si>
    <t>計</t>
    <rPh sb="0" eb="1">
      <t>ケイ</t>
    </rPh>
    <phoneticPr fontId="2"/>
  </si>
  <si>
    <t>産業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</si>
  <si>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</si>
  <si>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</si>
  <si>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運輸・通信業、
電気・ガス・水道業</t>
    <phoneticPr fontId="2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</si>
  <si>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</si>
  <si>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</si>
  <si>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サービス業</t>
    <rPh sb="4" eb="5">
      <t>ギョウ</t>
    </rPh>
    <phoneticPr fontId="2"/>
  </si>
  <si>
    <t>企業規模</t>
    <rPh sb="0" eb="2">
      <t>キギョウ</t>
    </rPh>
    <rPh sb="2" eb="4">
      <t>キボ</t>
    </rPh>
    <phoneticPr fontId="2"/>
  </si>
  <si>
    <t>9人以下</t>
    <rPh sb="2" eb="4">
      <t>イカ</t>
    </rPh>
    <phoneticPr fontId="2"/>
  </si>
  <si>
    <t>10～29人</t>
    <phoneticPr fontId="2"/>
  </si>
  <si>
    <t>30～49人</t>
    <phoneticPr fontId="2"/>
  </si>
  <si>
    <t>50～99人</t>
    <phoneticPr fontId="2"/>
  </si>
  <si>
    <t>100～299人</t>
    <phoneticPr fontId="2"/>
  </si>
  <si>
    <t>300人以上</t>
    <rPh sb="4" eb="6">
      <t>イジョウ</t>
    </rPh>
    <phoneticPr fontId="2"/>
  </si>
  <si>
    <t>（再掲）</t>
    <rPh sb="1" eb="3">
      <t>サイケイ</t>
    </rPh>
    <phoneticPr fontId="2"/>
  </si>
  <si>
    <t>10～299人</t>
    <rPh sb="6" eb="7">
      <t>ニン</t>
    </rPh>
    <phoneticPr fontId="2"/>
  </si>
  <si>
    <t>30人以上</t>
    <rPh sb="2" eb="3">
      <t>ニン</t>
    </rPh>
    <rPh sb="3" eb="5">
      <t>イジョウ</t>
    </rPh>
    <phoneticPr fontId="2"/>
  </si>
  <si>
    <t>産業</t>
    <rPh sb="0" eb="2">
      <t>サンギョウ</t>
    </rPh>
    <phoneticPr fontId="2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</si>
  <si>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2"/>
  </si>
  <si>
    <t>企業規模</t>
    <rPh sb="0" eb="2">
      <t>キギョウ</t>
    </rPh>
    <phoneticPr fontId="2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</si>
  <si>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2" type="halfwidthKatakana"/>
  </si>
  <si>
    <t>無回答</t>
    <rPh sb="0" eb="3">
      <t>ムカイトウ</t>
    </rPh>
    <phoneticPr fontId="2"/>
  </si>
  <si>
    <t>回答
事業所数</t>
    <rPh sb="0" eb="2">
      <t>カイトウ</t>
    </rPh>
    <rPh sb="3" eb="6">
      <t>ジギョウショ</t>
    </rPh>
    <rPh sb="6" eb="7">
      <t>カズ</t>
    </rPh>
    <phoneticPr fontId="2"/>
  </si>
  <si>
    <t>卸売業・小売業</t>
    <rPh sb="2" eb="3">
      <t>ギョウ</t>
    </rPh>
    <phoneticPr fontId="2"/>
  </si>
  <si>
    <t>金融業・保険業</t>
    <rPh sb="2" eb="3">
      <t>ギョウ</t>
    </rPh>
    <phoneticPr fontId="2"/>
  </si>
  <si>
    <t>（単位：社、％）</t>
    <rPh sb="1" eb="3">
      <t>タンイ</t>
    </rPh>
    <rPh sb="4" eb="5">
      <t>シャ</t>
    </rPh>
    <phoneticPr fontId="2"/>
  </si>
  <si>
    <t>特になし</t>
    <rPh sb="0" eb="1">
      <t>トク</t>
    </rPh>
    <phoneticPr fontId="2"/>
  </si>
  <si>
    <t>その他</t>
    <rPh sb="2" eb="3">
      <t>タ</t>
    </rPh>
    <phoneticPr fontId="2"/>
  </si>
  <si>
    <t>計</t>
  </si>
  <si>
    <t>産業</t>
  </si>
  <si>
    <t>運輸・通信業、
電気・ガス・水道業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</si>
  <si>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</si>
  <si>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</si>
  <si>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</si>
  <si>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</si>
  <si>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</si>
  <si>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</si>
  <si>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</si>
  <si>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</si>
  <si>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無回答
（不明を含む）</t>
    <rPh sb="0" eb="3">
      <t>ムカイトウ</t>
    </rPh>
    <rPh sb="5" eb="7">
      <t>フメイ</t>
    </rPh>
    <rPh sb="8" eb="9">
      <t>フク</t>
    </rPh>
    <phoneticPr fontId="2"/>
  </si>
  <si>
    <t xml:space="preserve">
回答
事業所数
</t>
    <phoneticPr fontId="2"/>
  </si>
  <si>
    <t>表２８－１　高年齢者の採用および雇用拡大の検討状況</t>
    <rPh sb="0" eb="1">
      <t>ヒョウ</t>
    </rPh>
    <rPh sb="6" eb="9">
      <t>コウネンレイ</t>
    </rPh>
    <rPh sb="9" eb="10">
      <t>シャ</t>
    </rPh>
    <rPh sb="11" eb="13">
      <t>サイヨウ</t>
    </rPh>
    <rPh sb="16" eb="18">
      <t>コヨウ</t>
    </rPh>
    <rPh sb="18" eb="20">
      <t>カクダイ</t>
    </rPh>
    <rPh sb="21" eb="23">
      <t>ケントウ</t>
    </rPh>
    <rPh sb="23" eb="25">
      <t>ジョウキョウ</t>
    </rPh>
    <phoneticPr fontId="2"/>
  </si>
  <si>
    <t xml:space="preserve">回答事業所数
</t>
    <rPh sb="0" eb="2">
      <t>カイトウ</t>
    </rPh>
    <rPh sb="2" eb="5">
      <t>ジギョウショ</t>
    </rPh>
    <rPh sb="5" eb="6">
      <t>スウ</t>
    </rPh>
    <phoneticPr fontId="2"/>
  </si>
  <si>
    <t>検討している</t>
    <rPh sb="0" eb="2">
      <t>ケントウ</t>
    </rPh>
    <phoneticPr fontId="2"/>
  </si>
  <si>
    <t>検討していない</t>
    <rPh sb="0" eb="2">
      <t>ケントウ</t>
    </rPh>
    <phoneticPr fontId="2"/>
  </si>
  <si>
    <t>わからない</t>
    <phoneticPr fontId="2"/>
  </si>
  <si>
    <t>表２８－２　高年齢者採用時の業務内容（複数回答）</t>
    <rPh sb="0" eb="1">
      <t>ヒョウ</t>
    </rPh>
    <rPh sb="6" eb="9">
      <t>コウネンレイ</t>
    </rPh>
    <rPh sb="9" eb="10">
      <t>シャ</t>
    </rPh>
    <rPh sb="10" eb="13">
      <t>サイヨウジ</t>
    </rPh>
    <rPh sb="14" eb="16">
      <t>ギョウム</t>
    </rPh>
    <rPh sb="16" eb="18">
      <t>ナイヨウ</t>
    </rPh>
    <rPh sb="19" eb="21">
      <t>フクスウ</t>
    </rPh>
    <rPh sb="21" eb="23">
      <t>カイトウ</t>
    </rPh>
    <phoneticPr fontId="2"/>
  </si>
  <si>
    <t>３段目：検討していると回答した事業所数に対する割合（複数回答）</t>
    <rPh sb="1" eb="3">
      <t>ﾀﾞﾝﾒ</t>
    </rPh>
    <rPh sb="4" eb="6">
      <t>ｹﾝﾄｳ</t>
    </rPh>
    <rPh sb="11" eb="13">
      <t>ｶｲﾄｳ</t>
    </rPh>
    <rPh sb="15" eb="18">
      <t>ｼﾞｷﾞｮｳｼｮ</t>
    </rPh>
    <rPh sb="18" eb="19">
      <t>ｽｳ</t>
    </rPh>
    <rPh sb="20" eb="21">
      <t>ﾀｲ</t>
    </rPh>
    <rPh sb="23" eb="25">
      <t>ﾜﾘｱｲ</t>
    </rPh>
    <rPh sb="26" eb="28">
      <t>ﾌｸｽｳ</t>
    </rPh>
    <rPh sb="28" eb="30">
      <t>ｶｲﾄｳ</t>
    </rPh>
    <phoneticPr fontId="2" type="halfwidthKatakana"/>
  </si>
  <si>
    <t>管理業務</t>
    <rPh sb="0" eb="2">
      <t>カンリ</t>
    </rPh>
    <rPh sb="2" eb="4">
      <t>ギョウム</t>
    </rPh>
    <phoneticPr fontId="2"/>
  </si>
  <si>
    <t>専門的・技術的業務</t>
    <rPh sb="0" eb="3">
      <t>センモンテキ</t>
    </rPh>
    <rPh sb="4" eb="7">
      <t>ギジュツテキ</t>
    </rPh>
    <rPh sb="7" eb="9">
      <t>ギョウム</t>
    </rPh>
    <phoneticPr fontId="2"/>
  </si>
  <si>
    <t>事務</t>
    <rPh sb="0" eb="2">
      <t>ジム</t>
    </rPh>
    <phoneticPr fontId="2"/>
  </si>
  <si>
    <t>販売</t>
    <rPh sb="0" eb="2">
      <t>ハンバイ</t>
    </rPh>
    <phoneticPr fontId="2"/>
  </si>
  <si>
    <t>サービス業務</t>
    <rPh sb="4" eb="6">
      <t>ギョウム</t>
    </rPh>
    <phoneticPr fontId="2"/>
  </si>
  <si>
    <t>医療・介護業務</t>
    <rPh sb="0" eb="2">
      <t>イリョウ</t>
    </rPh>
    <rPh sb="3" eb="5">
      <t>カイゴ</t>
    </rPh>
    <rPh sb="5" eb="7">
      <t>ギョウム</t>
    </rPh>
    <phoneticPr fontId="2"/>
  </si>
  <si>
    <t>保安</t>
    <rPh sb="0" eb="2">
      <t>ホアン</t>
    </rPh>
    <phoneticPr fontId="2"/>
  </si>
  <si>
    <t>生産工程</t>
    <rPh sb="0" eb="2">
      <t>セイサン</t>
    </rPh>
    <rPh sb="2" eb="4">
      <t>コウテイ</t>
    </rPh>
    <phoneticPr fontId="2"/>
  </si>
  <si>
    <t>輸送・機械運転</t>
    <rPh sb="0" eb="2">
      <t>ユソウ</t>
    </rPh>
    <rPh sb="3" eb="5">
      <t>キカイ</t>
    </rPh>
    <rPh sb="5" eb="7">
      <t>ウンテン</t>
    </rPh>
    <phoneticPr fontId="2"/>
  </si>
  <si>
    <t>建設・採掘</t>
    <rPh sb="0" eb="2">
      <t>ケンセツ</t>
    </rPh>
    <rPh sb="3" eb="5">
      <t>サイクツ</t>
    </rPh>
    <phoneticPr fontId="2"/>
  </si>
  <si>
    <t>配送・包装等</t>
    <rPh sb="0" eb="2">
      <t>ハイソウ</t>
    </rPh>
    <rPh sb="3" eb="5">
      <t>ホウソウ</t>
    </rPh>
    <rPh sb="5" eb="6">
      <t>トウ</t>
    </rPh>
    <phoneticPr fontId="2"/>
  </si>
  <si>
    <t>表２９　人材育成・従業員キャリアアップ支援として実施しているもの（複数回答）</t>
    <rPh sb="4" eb="6">
      <t>ジンザイ</t>
    </rPh>
    <rPh sb="6" eb="8">
      <t>イクセイ</t>
    </rPh>
    <rPh sb="9" eb="12">
      <t>ジュウギョウイン</t>
    </rPh>
    <rPh sb="19" eb="21">
      <t>シエン</t>
    </rPh>
    <rPh sb="24" eb="26">
      <t>ジッシ</t>
    </rPh>
    <rPh sb="33" eb="37">
      <t>フクスウカイトウ</t>
    </rPh>
    <phoneticPr fontId="2"/>
  </si>
  <si>
    <t>　</t>
    <phoneticPr fontId="2"/>
  </si>
  <si>
    <t>（１）事業内職業能力開発計画の策定</t>
    <rPh sb="3" eb="6">
      <t>ジギョウナイ</t>
    </rPh>
    <rPh sb="6" eb="10">
      <t>ショクギョウノウリョク</t>
    </rPh>
    <rPh sb="10" eb="14">
      <t>カイハツケイカク</t>
    </rPh>
    <rPh sb="15" eb="17">
      <t>サクテイ</t>
    </rPh>
    <phoneticPr fontId="2"/>
  </si>
  <si>
    <r>
      <t>（２）キャリアパス</t>
    </r>
    <r>
      <rPr>
        <sz val="8"/>
        <rFont val="ＭＳ Ｐ明朝"/>
        <family val="1"/>
        <charset val="128"/>
      </rPr>
      <t>※１</t>
    </r>
    <r>
      <rPr>
        <sz val="11"/>
        <rFont val="ＭＳ Ｐ明朝"/>
        <family val="1"/>
        <charset val="128"/>
      </rPr>
      <t xml:space="preserve">
の策定</t>
    </r>
    <rPh sb="13" eb="15">
      <t>サクテイ</t>
    </rPh>
    <phoneticPr fontId="2"/>
  </si>
  <si>
    <t>（１）、（２）以外の研修に関する計画</t>
    <rPh sb="7" eb="9">
      <t>イガイ</t>
    </rPh>
    <rPh sb="10" eb="12">
      <t>ケンシュウ</t>
    </rPh>
    <rPh sb="13" eb="14">
      <t>カン</t>
    </rPh>
    <rPh sb="16" eb="18">
      <t>ケイカク</t>
    </rPh>
    <phoneticPr fontId="2"/>
  </si>
  <si>
    <t>給与に資格手当を
加算</t>
    <rPh sb="0" eb="2">
      <t>キュウヨ</t>
    </rPh>
    <rPh sb="3" eb="7">
      <t>シカクテアテ</t>
    </rPh>
    <rPh sb="9" eb="11">
      <t>カサン</t>
    </rPh>
    <phoneticPr fontId="2"/>
  </si>
  <si>
    <t>従業員の研修参加や資格取得等に対し支援する規定の策定</t>
    <rPh sb="0" eb="3">
      <t>ジュウギョウイン</t>
    </rPh>
    <rPh sb="4" eb="8">
      <t>ケンシュウサンカ</t>
    </rPh>
    <rPh sb="9" eb="13">
      <t>シカクシュトク</t>
    </rPh>
    <rPh sb="13" eb="14">
      <t>トウ</t>
    </rPh>
    <rPh sb="15" eb="16">
      <t>タイ</t>
    </rPh>
    <rPh sb="17" eb="19">
      <t>シエン</t>
    </rPh>
    <rPh sb="21" eb="23">
      <t>キテイ</t>
    </rPh>
    <rPh sb="24" eb="26">
      <t>サクテイ</t>
    </rPh>
    <phoneticPr fontId="2"/>
  </si>
  <si>
    <t>規定はないが、会社の経費で支援を実施</t>
    <rPh sb="0" eb="2">
      <t>キテイ</t>
    </rPh>
    <rPh sb="7" eb="9">
      <t>カイシャ</t>
    </rPh>
    <rPh sb="10" eb="12">
      <t>ケイヒ</t>
    </rPh>
    <rPh sb="13" eb="15">
      <t>シエン</t>
    </rPh>
    <rPh sb="16" eb="18">
      <t>ジッシ</t>
    </rPh>
    <phoneticPr fontId="2"/>
  </si>
  <si>
    <r>
      <t>その他</t>
    </r>
    <r>
      <rPr>
        <sz val="8"/>
        <rFont val="ＭＳ Ｐ明朝"/>
        <family val="1"/>
        <charset val="128"/>
      </rPr>
      <t>※２</t>
    </r>
    <rPh sb="2" eb="3">
      <t>タ</t>
    </rPh>
    <phoneticPr fontId="2"/>
  </si>
  <si>
    <t>※１・・・職位や役職ごとに、業務内容や求められるレベル・人物像、必要資格や研修・技能などを明確にしたもの</t>
    <rPh sb="5" eb="7">
      <t>ショクイ</t>
    </rPh>
    <rPh sb="8" eb="10">
      <t>ヤクショク</t>
    </rPh>
    <rPh sb="14" eb="16">
      <t>ギョウム</t>
    </rPh>
    <rPh sb="16" eb="18">
      <t>ナイヨウ</t>
    </rPh>
    <rPh sb="19" eb="20">
      <t>モト</t>
    </rPh>
    <rPh sb="28" eb="31">
      <t>ジンブツゾウ</t>
    </rPh>
    <rPh sb="32" eb="34">
      <t>ヒツヨウ</t>
    </rPh>
    <rPh sb="34" eb="36">
      <t>シカク</t>
    </rPh>
    <rPh sb="37" eb="39">
      <t>ケンシュウ</t>
    </rPh>
    <rPh sb="40" eb="42">
      <t>ギノウ</t>
    </rPh>
    <rPh sb="45" eb="47">
      <t>メイカク</t>
    </rPh>
    <phoneticPr fontId="2"/>
  </si>
  <si>
    <t>※２・・・全従業員を対象とした研修実施等</t>
    <rPh sb="5" eb="9">
      <t>ゼンジュウギョウイン</t>
    </rPh>
    <rPh sb="10" eb="12">
      <t>タイショウ</t>
    </rPh>
    <rPh sb="15" eb="17">
      <t>ケンシュウ</t>
    </rPh>
    <rPh sb="17" eb="19">
      <t>ジッシ</t>
    </rPh>
    <rPh sb="19" eb="20">
      <t>ナド</t>
    </rPh>
    <phoneticPr fontId="2"/>
  </si>
  <si>
    <t>表３０－１　教育訓練に関する国等の助成金活用の有無</t>
    <rPh sb="0" eb="1">
      <t>ヒョウ</t>
    </rPh>
    <rPh sb="6" eb="8">
      <t>キョウイク</t>
    </rPh>
    <rPh sb="8" eb="10">
      <t>クンレン</t>
    </rPh>
    <rPh sb="11" eb="12">
      <t>カン</t>
    </rPh>
    <rPh sb="14" eb="15">
      <t>クニ</t>
    </rPh>
    <rPh sb="15" eb="16">
      <t>トウ</t>
    </rPh>
    <rPh sb="17" eb="20">
      <t>ジョセイキン</t>
    </rPh>
    <rPh sb="20" eb="22">
      <t>カツヨウ</t>
    </rPh>
    <rPh sb="23" eb="25">
      <t>ウム</t>
    </rPh>
    <phoneticPr fontId="2"/>
  </si>
  <si>
    <t>活用している</t>
    <rPh sb="0" eb="2">
      <t>カツヨウ</t>
    </rPh>
    <phoneticPr fontId="2"/>
  </si>
  <si>
    <t>活用していない</t>
    <rPh sb="0" eb="2">
      <t>カツヨウ</t>
    </rPh>
    <phoneticPr fontId="2"/>
  </si>
  <si>
    <t>表３０－２　国等の助成金を活用していない事業所の活用しない理由（複数回答）</t>
    <rPh sb="0" eb="1">
      <t>ヒョウ</t>
    </rPh>
    <rPh sb="6" eb="7">
      <t>クニ</t>
    </rPh>
    <rPh sb="7" eb="8">
      <t>トウ</t>
    </rPh>
    <rPh sb="9" eb="12">
      <t>ジョセイキン</t>
    </rPh>
    <rPh sb="13" eb="15">
      <t>カツヨウ</t>
    </rPh>
    <rPh sb="20" eb="23">
      <t>ジギョウショ</t>
    </rPh>
    <rPh sb="24" eb="26">
      <t>カツヨウ</t>
    </rPh>
    <rPh sb="29" eb="31">
      <t>リユウ</t>
    </rPh>
    <rPh sb="32" eb="34">
      <t>フクスウ</t>
    </rPh>
    <rPh sb="34" eb="36">
      <t>カイトウ</t>
    </rPh>
    <phoneticPr fontId="2"/>
  </si>
  <si>
    <t>助成金が活用しにくい</t>
    <rPh sb="0" eb="3">
      <t>ジョセイキン</t>
    </rPh>
    <rPh sb="4" eb="6">
      <t>カツヨウ</t>
    </rPh>
    <phoneticPr fontId="2"/>
  </si>
  <si>
    <t>助成金の内容を
知らない</t>
    <rPh sb="0" eb="3">
      <t>ジョセイキン</t>
    </rPh>
    <rPh sb="4" eb="6">
      <t>ナイヨウ</t>
    </rPh>
    <rPh sb="8" eb="9">
      <t>シ</t>
    </rPh>
    <phoneticPr fontId="2"/>
  </si>
  <si>
    <t>活用したい助成金
がない</t>
    <rPh sb="0" eb="2">
      <t>カツヨウ</t>
    </rPh>
    <rPh sb="5" eb="8">
      <t>ジョセイキン</t>
    </rPh>
    <phoneticPr fontId="2"/>
  </si>
  <si>
    <t>要件となる事業内職業能力開発計画の策定が煩雑</t>
    <rPh sb="0" eb="2">
      <t>ヨウケン</t>
    </rPh>
    <rPh sb="5" eb="7">
      <t>ジギョウ</t>
    </rPh>
    <rPh sb="7" eb="8">
      <t>ナイ</t>
    </rPh>
    <rPh sb="8" eb="10">
      <t>ショクギョウ</t>
    </rPh>
    <rPh sb="10" eb="12">
      <t>ノウリョク</t>
    </rPh>
    <rPh sb="12" eb="14">
      <t>カイハツ</t>
    </rPh>
    <rPh sb="14" eb="16">
      <t>ケイカク</t>
    </rPh>
    <rPh sb="17" eb="19">
      <t>サクテイ</t>
    </rPh>
    <rPh sb="20" eb="22">
      <t>ハンザツ</t>
    </rPh>
    <phoneticPr fontId="2"/>
  </si>
  <si>
    <t>人材育成に割く予算
（時間・余裕）がない</t>
    <rPh sb="0" eb="2">
      <t>ジンザイ</t>
    </rPh>
    <rPh sb="2" eb="4">
      <t>イクセイ</t>
    </rPh>
    <rPh sb="5" eb="6">
      <t>サ</t>
    </rPh>
    <rPh sb="7" eb="9">
      <t>ヨサン</t>
    </rPh>
    <rPh sb="11" eb="13">
      <t>ジカン</t>
    </rPh>
    <rPh sb="14" eb="16">
      <t>ヨユウ</t>
    </rPh>
    <phoneticPr fontId="2"/>
  </si>
  <si>
    <t>その他※</t>
    <rPh sb="2" eb="3">
      <t>タ</t>
    </rPh>
    <phoneticPr fontId="2"/>
  </si>
  <si>
    <t>※その他…活用する必要がない　等</t>
    <rPh sb="3" eb="4">
      <t>タ</t>
    </rPh>
    <rPh sb="5" eb="7">
      <t>カツヨウ</t>
    </rPh>
    <rPh sb="9" eb="11">
      <t>ヒツヨウ</t>
    </rPh>
    <rPh sb="15" eb="16">
      <t>トウ</t>
    </rPh>
    <phoneticPr fontId="2"/>
  </si>
  <si>
    <r>
      <t>表３１－１　高度教育</t>
    </r>
    <r>
      <rPr>
        <sz val="8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の必要性の有無</t>
    </r>
    <rPh sb="0" eb="1">
      <t>ヒョウ</t>
    </rPh>
    <rPh sb="6" eb="10">
      <t>コウドキョウイク</t>
    </rPh>
    <rPh sb="12" eb="15">
      <t>ヒツヨウセイ</t>
    </rPh>
    <rPh sb="16" eb="18">
      <t>ウム</t>
    </rPh>
    <phoneticPr fontId="2"/>
  </si>
  <si>
    <t>※高度教育…大学・大学院等での学び・連携や、取得のために数か月～数年の通学または研修期間を要する資格・技能など</t>
    <rPh sb="1" eb="5">
      <t>コウドキョウイク</t>
    </rPh>
    <rPh sb="6" eb="8">
      <t>ダイガク</t>
    </rPh>
    <rPh sb="9" eb="12">
      <t>ダイガクイン</t>
    </rPh>
    <rPh sb="12" eb="13">
      <t>トウ</t>
    </rPh>
    <rPh sb="15" eb="16">
      <t>マナ</t>
    </rPh>
    <rPh sb="18" eb="20">
      <t>レンケイ</t>
    </rPh>
    <rPh sb="22" eb="24">
      <t>シュトク</t>
    </rPh>
    <rPh sb="28" eb="29">
      <t>スウ</t>
    </rPh>
    <rPh sb="30" eb="31">
      <t>ゲツ</t>
    </rPh>
    <rPh sb="32" eb="34">
      <t>スウネン</t>
    </rPh>
    <rPh sb="35" eb="37">
      <t>ツウガク</t>
    </rPh>
    <rPh sb="40" eb="44">
      <t>ケンシュウキカン</t>
    </rPh>
    <rPh sb="45" eb="46">
      <t>ヨウ</t>
    </rPh>
    <rPh sb="48" eb="50">
      <t>シカク</t>
    </rPh>
    <rPh sb="51" eb="53">
      <t>ギノウ</t>
    </rPh>
    <phoneticPr fontId="2"/>
  </si>
  <si>
    <t>必要性を感じており、実績がある</t>
    <rPh sb="0" eb="3">
      <t>ヒツヨウセイ</t>
    </rPh>
    <rPh sb="4" eb="5">
      <t>カン</t>
    </rPh>
    <rPh sb="10" eb="12">
      <t>ジッセキ</t>
    </rPh>
    <phoneticPr fontId="2"/>
  </si>
  <si>
    <t>必要性を感じているが、実施できていない</t>
    <rPh sb="0" eb="3">
      <t>ヒツヨウセイ</t>
    </rPh>
    <rPh sb="4" eb="5">
      <t>カン</t>
    </rPh>
    <rPh sb="11" eb="13">
      <t>ジッシ</t>
    </rPh>
    <phoneticPr fontId="2"/>
  </si>
  <si>
    <t>必要性を感じない</t>
    <rPh sb="0" eb="3">
      <t>ヒツヨウセイ</t>
    </rPh>
    <rPh sb="4" eb="5">
      <t>カン</t>
    </rPh>
    <phoneticPr fontId="2"/>
  </si>
  <si>
    <t>表３１－２　高度教育の必要性を感じる分野</t>
    <rPh sb="0" eb="1">
      <t>ヒョウ</t>
    </rPh>
    <rPh sb="6" eb="10">
      <t>コウドキョウイク</t>
    </rPh>
    <rPh sb="11" eb="14">
      <t>ヒツヨウセイ</t>
    </rPh>
    <rPh sb="15" eb="16">
      <t>カン</t>
    </rPh>
    <rPh sb="18" eb="20">
      <t>ブンヤ</t>
    </rPh>
    <phoneticPr fontId="2"/>
  </si>
  <si>
    <t>３段目：導入している、導入予定の事業所での</t>
    <rPh sb="1" eb="3">
      <t>ﾀﾞﾝﾒ</t>
    </rPh>
    <rPh sb="4" eb="6">
      <t>ﾄﾞｳﾆｭｳ</t>
    </rPh>
    <rPh sb="11" eb="13">
      <t>ﾄﾞｳﾆｭｳ</t>
    </rPh>
    <rPh sb="13" eb="15">
      <t>ﾖﾃｲ</t>
    </rPh>
    <rPh sb="16" eb="19">
      <t>ｼﾞｷﾞｮｳｼｮ</t>
    </rPh>
    <phoneticPr fontId="2" type="halfwidthKatakana"/>
  </si>
  <si>
    <t>　　　　　導入目的の割合（複数回答）</t>
    <rPh sb="5" eb="7">
      <t>ドウニュウ</t>
    </rPh>
    <rPh sb="7" eb="9">
      <t>モクテキ</t>
    </rPh>
    <rPh sb="10" eb="12">
      <t>ワリアイ</t>
    </rPh>
    <rPh sb="13" eb="15">
      <t>フクスウ</t>
    </rPh>
    <rPh sb="15" eb="17">
      <t>カイトウ</t>
    </rPh>
    <phoneticPr fontId="2"/>
  </si>
  <si>
    <t>実績がある、
必要性を感じているが未実施
事業所数</t>
    <rPh sb="0" eb="2">
      <t>ジッセキ</t>
    </rPh>
    <rPh sb="7" eb="10">
      <t>ヒツヨウセイ</t>
    </rPh>
    <rPh sb="11" eb="12">
      <t>カン</t>
    </rPh>
    <rPh sb="17" eb="20">
      <t>ミジッシ</t>
    </rPh>
    <rPh sb="22" eb="25">
      <t>ジギョウショ</t>
    </rPh>
    <rPh sb="25" eb="26">
      <t>スウ</t>
    </rPh>
    <phoneticPr fontId="2"/>
  </si>
  <si>
    <t>１
ＩＣＴやＤＸ等、デジタル技術の活用</t>
    <rPh sb="9" eb="10">
      <t>トウ</t>
    </rPh>
    <rPh sb="15" eb="17">
      <t>ギジュツ</t>
    </rPh>
    <rPh sb="18" eb="20">
      <t>カツヨウ</t>
    </rPh>
    <phoneticPr fontId="2"/>
  </si>
  <si>
    <t>２
自社の専門分野に関する技能</t>
    <rPh sb="3" eb="5">
      <t>ジシャ</t>
    </rPh>
    <rPh sb="6" eb="10">
      <t>センモンブンヤ</t>
    </rPh>
    <rPh sb="11" eb="12">
      <t>カン</t>
    </rPh>
    <rPh sb="14" eb="16">
      <t>ギノウ</t>
    </rPh>
    <phoneticPr fontId="2"/>
  </si>
  <si>
    <t>３
自社製品の改良、新商品開発の研究</t>
    <rPh sb="3" eb="7">
      <t>ジシャセイヒン</t>
    </rPh>
    <rPh sb="8" eb="10">
      <t>カイリョウ</t>
    </rPh>
    <rPh sb="11" eb="14">
      <t>シンショウヒン</t>
    </rPh>
    <rPh sb="14" eb="16">
      <t>カイハツ</t>
    </rPh>
    <rPh sb="17" eb="19">
      <t>ケンキュウ</t>
    </rPh>
    <phoneticPr fontId="2"/>
  </si>
  <si>
    <t>４
先進的事例の学び（１以外のもの）</t>
    <rPh sb="3" eb="8">
      <t>センシンテキジレイ</t>
    </rPh>
    <rPh sb="9" eb="10">
      <t>マナ</t>
    </rPh>
    <rPh sb="13" eb="15">
      <t>イガイ</t>
    </rPh>
    <phoneticPr fontId="2"/>
  </si>
  <si>
    <t>５
その他</t>
    <rPh sb="5" eb="6">
      <t>ホカ</t>
    </rPh>
    <phoneticPr fontId="2"/>
  </si>
  <si>
    <t>表３２－１　外国人労働者の雇用状況（在留資格の種別、複数回答）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5" eb="17">
      <t>ジョウキョウ</t>
    </rPh>
    <rPh sb="18" eb="20">
      <t>ザイリュウ</t>
    </rPh>
    <rPh sb="20" eb="22">
      <t>シカク</t>
    </rPh>
    <rPh sb="23" eb="25">
      <t>シュベツ</t>
    </rPh>
    <rPh sb="26" eb="28">
      <t>フクスウ</t>
    </rPh>
    <rPh sb="28" eb="30">
      <t>カイトウ</t>
    </rPh>
    <phoneticPr fontId="2"/>
  </si>
  <si>
    <t>３段目：外国人労働者を雇用している事業所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7" eb="20">
      <t>ｼﾞｷﾞｮｳｼｮ</t>
    </rPh>
    <phoneticPr fontId="2" type="halfwidthKatakana"/>
  </si>
  <si>
    <t>　　　　　での在留資格別の割合（複数回答）</t>
    <rPh sb="7" eb="9">
      <t>ザイリュウ</t>
    </rPh>
    <rPh sb="9" eb="11">
      <t>シカク</t>
    </rPh>
    <rPh sb="11" eb="12">
      <t>ベツ</t>
    </rPh>
    <rPh sb="13" eb="15">
      <t>ワリアイ</t>
    </rPh>
    <rPh sb="16" eb="18">
      <t>フクスウ</t>
    </rPh>
    <rPh sb="18" eb="20">
      <t>カイトウ</t>
    </rPh>
    <phoneticPr fontId="2"/>
  </si>
  <si>
    <t>外国人
労働者
を雇用
している</t>
    <rPh sb="0" eb="2">
      <t>ガイコク</t>
    </rPh>
    <rPh sb="2" eb="3">
      <t>ジン</t>
    </rPh>
    <rPh sb="4" eb="7">
      <t>ロウドウシャ</t>
    </rPh>
    <rPh sb="9" eb="11">
      <t>コヨウ</t>
    </rPh>
    <phoneticPr fontId="2"/>
  </si>
  <si>
    <t>外国人
労働者
を雇用
していない</t>
    <rPh sb="0" eb="2">
      <t>ガイコク</t>
    </rPh>
    <rPh sb="2" eb="3">
      <t>ジン</t>
    </rPh>
    <rPh sb="4" eb="6">
      <t>ロウドウ</t>
    </rPh>
    <rPh sb="6" eb="7">
      <t>シャ</t>
    </rPh>
    <rPh sb="9" eb="11">
      <t>コヨウ</t>
    </rPh>
    <phoneticPr fontId="2"/>
  </si>
  <si>
    <t>身分に基づく在留資格</t>
    <rPh sb="0" eb="2">
      <t>ミブン</t>
    </rPh>
    <rPh sb="3" eb="4">
      <t>モト</t>
    </rPh>
    <rPh sb="6" eb="10">
      <t>ザイリュウシカク</t>
    </rPh>
    <phoneticPr fontId="2"/>
  </si>
  <si>
    <t>技能実習生</t>
    <rPh sb="0" eb="5">
      <t>ギノウジッシュウセイ</t>
    </rPh>
    <phoneticPr fontId="2"/>
  </si>
  <si>
    <t>特定技能</t>
    <rPh sb="0" eb="4">
      <t>トクテイギノウ</t>
    </rPh>
    <phoneticPr fontId="2"/>
  </si>
  <si>
    <t>留学生</t>
    <rPh sb="0" eb="3">
      <t>リュウガクセイ</t>
    </rPh>
    <phoneticPr fontId="2"/>
  </si>
  <si>
    <t>技術・人文知識・国際業務</t>
    <rPh sb="0" eb="2">
      <t>ギジュツ</t>
    </rPh>
    <rPh sb="3" eb="7">
      <t>ジンブンチシキ</t>
    </rPh>
    <rPh sb="8" eb="12">
      <t>コクサイギョウム</t>
    </rPh>
    <phoneticPr fontId="2"/>
  </si>
  <si>
    <t>※その他・・・派遣受け入れ　等</t>
    <rPh sb="3" eb="4">
      <t>タ</t>
    </rPh>
    <rPh sb="7" eb="10">
      <t>ハケンウ</t>
    </rPh>
    <rPh sb="11" eb="12">
      <t>イ</t>
    </rPh>
    <rPh sb="14" eb="15">
      <t>トウ</t>
    </rPh>
    <phoneticPr fontId="2"/>
  </si>
  <si>
    <t>表３２－２　外国人労働者の今後の雇用予定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コンゴ</t>
    </rPh>
    <rPh sb="16" eb="18">
      <t>コヨウ</t>
    </rPh>
    <rPh sb="18" eb="20">
      <t>ヨテイ</t>
    </rPh>
    <phoneticPr fontId="2"/>
  </si>
  <si>
    <t>３段目：外国人労働者を雇用していない事業所で今後雇用を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8" eb="21">
      <t>ｼﾞｷﾞｮｳｼｮ</t>
    </rPh>
    <phoneticPr fontId="2" type="halfwidthKatakana"/>
  </si>
  <si>
    <t>　　　　　予定・検討している在留資格別の割合（複数回答）</t>
    <rPh sb="8" eb="10">
      <t>ケントウ</t>
    </rPh>
    <rPh sb="14" eb="16">
      <t>ザイリュウ</t>
    </rPh>
    <rPh sb="16" eb="18">
      <t>シカク</t>
    </rPh>
    <rPh sb="18" eb="19">
      <t>ベツ</t>
    </rPh>
    <rPh sb="20" eb="22">
      <t>ワリアイ</t>
    </rPh>
    <rPh sb="23" eb="25">
      <t>フクスウ</t>
    </rPh>
    <rPh sb="25" eb="27">
      <t>カイトウ</t>
    </rPh>
    <phoneticPr fontId="2"/>
  </si>
  <si>
    <t>外国人
労働者
を雇用
している
事業所</t>
    <rPh sb="0" eb="2">
      <t>ガイコク</t>
    </rPh>
    <rPh sb="2" eb="3">
      <t>ジン</t>
    </rPh>
    <rPh sb="4" eb="7">
      <t>ロウドウシャ</t>
    </rPh>
    <rPh sb="9" eb="11">
      <t>コヨウ</t>
    </rPh>
    <rPh sb="17" eb="20">
      <t>ジギョウショ</t>
    </rPh>
    <phoneticPr fontId="2"/>
  </si>
  <si>
    <t>外国人
労働者
を雇用
していない
事業所</t>
    <rPh sb="0" eb="2">
      <t>ガイコク</t>
    </rPh>
    <rPh sb="2" eb="3">
      <t>ジン</t>
    </rPh>
    <rPh sb="4" eb="7">
      <t>ロウドウシャ</t>
    </rPh>
    <rPh sb="9" eb="11">
      <t>コヨウ</t>
    </rPh>
    <rPh sb="18" eb="21">
      <t>ジギョウショ</t>
    </rPh>
    <phoneticPr fontId="2"/>
  </si>
  <si>
    <t>雇用を
増やす
予定あり</t>
    <rPh sb="0" eb="2">
      <t>コヨウ</t>
    </rPh>
    <rPh sb="4" eb="5">
      <t>フ</t>
    </rPh>
    <rPh sb="8" eb="10">
      <t>ヨテイ</t>
    </rPh>
    <phoneticPr fontId="2"/>
  </si>
  <si>
    <t>雇用を
増やす
予定なし</t>
    <rPh sb="0" eb="2">
      <t>コヨウ</t>
    </rPh>
    <rPh sb="4" eb="5">
      <t>フ</t>
    </rPh>
    <rPh sb="8" eb="10">
      <t>ヨテイ</t>
    </rPh>
    <phoneticPr fontId="2"/>
  </si>
  <si>
    <t>予定なし・分からない</t>
    <rPh sb="0" eb="2">
      <t>ヨテイ</t>
    </rPh>
    <rPh sb="5" eb="6">
      <t>ワ</t>
    </rPh>
    <phoneticPr fontId="2"/>
  </si>
  <si>
    <t>雇用を
予定・検討している</t>
    <rPh sb="0" eb="2">
      <t>コヨウ</t>
    </rPh>
    <rPh sb="4" eb="6">
      <t>ヨテイ</t>
    </rPh>
    <rPh sb="7" eb="9">
      <t>ケントウ</t>
    </rPh>
    <phoneticPr fontId="2"/>
  </si>
  <si>
    <t>表３３－１　テレワーク（在宅勤務）導入の有無</t>
    <rPh sb="0" eb="1">
      <t>ヒョウ</t>
    </rPh>
    <rPh sb="12" eb="14">
      <t>ザイタク</t>
    </rPh>
    <rPh sb="14" eb="16">
      <t>キンム</t>
    </rPh>
    <rPh sb="17" eb="19">
      <t>ドウニュウ</t>
    </rPh>
    <rPh sb="20" eb="22">
      <t>ウム</t>
    </rPh>
    <phoneticPr fontId="2"/>
  </si>
  <si>
    <t>導入している</t>
    <rPh sb="0" eb="2">
      <t>ドウニュウ</t>
    </rPh>
    <phoneticPr fontId="2"/>
  </si>
  <si>
    <t>今後導入予定</t>
    <rPh sb="0" eb="2">
      <t>コンゴ</t>
    </rPh>
    <rPh sb="2" eb="4">
      <t>ドウニュウ</t>
    </rPh>
    <rPh sb="4" eb="6">
      <t>ヨテイ</t>
    </rPh>
    <phoneticPr fontId="2"/>
  </si>
  <si>
    <t>導入していたが、
やめた</t>
    <rPh sb="0" eb="2">
      <t>ドウニュウ</t>
    </rPh>
    <phoneticPr fontId="2"/>
  </si>
  <si>
    <t>導入していない</t>
    <rPh sb="0" eb="2">
      <t>ドウニュウ</t>
    </rPh>
    <phoneticPr fontId="2"/>
  </si>
  <si>
    <t>表３３－２　テレワーク（在宅勤務）導入の成果、成果として期待するもの（複数回答）</t>
    <rPh sb="20" eb="22">
      <t>セイカ</t>
    </rPh>
    <rPh sb="23" eb="25">
      <t>セイカ</t>
    </rPh>
    <rPh sb="28" eb="30">
      <t>キタイ</t>
    </rPh>
    <phoneticPr fontId="2"/>
  </si>
  <si>
    <t>　　　　　導入課題の割合（複数回答）</t>
    <rPh sb="5" eb="7">
      <t>ドウニュウ</t>
    </rPh>
    <rPh sb="7" eb="9">
      <t>カダイ</t>
    </rPh>
    <rPh sb="10" eb="12">
      <t>ワリアイ</t>
    </rPh>
    <rPh sb="13" eb="15">
      <t>フクスウ</t>
    </rPh>
    <rPh sb="15" eb="17">
      <t>カイトウ</t>
    </rPh>
    <phoneticPr fontId="2"/>
  </si>
  <si>
    <t>導入している、
導入予定
事業所数</t>
    <rPh sb="0" eb="2">
      <t>ドウニュウ</t>
    </rPh>
    <rPh sb="8" eb="10">
      <t>ドウニュウ</t>
    </rPh>
    <rPh sb="10" eb="12">
      <t>ヨテイ</t>
    </rPh>
    <rPh sb="13" eb="16">
      <t>ジギョウショ</t>
    </rPh>
    <rPh sb="16" eb="17">
      <t>スウ</t>
    </rPh>
    <phoneticPr fontId="2"/>
  </si>
  <si>
    <t>仕事と生活の調和
（ワーク・ライフ・バランス）</t>
    <rPh sb="0" eb="2">
      <t>シゴト</t>
    </rPh>
    <rPh sb="3" eb="5">
      <t>セイカツ</t>
    </rPh>
    <rPh sb="6" eb="8">
      <t>チョウワ</t>
    </rPh>
    <phoneticPr fontId="2"/>
  </si>
  <si>
    <t>労働生産性の向上</t>
    <rPh sb="0" eb="5">
      <t>ロウドウセイサンセイ</t>
    </rPh>
    <rPh sb="6" eb="8">
      <t>コウジョウ</t>
    </rPh>
    <phoneticPr fontId="2"/>
  </si>
  <si>
    <t>業務のＩＴ化</t>
    <rPh sb="0" eb="2">
      <t>ギョウム</t>
    </rPh>
    <rPh sb="5" eb="6">
      <t>カ</t>
    </rPh>
    <phoneticPr fontId="2"/>
  </si>
  <si>
    <t>通勤が困難な従業員の雇用維持（離職防止）</t>
    <rPh sb="0" eb="2">
      <t>ツウキン</t>
    </rPh>
    <rPh sb="3" eb="5">
      <t>コンナン</t>
    </rPh>
    <rPh sb="6" eb="9">
      <t>ジュウギョウイン</t>
    </rPh>
    <rPh sb="10" eb="14">
      <t>コヨウイジ</t>
    </rPh>
    <rPh sb="15" eb="19">
      <t>リショクボウシ</t>
    </rPh>
    <phoneticPr fontId="2"/>
  </si>
  <si>
    <t>感染症対策など緊急事態における業務継続
（ＢＣＰ対策）</t>
    <rPh sb="0" eb="5">
      <t>カンセンショウタイサク</t>
    </rPh>
    <rPh sb="7" eb="9">
      <t>キンキュウ</t>
    </rPh>
    <rPh sb="9" eb="11">
      <t>ジタイ</t>
    </rPh>
    <rPh sb="15" eb="19">
      <t>ギョウムケイゾク</t>
    </rPh>
    <rPh sb="24" eb="26">
      <t>タイサク</t>
    </rPh>
    <phoneticPr fontId="2"/>
  </si>
  <si>
    <t>多様な人材の採用</t>
    <rPh sb="0" eb="2">
      <t>タヨウ</t>
    </rPh>
    <rPh sb="3" eb="5">
      <t>ジンザイ</t>
    </rPh>
    <rPh sb="6" eb="8">
      <t>サイヨウ</t>
    </rPh>
    <phoneticPr fontId="2"/>
  </si>
  <si>
    <t>オフィス維持等業務コストの削減</t>
    <rPh sb="4" eb="7">
      <t>イジトウ</t>
    </rPh>
    <rPh sb="7" eb="9">
      <t>ギョウム</t>
    </rPh>
    <rPh sb="13" eb="15">
      <t>サクゲン</t>
    </rPh>
    <phoneticPr fontId="2"/>
  </si>
  <si>
    <t>効果を感じていない（期待していない）</t>
    <rPh sb="0" eb="2">
      <t>コウカ</t>
    </rPh>
    <rPh sb="3" eb="4">
      <t>カン</t>
    </rPh>
    <rPh sb="10" eb="12">
      <t>キタイ</t>
    </rPh>
    <phoneticPr fontId="2"/>
  </si>
  <si>
    <t>※その他…緊急事態時のみならず、感染症予防　等</t>
    <rPh sb="3" eb="4">
      <t>タ</t>
    </rPh>
    <rPh sb="5" eb="9">
      <t>キンキュウジタイ</t>
    </rPh>
    <rPh sb="9" eb="10">
      <t>ジ</t>
    </rPh>
    <rPh sb="16" eb="19">
      <t>カンセンショウ</t>
    </rPh>
    <rPh sb="19" eb="21">
      <t>ヨボウ</t>
    </rPh>
    <rPh sb="22" eb="23">
      <t>トウ</t>
    </rPh>
    <phoneticPr fontId="2"/>
  </si>
  <si>
    <t>表３３－３　テレワーク（在宅勤務）を導入したがやめた、導入していない理由（複数回答）</t>
    <rPh sb="27" eb="29">
      <t>ドウニュウ</t>
    </rPh>
    <rPh sb="34" eb="36">
      <t>リユウ</t>
    </rPh>
    <phoneticPr fontId="2"/>
  </si>
  <si>
    <t>導入していたがやめた、
導入していない
事業所数</t>
    <rPh sb="0" eb="2">
      <t>ドウニュウ</t>
    </rPh>
    <rPh sb="12" eb="14">
      <t>ドウニュウ</t>
    </rPh>
    <rPh sb="20" eb="23">
      <t>ジギョウショ</t>
    </rPh>
    <rPh sb="23" eb="24">
      <t>スウ</t>
    </rPh>
    <phoneticPr fontId="2"/>
  </si>
  <si>
    <t>テレワークに業務が適さなかった
（適した業務がない）</t>
    <rPh sb="6" eb="8">
      <t>ギョウム</t>
    </rPh>
    <rPh sb="9" eb="10">
      <t>テキ</t>
    </rPh>
    <rPh sb="17" eb="18">
      <t>テキ</t>
    </rPh>
    <rPh sb="20" eb="22">
      <t>ギョウム</t>
    </rPh>
    <phoneticPr fontId="2"/>
  </si>
  <si>
    <t>生産性の維持ができなかった（維持が期待できない）</t>
    <rPh sb="0" eb="3">
      <t>セイサンセイ</t>
    </rPh>
    <rPh sb="4" eb="6">
      <t>イジ</t>
    </rPh>
    <rPh sb="14" eb="16">
      <t>イジ</t>
    </rPh>
    <rPh sb="17" eb="19">
      <t>キタイ</t>
    </rPh>
    <phoneticPr fontId="2"/>
  </si>
  <si>
    <t>適切な労務管理や人事評価が困難だった（困難である）</t>
    <rPh sb="0" eb="2">
      <t>テキセツ</t>
    </rPh>
    <rPh sb="3" eb="7">
      <t>ロウムカンリ</t>
    </rPh>
    <rPh sb="8" eb="12">
      <t>ジンジヒョウカ</t>
    </rPh>
    <rPh sb="13" eb="15">
      <t>コンナン</t>
    </rPh>
    <rPh sb="19" eb="21">
      <t>コンナン</t>
    </rPh>
    <phoneticPr fontId="2"/>
  </si>
  <si>
    <t>企業内や取引先からテレワークの理解が得られなかった（得られない）</t>
    <rPh sb="0" eb="3">
      <t>キギョウナイ</t>
    </rPh>
    <rPh sb="4" eb="7">
      <t>トリヒキサキ</t>
    </rPh>
    <rPh sb="15" eb="17">
      <t>リカイ</t>
    </rPh>
    <rPh sb="18" eb="19">
      <t>エ</t>
    </rPh>
    <rPh sb="26" eb="27">
      <t>エ</t>
    </rPh>
    <phoneticPr fontId="2"/>
  </si>
  <si>
    <t>上司や同僚とのコミュニケーションが困難だった（困難である）</t>
    <rPh sb="0" eb="2">
      <t>ジョウシ</t>
    </rPh>
    <rPh sb="3" eb="5">
      <t>ドウリョウ</t>
    </rPh>
    <rPh sb="17" eb="19">
      <t>コンナン</t>
    </rPh>
    <rPh sb="23" eb="25">
      <t>コンナン</t>
    </rPh>
    <phoneticPr fontId="2"/>
  </si>
  <si>
    <t>情報セキュリティに不安な面があった（不安な面がある）</t>
    <rPh sb="0" eb="2">
      <t>ジョウホウ</t>
    </rPh>
    <rPh sb="9" eb="11">
      <t>フアン</t>
    </rPh>
    <rPh sb="12" eb="13">
      <t>メン</t>
    </rPh>
    <rPh sb="18" eb="20">
      <t>フアン</t>
    </rPh>
    <rPh sb="21" eb="22">
      <t>メン</t>
    </rPh>
    <phoneticPr fontId="2"/>
  </si>
  <si>
    <t>費用負担が大きかった（大きい）</t>
    <rPh sb="0" eb="4">
      <t>ヒヨウフタン</t>
    </rPh>
    <rPh sb="5" eb="6">
      <t>オオ</t>
    </rPh>
    <rPh sb="11" eb="12">
      <t>オオ</t>
    </rPh>
    <phoneticPr fontId="2"/>
  </si>
  <si>
    <t>運用方法がわからない（導入方法がわからない）</t>
    <rPh sb="0" eb="4">
      <t>ウンヨウホウホウ</t>
    </rPh>
    <rPh sb="11" eb="15">
      <t>ドウニュウホウホウ</t>
    </rPh>
    <phoneticPr fontId="2"/>
  </si>
  <si>
    <t>※その他…主な業務が現場行う業務であるため　等</t>
    <rPh sb="3" eb="4">
      <t>タ</t>
    </rPh>
    <rPh sb="5" eb="6">
      <t>オモ</t>
    </rPh>
    <rPh sb="7" eb="9">
      <t>ギョウム</t>
    </rPh>
    <rPh sb="10" eb="12">
      <t>ゲンバ</t>
    </rPh>
    <rPh sb="12" eb="13">
      <t>オコナ</t>
    </rPh>
    <rPh sb="14" eb="16">
      <t>ギョウム</t>
    </rPh>
    <rPh sb="22" eb="23">
      <t>トウ</t>
    </rPh>
    <phoneticPr fontId="2"/>
  </si>
  <si>
    <t>表３３－４　導入を検討している、検討したいと考える働き方（複数回答）</t>
    <rPh sb="6" eb="8">
      <t>ドウニュウ</t>
    </rPh>
    <rPh sb="9" eb="11">
      <t>ケントウ</t>
    </rPh>
    <rPh sb="16" eb="18">
      <t>ケントウ</t>
    </rPh>
    <rPh sb="22" eb="23">
      <t>カンガ</t>
    </rPh>
    <rPh sb="25" eb="26">
      <t>ハタラ</t>
    </rPh>
    <rPh sb="27" eb="28">
      <t>カタ</t>
    </rPh>
    <rPh sb="29" eb="33">
      <t>フクスウカイトウ</t>
    </rPh>
    <phoneticPr fontId="2"/>
  </si>
  <si>
    <t>テレワーク</t>
    <phoneticPr fontId="2"/>
  </si>
  <si>
    <t>ジョブ型雇用</t>
    <rPh sb="3" eb="4">
      <t>ガタ</t>
    </rPh>
    <rPh sb="4" eb="6">
      <t>コヨウ</t>
    </rPh>
    <phoneticPr fontId="2"/>
  </si>
  <si>
    <t>兼業・副業</t>
    <rPh sb="0" eb="2">
      <t>ケンギョウ</t>
    </rPh>
    <rPh sb="3" eb="5">
      <t>フクギョウ</t>
    </rPh>
    <phoneticPr fontId="2"/>
  </si>
  <si>
    <t>ワーケーション</t>
    <phoneticPr fontId="2"/>
  </si>
  <si>
    <t>週休３日制</t>
    <rPh sb="0" eb="2">
      <t>シュウキュウ</t>
    </rPh>
    <rPh sb="3" eb="5">
      <t>ニチセイ</t>
    </rPh>
    <phoneticPr fontId="2"/>
  </si>
  <si>
    <t>フレックスタイム制度</t>
    <rPh sb="8" eb="10">
      <t>セイド</t>
    </rPh>
    <phoneticPr fontId="2"/>
  </si>
  <si>
    <t>勤務時間インターバル制度</t>
    <rPh sb="0" eb="4">
      <t>キンムジカン</t>
    </rPh>
    <rPh sb="10" eb="12">
      <t>セイド</t>
    </rPh>
    <phoneticPr fontId="2"/>
  </si>
  <si>
    <t>裁量労働制</t>
    <rPh sb="0" eb="5">
      <t>サイリョウロウドウセイ</t>
    </rPh>
    <phoneticPr fontId="2"/>
  </si>
  <si>
    <t>勤務地、職務、勤務時間を限定した働き方</t>
    <rPh sb="0" eb="3">
      <t>キンムチ</t>
    </rPh>
    <rPh sb="4" eb="6">
      <t>ショクム</t>
    </rPh>
    <rPh sb="7" eb="11">
      <t>キンムジカン</t>
    </rPh>
    <rPh sb="12" eb="14">
      <t>ゲンテイ</t>
    </rPh>
    <rPh sb="16" eb="17">
      <t>ハタラ</t>
    </rPh>
    <rPh sb="18" eb="19">
      <t>カタ</t>
    </rPh>
    <phoneticPr fontId="2"/>
  </si>
  <si>
    <t>該当なし</t>
    <rPh sb="0" eb="2">
      <t>ガイトウ</t>
    </rPh>
    <phoneticPr fontId="2"/>
  </si>
  <si>
    <t>表３４－１　公正採用選考人権啓発推進員選任の有無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4">
      <t>ウム</t>
    </rPh>
    <phoneticPr fontId="2"/>
  </si>
  <si>
    <t>選任している</t>
    <rPh sb="0" eb="2">
      <t>センニン</t>
    </rPh>
    <phoneticPr fontId="2"/>
  </si>
  <si>
    <t>選任していない</t>
    <rPh sb="0" eb="2">
      <t>センニン</t>
    </rPh>
    <phoneticPr fontId="2"/>
  </si>
  <si>
    <t>表３４－２　公正採用選考人権啓発推進員選任に関する研修会への参加の有無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3">
      <t>カン</t>
    </rPh>
    <rPh sb="25" eb="28">
      <t>ケンシュウカイ</t>
    </rPh>
    <rPh sb="30" eb="32">
      <t>サンカ</t>
    </rPh>
    <rPh sb="33" eb="35">
      <t>ウム</t>
    </rPh>
    <phoneticPr fontId="2"/>
  </si>
  <si>
    <t>参加している</t>
    <rPh sb="0" eb="2">
      <t>サンカ</t>
    </rPh>
    <phoneticPr fontId="2"/>
  </si>
  <si>
    <t>参加していない</t>
    <rPh sb="0" eb="2">
      <t>サンカ</t>
    </rPh>
    <phoneticPr fontId="2"/>
  </si>
  <si>
    <t>実施した</t>
    <rPh sb="0" eb="2">
      <t>ジッシ</t>
    </rPh>
    <phoneticPr fontId="2"/>
  </si>
  <si>
    <t>実施していない</t>
    <rPh sb="0" eb="2">
      <t>ジッシ</t>
    </rPh>
    <phoneticPr fontId="2"/>
  </si>
  <si>
    <t>３段目：賃上げ実施事業所数に対する</t>
    <rPh sb="1" eb="3">
      <t>ﾀﾞﾝﾒ</t>
    </rPh>
    <rPh sb="4" eb="6">
      <t>ﾁﾝｱ</t>
    </rPh>
    <rPh sb="7" eb="9">
      <t>ｼﾞｯｼ</t>
    </rPh>
    <rPh sb="9" eb="12">
      <t>ｼﾞｷﾞｮｳｼｮ</t>
    </rPh>
    <rPh sb="12" eb="13">
      <t>ｽｳ</t>
    </rPh>
    <rPh sb="14" eb="15">
      <t>ﾀｲ</t>
    </rPh>
    <phoneticPr fontId="2" type="halfwidthKatakana"/>
  </si>
  <si>
    <t>　　　　　賃上げ幅の昨年度比較の割合（複数回答）</t>
    <phoneticPr fontId="2"/>
  </si>
  <si>
    <t>賃上げを実施した企業数</t>
    <phoneticPr fontId="2"/>
  </si>
  <si>
    <t>昨年度より増額</t>
    <rPh sb="0" eb="3">
      <t>サクネンド</t>
    </rPh>
    <rPh sb="5" eb="7">
      <t>ゾウガク</t>
    </rPh>
    <phoneticPr fontId="2"/>
  </si>
  <si>
    <t>昨年度と同額</t>
    <rPh sb="0" eb="3">
      <t>サクネンド</t>
    </rPh>
    <rPh sb="4" eb="6">
      <t>ドウガク</t>
    </rPh>
    <phoneticPr fontId="2"/>
  </si>
  <si>
    <t>昨年度より減額</t>
    <rPh sb="0" eb="3">
      <t>サクネンド</t>
    </rPh>
    <rPh sb="5" eb="7">
      <t>ゲンガク</t>
    </rPh>
    <phoneticPr fontId="2"/>
  </si>
  <si>
    <t>３段目：賃上げ実施事業所での</t>
    <rPh sb="1" eb="3">
      <t>ﾀﾞﾝﾒ</t>
    </rPh>
    <rPh sb="4" eb="6">
      <t>ﾁﾝｱ</t>
    </rPh>
    <rPh sb="7" eb="9">
      <t>ｼﾞｯｼ</t>
    </rPh>
    <rPh sb="9" eb="12">
      <t>ｼﾞｷﾞｮｳｼｮ</t>
    </rPh>
    <phoneticPr fontId="2" type="halfwidthKatakana"/>
  </si>
  <si>
    <t>　　　　　実施理由の割合（複数回答）</t>
    <rPh sb="5" eb="9">
      <t>ジッシリユウ</t>
    </rPh>
    <rPh sb="10" eb="12">
      <t>ワリアイ</t>
    </rPh>
    <rPh sb="13" eb="15">
      <t>フクスウ</t>
    </rPh>
    <rPh sb="15" eb="17">
      <t>カイトウ</t>
    </rPh>
    <phoneticPr fontId="2"/>
  </si>
  <si>
    <t>賃上げを実施した
企業数</t>
    <rPh sb="0" eb="2">
      <t>チンア</t>
    </rPh>
    <rPh sb="4" eb="6">
      <t>ジッシ</t>
    </rPh>
    <rPh sb="9" eb="11">
      <t>キギョウ</t>
    </rPh>
    <rPh sb="11" eb="12">
      <t>スウ</t>
    </rPh>
    <phoneticPr fontId="2"/>
  </si>
  <si>
    <t>人材を確保するため</t>
    <rPh sb="0" eb="2">
      <t>ジンザイ</t>
    </rPh>
    <rPh sb="3" eb="5">
      <t>カクホ</t>
    </rPh>
    <phoneticPr fontId="2"/>
  </si>
  <si>
    <t>従業員の
モチベーション向上のため</t>
    <rPh sb="0" eb="3">
      <t>ジュウギョウイン</t>
    </rPh>
    <rPh sb="12" eb="14">
      <t>コウジョウ</t>
    </rPh>
    <phoneticPr fontId="2"/>
  </si>
  <si>
    <t>収益が増加したため
(従業員に還元)</t>
    <rPh sb="0" eb="2">
      <t>シュウエキ</t>
    </rPh>
    <rPh sb="3" eb="5">
      <t>ゾウカ</t>
    </rPh>
    <rPh sb="11" eb="14">
      <t>ジュウギョウイン</t>
    </rPh>
    <rPh sb="15" eb="17">
      <t>カンゲン</t>
    </rPh>
    <phoneticPr fontId="2"/>
  </si>
  <si>
    <t>価格転嫁が進んだため</t>
    <rPh sb="0" eb="4">
      <t>カカクテンカ</t>
    </rPh>
    <rPh sb="5" eb="6">
      <t>スス</t>
    </rPh>
    <phoneticPr fontId="2"/>
  </si>
  <si>
    <t>最低賃金が
引き上げられたため</t>
    <rPh sb="0" eb="4">
      <t>サイテイチンギン</t>
    </rPh>
    <rPh sb="6" eb="7">
      <t>ヒ</t>
    </rPh>
    <rPh sb="8" eb="9">
      <t>ア</t>
    </rPh>
    <phoneticPr fontId="2"/>
  </si>
  <si>
    <t>物価が上昇したため</t>
    <rPh sb="0" eb="2">
      <t>ブッカ</t>
    </rPh>
    <rPh sb="3" eb="5">
      <t>ジョウショウ</t>
    </rPh>
    <phoneticPr fontId="2"/>
  </si>
  <si>
    <t>県や国の補助金や助成金が拡充されたため</t>
    <rPh sb="0" eb="1">
      <t>ケン</t>
    </rPh>
    <rPh sb="2" eb="3">
      <t>クニ</t>
    </rPh>
    <rPh sb="4" eb="7">
      <t>ホジョキン</t>
    </rPh>
    <rPh sb="8" eb="11">
      <t>ジョセイキン</t>
    </rPh>
    <rPh sb="12" eb="14">
      <t>カクジュウ</t>
    </rPh>
    <phoneticPr fontId="2"/>
  </si>
  <si>
    <t>※その他…定期昇給のため　等</t>
    <rPh sb="3" eb="4">
      <t>タ</t>
    </rPh>
    <rPh sb="5" eb="7">
      <t>テイキ</t>
    </rPh>
    <rPh sb="7" eb="9">
      <t>ショウキュウ</t>
    </rPh>
    <rPh sb="13" eb="14">
      <t>トウ</t>
    </rPh>
    <phoneticPr fontId="2"/>
  </si>
  <si>
    <t>原材料費や燃料、
電気代高騰の
業績への影響</t>
    <rPh sb="0" eb="4">
      <t>ゲンザイリョウヒ</t>
    </rPh>
    <rPh sb="5" eb="7">
      <t>ネンリョウ</t>
    </rPh>
    <rPh sb="9" eb="14">
      <t>デンキダイコウトウ</t>
    </rPh>
    <rPh sb="16" eb="18">
      <t>ギョウセキ</t>
    </rPh>
    <rPh sb="20" eb="22">
      <t>エイキョウ</t>
    </rPh>
    <phoneticPr fontId="2"/>
  </si>
  <si>
    <t>価格転嫁が適切に
できない</t>
    <rPh sb="0" eb="4">
      <t>カカクテンカ</t>
    </rPh>
    <rPh sb="5" eb="7">
      <t>テキセツ</t>
    </rPh>
    <phoneticPr fontId="2"/>
  </si>
  <si>
    <t>今後の景気、業績など先行きへの不安感</t>
    <rPh sb="0" eb="2">
      <t>コンゴ</t>
    </rPh>
    <rPh sb="3" eb="5">
      <t>ケイキ</t>
    </rPh>
    <rPh sb="6" eb="8">
      <t>ギョウセキ</t>
    </rPh>
    <rPh sb="10" eb="12">
      <t>サキユ</t>
    </rPh>
    <rPh sb="15" eb="18">
      <t>フアンカン</t>
    </rPh>
    <phoneticPr fontId="2"/>
  </si>
  <si>
    <t>賃上げのための原資の確保が困難</t>
    <rPh sb="0" eb="2">
      <t>チンア</t>
    </rPh>
    <rPh sb="7" eb="9">
      <t>ゲンシ</t>
    </rPh>
    <rPh sb="10" eb="12">
      <t>カクホ</t>
    </rPh>
    <rPh sb="13" eb="15">
      <t>コンナン</t>
    </rPh>
    <phoneticPr fontId="2"/>
  </si>
  <si>
    <t>賃上げを行うと不景気の時に賃金を下げられない</t>
    <rPh sb="0" eb="2">
      <t>チンア</t>
    </rPh>
    <rPh sb="4" eb="5">
      <t>オコナ</t>
    </rPh>
    <rPh sb="7" eb="10">
      <t>フケイキ</t>
    </rPh>
    <rPh sb="11" eb="12">
      <t>トキ</t>
    </rPh>
    <rPh sb="13" eb="15">
      <t>チンギン</t>
    </rPh>
    <rPh sb="16" eb="17">
      <t>サ</t>
    </rPh>
    <phoneticPr fontId="2"/>
  </si>
  <si>
    <t>規則や規定が未整備</t>
    <rPh sb="0" eb="2">
      <t>キソク</t>
    </rPh>
    <rPh sb="3" eb="5">
      <t>キテイ</t>
    </rPh>
    <rPh sb="6" eb="9">
      <t>ミセイビ</t>
    </rPh>
    <phoneticPr fontId="2"/>
  </si>
  <si>
    <t>従業員にパートや
高齢者が増えた</t>
    <rPh sb="0" eb="3">
      <t>ジュウギョウイン</t>
    </rPh>
    <rPh sb="9" eb="11">
      <t>コウレイ</t>
    </rPh>
    <rPh sb="11" eb="12">
      <t>シャ</t>
    </rPh>
    <rPh sb="13" eb="14">
      <t>フ</t>
    </rPh>
    <phoneticPr fontId="2"/>
  </si>
  <si>
    <t>金融機関への
返済への影響が
大きい</t>
    <rPh sb="0" eb="4">
      <t>キンユウキカン</t>
    </rPh>
    <rPh sb="7" eb="9">
      <t>ヘンサイ</t>
    </rPh>
    <rPh sb="11" eb="13">
      <t>エイキョウ</t>
    </rPh>
    <rPh sb="15" eb="16">
      <t>オオ</t>
    </rPh>
    <phoneticPr fontId="2"/>
  </si>
  <si>
    <t>増員などの人材確保とのバランスが難しい</t>
    <rPh sb="0" eb="2">
      <t>ゾウイン</t>
    </rPh>
    <rPh sb="5" eb="9">
      <t>ジンザイカクホ</t>
    </rPh>
    <rPh sb="16" eb="17">
      <t>ムズカ</t>
    </rPh>
    <phoneticPr fontId="2"/>
  </si>
  <si>
    <t>設備投資とのバランスが難しい</t>
    <rPh sb="0" eb="4">
      <t>セツビトウシ</t>
    </rPh>
    <rPh sb="11" eb="12">
      <t>ムズカ</t>
    </rPh>
    <phoneticPr fontId="2"/>
  </si>
  <si>
    <t>※その他…扶養内で働きたいという希望(いわゆる年収の壁)への対応　等</t>
    <rPh sb="3" eb="4">
      <t>タ</t>
    </rPh>
    <rPh sb="5" eb="8">
      <t>フヨウナイ</t>
    </rPh>
    <rPh sb="23" eb="25">
      <t>ネンシュウ</t>
    </rPh>
    <rPh sb="26" eb="27">
      <t>カベ</t>
    </rPh>
    <rPh sb="30" eb="32">
      <t>タイオウ</t>
    </rPh>
    <rPh sb="33" eb="34">
      <t>トウ</t>
    </rPh>
    <phoneticPr fontId="2"/>
  </si>
  <si>
    <t>表３５－１　賃上げ実施の有無</t>
    <rPh sb="0" eb="1">
      <t>ヒョウ</t>
    </rPh>
    <rPh sb="6" eb="8">
      <t>チンア</t>
    </rPh>
    <rPh sb="9" eb="11">
      <t>ジッシ</t>
    </rPh>
    <rPh sb="12" eb="14">
      <t>ウム</t>
    </rPh>
    <phoneticPr fontId="2"/>
  </si>
  <si>
    <t>表３５－２　賃上げ実施事業所における賃上げ幅の昨年度比較</t>
    <rPh sb="0" eb="1">
      <t>ヒョウ</t>
    </rPh>
    <rPh sb="6" eb="8">
      <t>チンア</t>
    </rPh>
    <rPh sb="9" eb="11">
      <t>ジッシ</t>
    </rPh>
    <rPh sb="11" eb="14">
      <t>ジギョウショ</t>
    </rPh>
    <rPh sb="18" eb="20">
      <t>チンア</t>
    </rPh>
    <rPh sb="19" eb="20">
      <t>ア</t>
    </rPh>
    <rPh sb="21" eb="22">
      <t>ハバ</t>
    </rPh>
    <rPh sb="23" eb="28">
      <t>サクネンドヒカク</t>
    </rPh>
    <phoneticPr fontId="2"/>
  </si>
  <si>
    <t>表３５－３　賃上げ実施事業所における実施理由（複数回答）</t>
    <rPh sb="6" eb="8">
      <t>チンア</t>
    </rPh>
    <rPh sb="9" eb="14">
      <t>ジッシジギョウショ</t>
    </rPh>
    <rPh sb="18" eb="22">
      <t>ジッシリユウ</t>
    </rPh>
    <phoneticPr fontId="2"/>
  </si>
  <si>
    <t>表３５－４　賃上げの課題（複数回答）</t>
    <rPh sb="0" eb="1">
      <t>ヒョウ</t>
    </rPh>
    <rPh sb="6" eb="8">
      <t>チンア</t>
    </rPh>
    <rPh sb="10" eb="12">
      <t>カダイ</t>
    </rPh>
    <rPh sb="13" eb="15">
      <t>フクスウ</t>
    </rPh>
    <rPh sb="15" eb="17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</si>
</sst>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 "/>
    <numFmt numFmtId="178" formatCode="0.00_ ;[Red]\-0.0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i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/>
    <xf numFmtId="0" fontId="3" fillId="0" borderId="7" xfId="0" applyFont="1" applyBorder="1"/>
    <xf numFmtId="0" fontId="3" fillId="0" borderId="3" xfId="0" applyFont="1" applyBorder="1"/>
    <xf numFmtId="0" fontId="3" fillId="0" borderId="11" xfId="0" applyFont="1" applyBorder="1"/>
    <xf numFmtId="176" fontId="6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justifyLastLine="1"/>
    </xf>
    <xf numFmtId="0" fontId="3" fillId="0" borderId="13" xfId="0" applyFont="1" applyBorder="1"/>
    <xf numFmtId="0" fontId="3" fillId="0" borderId="6" xfId="0" applyFont="1" applyBorder="1"/>
    <xf numFmtId="0" fontId="7" fillId="0" borderId="0" xfId="0" applyFont="1"/>
    <xf numFmtId="0" fontId="3" fillId="0" borderId="0" xfId="0" applyFont="1" applyAlignment="1">
      <alignment horizontal="center" vertical="distributed" textRotation="255" justifyLastLine="1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/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176" fontId="9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5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38" fontId="4" fillId="0" borderId="28" xfId="2" applyFont="1" applyFill="1" applyBorder="1" applyAlignment="1">
      <alignment horizontal="right"/>
    </xf>
    <xf numFmtId="38" fontId="4" fillId="0" borderId="29" xfId="2" applyFont="1" applyFill="1" applyBorder="1" applyAlignment="1">
      <alignment horizontal="right"/>
    </xf>
    <xf numFmtId="0" fontId="6" fillId="0" borderId="0" xfId="0" applyFont="1" applyAlignment="1">
      <alignment horizontal="left"/>
    </xf>
    <xf numFmtId="176" fontId="3" fillId="0" borderId="4" xfId="1" applyNumberFormat="1" applyFont="1" applyBorder="1"/>
    <xf numFmtId="0" fontId="11" fillId="0" borderId="34" xfId="0" applyFont="1" applyBorder="1"/>
    <xf numFmtId="0" fontId="11" fillId="0" borderId="3" xfId="0" applyFont="1" applyBorder="1"/>
    <xf numFmtId="0" fontId="11" fillId="0" borderId="37" xfId="0" applyFont="1" applyBorder="1"/>
    <xf numFmtId="0" fontId="11" fillId="0" borderId="4" xfId="0" applyFont="1" applyBorder="1"/>
    <xf numFmtId="0" fontId="11" fillId="0" borderId="8" xfId="0" applyFont="1" applyBorder="1"/>
    <xf numFmtId="0" fontId="3" fillId="0" borderId="55" xfId="0" applyFont="1" applyBorder="1" applyAlignment="1">
      <alignment horizontal="right" wrapText="1"/>
    </xf>
    <xf numFmtId="0" fontId="3" fillId="0" borderId="28" xfId="0" applyFont="1" applyBorder="1" applyAlignment="1">
      <alignment horizontal="right" wrapText="1"/>
    </xf>
    <xf numFmtId="0" fontId="3" fillId="0" borderId="34" xfId="0" applyFont="1" applyBorder="1"/>
    <xf numFmtId="0" fontId="3" fillId="0" borderId="37" xfId="0" applyFont="1" applyBorder="1"/>
    <xf numFmtId="0" fontId="3" fillId="0" borderId="40" xfId="0" applyFont="1" applyBorder="1"/>
    <xf numFmtId="176" fontId="3" fillId="0" borderId="43" xfId="1" applyNumberFormat="1" applyFont="1" applyBorder="1"/>
    <xf numFmtId="176" fontId="3" fillId="0" borderId="37" xfId="1" applyNumberFormat="1" applyFont="1" applyBorder="1"/>
    <xf numFmtId="176" fontId="3" fillId="0" borderId="27" xfId="1" applyNumberFormat="1" applyFont="1" applyBorder="1"/>
    <xf numFmtId="0" fontId="3" fillId="0" borderId="8" xfId="0" applyFont="1" applyBorder="1"/>
    <xf numFmtId="176" fontId="3" fillId="0" borderId="20" xfId="1" applyNumberFormat="1" applyFont="1" applyBorder="1"/>
    <xf numFmtId="0" fontId="3" fillId="0" borderId="60" xfId="0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2" xfId="0" applyFont="1" applyBorder="1"/>
    <xf numFmtId="0" fontId="11" fillId="0" borderId="11" xfId="0" applyFont="1" applyBorder="1"/>
    <xf numFmtId="0" fontId="11" fillId="0" borderId="65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57" xfId="0" applyFont="1" applyBorder="1"/>
    <xf numFmtId="176" fontId="3" fillId="0" borderId="0" xfId="1" applyNumberFormat="1" applyFont="1"/>
    <xf numFmtId="176" fontId="3" fillId="0" borderId="0" xfId="1" applyNumberFormat="1" applyFont="1" applyAlignment="1">
      <alignment horizontal="right"/>
    </xf>
    <xf numFmtId="176" fontId="3" fillId="0" borderId="51" xfId="1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3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38" fontId="4" fillId="0" borderId="77" xfId="2" applyFont="1" applyFill="1" applyBorder="1" applyAlignment="1">
      <alignment horizontal="right" wrapText="1"/>
    </xf>
    <xf numFmtId="38" fontId="4" fillId="0" borderId="28" xfId="2" applyFont="1" applyFill="1" applyBorder="1" applyAlignment="1">
      <alignment horizontal="right" wrapText="1"/>
    </xf>
    <xf numFmtId="38" fontId="4" fillId="0" borderId="78" xfId="2" applyFont="1" applyFill="1" applyBorder="1" applyAlignment="1">
      <alignment horizontal="right" wrapText="1"/>
    </xf>
    <xf numFmtId="38" fontId="4" fillId="0" borderId="79" xfId="2" applyFont="1" applyFill="1" applyBorder="1" applyAlignment="1">
      <alignment horizontal="right" wrapText="1"/>
    </xf>
    <xf numFmtId="38" fontId="4" fillId="0" borderId="80" xfId="2" applyFont="1" applyFill="1" applyBorder="1" applyAlignment="1">
      <alignment horizontal="right" wrapText="1"/>
    </xf>
    <xf numFmtId="38" fontId="4" fillId="0" borderId="55" xfId="2" applyFont="1" applyFill="1" applyBorder="1" applyAlignment="1">
      <alignment horizontal="right"/>
    </xf>
    <xf numFmtId="38" fontId="4" fillId="0" borderId="83" xfId="2" applyFont="1" applyFill="1" applyBorder="1" applyAlignment="1">
      <alignment horizontal="right" wrapText="1"/>
    </xf>
    <xf numFmtId="38" fontId="4" fillId="0" borderId="55" xfId="2" applyFont="1" applyFill="1" applyBorder="1" applyAlignment="1">
      <alignment horizontal="right" wrapText="1"/>
    </xf>
    <xf numFmtId="38" fontId="4" fillId="0" borderId="56" xfId="2" applyFont="1" applyFill="1" applyBorder="1" applyAlignment="1">
      <alignment horizontal="right" wrapText="1"/>
    </xf>
    <xf numFmtId="38" fontId="4" fillId="0" borderId="84" xfId="2" applyFont="1" applyFill="1" applyBorder="1" applyAlignment="1">
      <alignment horizontal="right" wrapText="1"/>
    </xf>
    <xf numFmtId="38" fontId="4" fillId="0" borderId="29" xfId="2" applyFont="1" applyFill="1" applyBorder="1" applyAlignment="1">
      <alignment horizontal="right" wrapText="1"/>
    </xf>
    <xf numFmtId="38" fontId="4" fillId="0" borderId="88" xfId="2" applyFont="1" applyFill="1" applyBorder="1" applyAlignment="1">
      <alignment horizontal="right" wrapText="1"/>
    </xf>
    <xf numFmtId="38" fontId="4" fillId="0" borderId="89" xfId="2" applyFont="1" applyFill="1" applyBorder="1" applyAlignment="1">
      <alignment horizontal="right" wrapText="1"/>
    </xf>
    <xf numFmtId="38" fontId="4" fillId="0" borderId="54" xfId="2" applyFont="1" applyFill="1" applyBorder="1" applyAlignment="1">
      <alignment horizontal="right" wrapText="1"/>
    </xf>
    <xf numFmtId="38" fontId="4" fillId="0" borderId="0" xfId="0" applyNumberFormat="1" applyFont="1" applyAlignment="1">
      <alignment horizontal="right" wrapText="1"/>
    </xf>
    <xf numFmtId="0" fontId="3" fillId="2" borderId="12" xfId="0" applyFont="1" applyFill="1" applyBorder="1"/>
    <xf numFmtId="0" fontId="3" fillId="0" borderId="57" xfId="0" applyFont="1" applyBorder="1"/>
    <xf numFmtId="0" fontId="3" fillId="0" borderId="31" xfId="0" applyFont="1" applyBorder="1"/>
    <xf numFmtId="0" fontId="3" fillId="0" borderId="30" xfId="0" applyFont="1" applyBorder="1"/>
    <xf numFmtId="176" fontId="11" fillId="0" borderId="95" xfId="0" applyNumberFormat="1" applyFont="1" applyBorder="1"/>
    <xf numFmtId="176" fontId="11" fillId="0" borderId="90" xfId="0" applyNumberFormat="1" applyFont="1" applyBorder="1"/>
    <xf numFmtId="176" fontId="11" fillId="0" borderId="96" xfId="0" applyNumberFormat="1" applyFont="1" applyBorder="1"/>
    <xf numFmtId="176" fontId="11" fillId="0" borderId="74" xfId="0" applyNumberFormat="1" applyFont="1" applyBorder="1"/>
    <xf numFmtId="176" fontId="11" fillId="0" borderId="85" xfId="0" applyNumberFormat="1" applyFont="1" applyBorder="1"/>
    <xf numFmtId="176" fontId="11" fillId="0" borderId="71" xfId="0" applyNumberFormat="1" applyFont="1" applyBorder="1"/>
    <xf numFmtId="176" fontId="3" fillId="0" borderId="10" xfId="1" applyNumberFormat="1" applyFont="1" applyFill="1" applyBorder="1" applyAlignment="1">
      <alignment horizontal="right"/>
    </xf>
    <xf numFmtId="176" fontId="3" fillId="0" borderId="27" xfId="0" applyNumberFormat="1" applyFont="1" applyBorder="1" applyAlignment="1">
      <alignment horizontal="right"/>
    </xf>
    <xf numFmtId="38" fontId="3" fillId="0" borderId="89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1" fillId="0" borderId="87" xfId="0" applyNumberFormat="1" applyFont="1" applyBorder="1"/>
    <xf numFmtId="176" fontId="11" fillId="0" borderId="21" xfId="0" applyNumberFormat="1" applyFont="1" applyBorder="1"/>
    <xf numFmtId="176" fontId="11" fillId="0" borderId="72" xfId="0" applyNumberFormat="1" applyFont="1" applyBorder="1"/>
    <xf numFmtId="38" fontId="4" fillId="0" borderId="78" xfId="2" applyFont="1" applyFill="1" applyBorder="1" applyAlignment="1">
      <alignment horizontal="right"/>
    </xf>
    <xf numFmtId="38" fontId="4" fillId="0" borderId="56" xfId="2" applyFont="1" applyFill="1" applyBorder="1" applyAlignment="1">
      <alignment horizontal="right"/>
    </xf>
    <xf numFmtId="38" fontId="4" fillId="0" borderId="54" xfId="2" applyFont="1" applyFill="1" applyBorder="1" applyAlignment="1">
      <alignment horizontal="right"/>
    </xf>
    <xf numFmtId="0" fontId="3" fillId="0" borderId="97" xfId="0" applyFont="1" applyBorder="1" applyAlignment="1">
      <alignment horizontal="center" vertical="top" textRotation="255" wrapText="1"/>
    </xf>
    <xf numFmtId="0" fontId="3" fillId="0" borderId="98" xfId="0" applyFont="1" applyBorder="1" applyAlignment="1">
      <alignment wrapText="1"/>
    </xf>
    <xf numFmtId="0" fontId="3" fillId="0" borderId="99" xfId="0" applyFont="1" applyBorder="1" applyAlignment="1">
      <alignment wrapText="1"/>
    </xf>
    <xf numFmtId="0" fontId="3" fillId="0" borderId="100" xfId="0" applyFont="1" applyBorder="1" applyAlignment="1">
      <alignment horizontal="center" vertical="top" textRotation="255" wrapText="1"/>
    </xf>
    <xf numFmtId="0" fontId="3" fillId="0" borderId="101" xfId="0" applyFont="1" applyBorder="1" applyAlignment="1">
      <alignment wrapText="1"/>
    </xf>
    <xf numFmtId="0" fontId="3" fillId="0" borderId="101" xfId="0" applyFont="1" applyBorder="1" applyAlignment="1">
      <alignment horizontal="center" vertical="center" textRotation="255" wrapText="1"/>
    </xf>
    <xf numFmtId="0" fontId="3" fillId="0" borderId="102" xfId="0" applyFont="1" applyBorder="1" applyAlignment="1">
      <alignment horizontal="center" vertical="center" textRotation="255" wrapText="1"/>
    </xf>
    <xf numFmtId="38" fontId="4" fillId="0" borderId="103" xfId="2" applyFont="1" applyFill="1" applyBorder="1" applyAlignment="1">
      <alignment horizontal="right" wrapText="1"/>
    </xf>
    <xf numFmtId="38" fontId="4" fillId="0" borderId="104" xfId="2" applyFont="1" applyFill="1" applyBorder="1" applyAlignment="1">
      <alignment horizontal="right" wrapText="1"/>
    </xf>
    <xf numFmtId="38" fontId="4" fillId="0" borderId="109" xfId="2" applyFont="1" applyFill="1" applyBorder="1" applyAlignment="1">
      <alignment horizontal="right" wrapText="1"/>
    </xf>
    <xf numFmtId="38" fontId="4" fillId="0" borderId="110" xfId="2" applyFont="1" applyFill="1" applyBorder="1" applyAlignment="1">
      <alignment horizontal="right" wrapText="1"/>
    </xf>
    <xf numFmtId="38" fontId="4" fillId="0" borderId="113" xfId="2" applyFont="1" applyFill="1" applyBorder="1" applyAlignment="1">
      <alignment horizontal="right" wrapText="1"/>
    </xf>
    <xf numFmtId="38" fontId="4" fillId="0" borderId="114" xfId="2" applyFont="1" applyFill="1" applyBorder="1" applyAlignment="1">
      <alignment horizontal="right" wrapText="1"/>
    </xf>
    <xf numFmtId="0" fontId="3" fillId="0" borderId="120" xfId="0" applyFont="1" applyBorder="1" applyAlignment="1">
      <alignment wrapText="1"/>
    </xf>
    <xf numFmtId="0" fontId="3" fillId="0" borderId="98" xfId="0" applyFont="1" applyBorder="1" applyAlignment="1">
      <alignment horizontal="right" wrapText="1"/>
    </xf>
    <xf numFmtId="0" fontId="3" fillId="0" borderId="120" xfId="0" applyFont="1" applyBorder="1"/>
    <xf numFmtId="0" fontId="3" fillId="0" borderId="121" xfId="0" applyFont="1" applyBorder="1"/>
    <xf numFmtId="38" fontId="4" fillId="0" borderId="122" xfId="2" applyFont="1" applyFill="1" applyBorder="1" applyAlignment="1">
      <alignment horizontal="right" wrapText="1"/>
    </xf>
    <xf numFmtId="38" fontId="4" fillId="0" borderId="123" xfId="2" applyFont="1" applyFill="1" applyBorder="1" applyAlignment="1">
      <alignment horizontal="right"/>
    </xf>
    <xf numFmtId="38" fontId="4" fillId="0" borderId="127" xfId="2" applyFont="1" applyFill="1" applyBorder="1" applyAlignment="1">
      <alignment horizontal="right" wrapText="1"/>
    </xf>
    <xf numFmtId="38" fontId="4" fillId="0" borderId="110" xfId="2" applyFont="1" applyFill="1" applyBorder="1" applyAlignment="1">
      <alignment horizontal="right"/>
    </xf>
    <xf numFmtId="38" fontId="4" fillId="0" borderId="104" xfId="2" applyFont="1" applyFill="1" applyBorder="1" applyAlignment="1">
      <alignment horizontal="right"/>
    </xf>
    <xf numFmtId="38" fontId="4" fillId="0" borderId="130" xfId="2" applyFont="1" applyFill="1" applyBorder="1" applyAlignment="1">
      <alignment horizontal="right" wrapText="1"/>
    </xf>
    <xf numFmtId="38" fontId="4" fillId="0" borderId="114" xfId="2" applyFont="1" applyFill="1" applyBorder="1" applyAlignment="1">
      <alignment horizontal="right"/>
    </xf>
    <xf numFmtId="0" fontId="3" fillId="2" borderId="68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wrapText="1"/>
    </xf>
    <xf numFmtId="0" fontId="3" fillId="2" borderId="62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top" textRotation="255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top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2" borderId="136" xfId="0" applyFont="1" applyFill="1" applyBorder="1"/>
    <xf numFmtId="0" fontId="3" fillId="2" borderId="0" xfId="0" applyFont="1" applyFill="1" applyAlignment="1">
      <alignment horizontal="center" vertical="center" textRotation="255"/>
    </xf>
    <xf numFmtId="0" fontId="3" fillId="2" borderId="101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02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61" xfId="0" applyFont="1" applyFill="1" applyBorder="1" applyAlignment="1">
      <alignment wrapText="1"/>
    </xf>
    <xf numFmtId="38" fontId="4" fillId="0" borderId="94" xfId="2" applyFont="1" applyFill="1" applyBorder="1" applyAlignment="1">
      <alignment horizontal="right" wrapText="1"/>
    </xf>
    <xf numFmtId="38" fontId="4" fillId="0" borderId="137" xfId="2" applyFont="1" applyFill="1" applyBorder="1" applyAlignment="1">
      <alignment horizontal="right" wrapText="1"/>
    </xf>
    <xf numFmtId="38" fontId="4" fillId="0" borderId="138" xfId="2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/>
    </xf>
    <xf numFmtId="0" fontId="3" fillId="0" borderId="59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42" xfId="0" applyFont="1" applyBorder="1"/>
    <xf numFmtId="0" fontId="3" fillId="0" borderId="39" xfId="0" applyFont="1" applyBorder="1"/>
    <xf numFmtId="0" fontId="3" fillId="0" borderId="28" xfId="0" applyFont="1" applyBorder="1" applyAlignment="1">
      <alignment horizontal="right"/>
    </xf>
    <xf numFmtId="38" fontId="4" fillId="0" borderId="149" xfId="2" applyFont="1" applyFill="1" applyBorder="1" applyAlignment="1">
      <alignment horizontal="right"/>
    </xf>
    <xf numFmtId="38" fontId="4" fillId="0" borderId="137" xfId="2" applyFont="1" applyFill="1" applyBorder="1" applyAlignment="1">
      <alignment horizontal="right"/>
    </xf>
    <xf numFmtId="38" fontId="4" fillId="0" borderId="94" xfId="2" applyFont="1" applyFill="1" applyBorder="1" applyAlignment="1">
      <alignment horizontal="right"/>
    </xf>
    <xf numFmtId="0" fontId="3" fillId="2" borderId="61" xfId="0" applyFont="1" applyFill="1" applyBorder="1"/>
    <xf numFmtId="0" fontId="3" fillId="2" borderId="38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38" fontId="4" fillId="0" borderId="138" xfId="2" applyFont="1" applyFill="1" applyBorder="1" applyAlignment="1">
      <alignment horizontal="right"/>
    </xf>
    <xf numFmtId="0" fontId="3" fillId="2" borderId="0" xfId="0" applyFont="1" applyFill="1" applyAlignment="1">
      <alignment horizontal="center" vertical="top" textRotation="255" wrapText="1"/>
    </xf>
    <xf numFmtId="38" fontId="4" fillId="0" borderId="150" xfId="2" applyFont="1" applyFill="1" applyBorder="1" applyAlignment="1">
      <alignment horizontal="right" wrapText="1"/>
    </xf>
    <xf numFmtId="38" fontId="4" fillId="0" borderId="151" xfId="2" applyFont="1" applyFill="1" applyBorder="1" applyAlignment="1">
      <alignment horizontal="right" wrapText="1"/>
    </xf>
    <xf numFmtId="38" fontId="4" fillId="0" borderId="152" xfId="2" applyFont="1" applyFill="1" applyBorder="1" applyAlignment="1">
      <alignment horizontal="right" wrapText="1"/>
    </xf>
    <xf numFmtId="176" fontId="3" fillId="0" borderId="33" xfId="0" applyNumberFormat="1" applyFont="1" applyBorder="1" applyAlignment="1">
      <alignment horizontal="right"/>
    </xf>
    <xf numFmtId="38" fontId="3" fillId="0" borderId="137" xfId="2" applyFont="1" applyFill="1" applyBorder="1" applyAlignment="1">
      <alignment horizontal="right"/>
    </xf>
    <xf numFmtId="38" fontId="3" fillId="0" borderId="94" xfId="2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76" fontId="3" fillId="0" borderId="91" xfId="0" applyNumberFormat="1" applyFont="1" applyBorder="1" applyAlignment="1">
      <alignment horizontal="right"/>
    </xf>
    <xf numFmtId="176" fontId="3" fillId="0" borderId="161" xfId="0" applyNumberFormat="1" applyFont="1" applyBorder="1" applyAlignment="1">
      <alignment horizontal="right"/>
    </xf>
    <xf numFmtId="176" fontId="3" fillId="0" borderId="95" xfId="0" applyNumberFormat="1" applyFont="1" applyBorder="1" applyAlignment="1">
      <alignment horizontal="right"/>
    </xf>
    <xf numFmtId="176" fontId="0" fillId="0" borderId="0" xfId="0" applyNumberFormat="1"/>
    <xf numFmtId="176" fontId="3" fillId="0" borderId="70" xfId="0" applyNumberFormat="1" applyFont="1" applyBorder="1" applyAlignment="1">
      <alignment horizontal="right"/>
    </xf>
    <xf numFmtId="176" fontId="3" fillId="0" borderId="75" xfId="0" applyNumberFormat="1" applyFont="1" applyBorder="1" applyAlignment="1">
      <alignment horizontal="right"/>
    </xf>
    <xf numFmtId="176" fontId="3" fillId="0" borderId="145" xfId="0" applyNumberFormat="1" applyFont="1" applyBorder="1" applyAlignment="1">
      <alignment horizontal="right"/>
    </xf>
    <xf numFmtId="176" fontId="3" fillId="0" borderId="76" xfId="0" applyNumberFormat="1" applyFont="1" applyBorder="1" applyAlignment="1">
      <alignment horizontal="right"/>
    </xf>
    <xf numFmtId="176" fontId="3" fillId="0" borderId="59" xfId="0" applyNumberFormat="1" applyFont="1" applyBorder="1" applyAlignment="1">
      <alignment horizontal="right"/>
    </xf>
    <xf numFmtId="176" fontId="3" fillId="0" borderId="146" xfId="0" applyNumberFormat="1" applyFont="1" applyBorder="1" applyAlignment="1">
      <alignment horizontal="right"/>
    </xf>
    <xf numFmtId="176" fontId="3" fillId="0" borderId="73" xfId="0" applyNumberFormat="1" applyFont="1" applyBorder="1" applyAlignment="1">
      <alignment horizontal="right"/>
    </xf>
    <xf numFmtId="176" fontId="3" fillId="0" borderId="74" xfId="0" applyNumberFormat="1" applyFont="1" applyBorder="1" applyAlignment="1">
      <alignment horizontal="right"/>
    </xf>
    <xf numFmtId="0" fontId="13" fillId="0" borderId="0" xfId="0" applyFont="1"/>
    <xf numFmtId="0" fontId="3" fillId="0" borderId="37" xfId="0" applyFont="1" applyBorder="1" applyAlignment="1">
      <alignment horizontal="right"/>
    </xf>
    <xf numFmtId="176" fontId="11" fillId="0" borderId="153" xfId="0" applyNumberFormat="1" applyFont="1" applyBorder="1"/>
    <xf numFmtId="176" fontId="11" fillId="0" borderId="148" xfId="0" applyNumberFormat="1" applyFont="1" applyBorder="1"/>
    <xf numFmtId="176" fontId="11" fillId="0" borderId="158" xfId="0" applyNumberFormat="1" applyFont="1" applyBorder="1"/>
    <xf numFmtId="0" fontId="11" fillId="0" borderId="83" xfId="0" applyFont="1" applyBorder="1"/>
    <xf numFmtId="176" fontId="3" fillId="0" borderId="0" xfId="0" applyNumberFormat="1" applyFont="1" applyAlignment="1">
      <alignment horizontal="right"/>
    </xf>
    <xf numFmtId="178" fontId="3" fillId="0" borderId="0" xfId="0" applyNumberFormat="1" applyFont="1"/>
    <xf numFmtId="178" fontId="7" fillId="0" borderId="0" xfId="0" applyNumberFormat="1" applyFont="1"/>
    <xf numFmtId="3" fontId="3" fillId="0" borderId="0" xfId="0" applyNumberFormat="1" applyFont="1" applyAlignment="1">
      <alignment horizontal="right"/>
    </xf>
    <xf numFmtId="177" fontId="7" fillId="0" borderId="0" xfId="0" applyNumberFormat="1" applyFont="1"/>
    <xf numFmtId="177" fontId="7" fillId="0" borderId="0" xfId="0" applyNumberFormat="1" applyFont="1" applyAlignment="1">
      <alignment horizontal="right"/>
    </xf>
    <xf numFmtId="177" fontId="7" fillId="0" borderId="0" xfId="1" applyNumberFormat="1" applyFont="1"/>
    <xf numFmtId="177" fontId="7" fillId="0" borderId="0" xfId="0" applyNumberFormat="1" applyFont="1" applyAlignment="1">
      <alignment wrapText="1"/>
    </xf>
    <xf numFmtId="177" fontId="7" fillId="0" borderId="0" xfId="0" applyNumberFormat="1" applyFont="1" applyAlignment="1">
      <alignment horizontal="right" wrapText="1"/>
    </xf>
    <xf numFmtId="176" fontId="4" fillId="0" borderId="20" xfId="0" applyNumberFormat="1" applyFont="1" applyBorder="1"/>
    <xf numFmtId="176" fontId="4" fillId="0" borderId="59" xfId="0" applyNumberFormat="1" applyFont="1" applyBorder="1"/>
    <xf numFmtId="176" fontId="4" fillId="0" borderId="105" xfId="0" applyNumberFormat="1" applyFont="1" applyBorder="1" applyAlignment="1">
      <alignment wrapText="1"/>
    </xf>
    <xf numFmtId="176" fontId="4" fillId="0" borderId="20" xfId="0" applyNumberFormat="1" applyFont="1" applyBorder="1" applyAlignment="1">
      <alignment wrapText="1"/>
    </xf>
    <xf numFmtId="176" fontId="4" fillId="0" borderId="106" xfId="0" applyNumberFormat="1" applyFont="1" applyBorder="1" applyAlignment="1">
      <alignment wrapText="1"/>
    </xf>
    <xf numFmtId="176" fontId="4" fillId="0" borderId="81" xfId="0" applyNumberFormat="1" applyFont="1" applyBorder="1" applyAlignment="1">
      <alignment wrapText="1"/>
    </xf>
    <xf numFmtId="176" fontId="4" fillId="0" borderId="51" xfId="0" applyNumberFormat="1" applyFont="1" applyBorder="1" applyAlignment="1">
      <alignment wrapText="1"/>
    </xf>
    <xf numFmtId="176" fontId="4" fillId="0" borderId="50" xfId="0" applyNumberFormat="1" applyFont="1" applyBorder="1" applyAlignment="1">
      <alignment wrapText="1"/>
    </xf>
    <xf numFmtId="176" fontId="4" fillId="0" borderId="52" xfId="0" applyNumberFormat="1" applyFont="1" applyBorder="1"/>
    <xf numFmtId="176" fontId="4" fillId="0" borderId="63" xfId="0" applyNumberFormat="1" applyFont="1" applyBorder="1" applyAlignment="1">
      <alignment wrapText="1"/>
    </xf>
    <xf numFmtId="176" fontId="4" fillId="0" borderId="124" xfId="0" applyNumberFormat="1" applyFont="1" applyBorder="1"/>
    <xf numFmtId="176" fontId="4" fillId="0" borderId="10" xfId="0" applyNumberFormat="1" applyFont="1" applyBorder="1"/>
    <xf numFmtId="176" fontId="4" fillId="0" borderId="14" xfId="0" applyNumberFormat="1" applyFont="1" applyBorder="1"/>
    <xf numFmtId="49" fontId="4" fillId="0" borderId="107" xfId="0" applyNumberFormat="1" applyFont="1" applyBorder="1" applyAlignment="1">
      <alignment horizontal="right" wrapText="1"/>
    </xf>
    <xf numFmtId="176" fontId="4" fillId="0" borderId="10" xfId="0" applyNumberFormat="1" applyFont="1" applyBorder="1" applyAlignment="1">
      <alignment wrapText="1"/>
    </xf>
    <xf numFmtId="176" fontId="4" fillId="0" borderId="108" xfId="0" applyNumberFormat="1" applyFont="1" applyBorder="1" applyAlignment="1">
      <alignment wrapText="1"/>
    </xf>
    <xf numFmtId="49" fontId="4" fillId="0" borderId="125" xfId="0" applyNumberFormat="1" applyFont="1" applyBorder="1" applyAlignment="1">
      <alignment horizontal="right" wrapText="1"/>
    </xf>
    <xf numFmtId="176" fontId="4" fillId="0" borderId="82" xfId="0" applyNumberFormat="1" applyFont="1" applyBorder="1" applyAlignment="1">
      <alignment wrapText="1"/>
    </xf>
    <xf numFmtId="49" fontId="4" fillId="0" borderId="67" xfId="0" applyNumberFormat="1" applyFont="1" applyBorder="1" applyAlignment="1">
      <alignment horizontal="right" wrapText="1"/>
    </xf>
    <xf numFmtId="49" fontId="4" fillId="0" borderId="10" xfId="0" applyNumberFormat="1" applyFont="1" applyBorder="1" applyAlignment="1">
      <alignment horizontal="right" wrapText="1"/>
    </xf>
    <xf numFmtId="176" fontId="4" fillId="0" borderId="32" xfId="0" applyNumberFormat="1" applyFont="1" applyBorder="1" applyAlignment="1">
      <alignment wrapText="1"/>
    </xf>
    <xf numFmtId="176" fontId="4" fillId="0" borderId="44" xfId="0" applyNumberFormat="1" applyFont="1" applyBorder="1"/>
    <xf numFmtId="49" fontId="4" fillId="0" borderId="82" xfId="0" applyNumberFormat="1" applyFont="1" applyBorder="1" applyAlignment="1">
      <alignment horizontal="right" wrapText="1"/>
    </xf>
    <xf numFmtId="176" fontId="4" fillId="0" borderId="126" xfId="0" applyNumberFormat="1" applyFont="1" applyBorder="1"/>
    <xf numFmtId="176" fontId="4" fillId="0" borderId="128" xfId="0" applyNumberFormat="1" applyFont="1" applyBorder="1" applyAlignment="1">
      <alignment wrapText="1"/>
    </xf>
    <xf numFmtId="176" fontId="4" fillId="0" borderId="59" xfId="0" applyNumberFormat="1" applyFont="1" applyBorder="1" applyAlignment="1">
      <alignment wrapText="1"/>
    </xf>
    <xf numFmtId="176" fontId="4" fillId="0" borderId="50" xfId="0" applyNumberFormat="1" applyFont="1" applyBorder="1"/>
    <xf numFmtId="176" fontId="4" fillId="0" borderId="106" xfId="0" applyNumberFormat="1" applyFont="1" applyBorder="1"/>
    <xf numFmtId="176" fontId="4" fillId="0" borderId="21" xfId="0" applyNumberFormat="1" applyFont="1" applyBorder="1"/>
    <xf numFmtId="176" fontId="4" fillId="0" borderId="70" xfId="0" applyNumberFormat="1" applyFont="1" applyBorder="1"/>
    <xf numFmtId="49" fontId="4" fillId="0" borderId="111" xfId="0" applyNumberFormat="1" applyFont="1" applyBorder="1" applyAlignment="1">
      <alignment horizontal="right" wrapText="1"/>
    </xf>
    <xf numFmtId="176" fontId="4" fillId="0" borderId="21" xfId="0" applyNumberFormat="1" applyFont="1" applyBorder="1" applyAlignment="1">
      <alignment wrapText="1"/>
    </xf>
    <xf numFmtId="176" fontId="4" fillId="0" borderId="112" xfId="0" applyNumberFormat="1" applyFont="1" applyBorder="1" applyAlignment="1">
      <alignment wrapText="1"/>
    </xf>
    <xf numFmtId="49" fontId="4" fillId="0" borderId="129" xfId="0" applyNumberFormat="1" applyFont="1" applyBorder="1" applyAlignment="1">
      <alignment horizontal="right" wrapText="1"/>
    </xf>
    <xf numFmtId="176" fontId="4" fillId="0" borderId="86" xfId="0" applyNumberFormat="1" applyFont="1" applyBorder="1" applyAlignment="1">
      <alignment wrapText="1"/>
    </xf>
    <xf numFmtId="49" fontId="4" fillId="0" borderId="85" xfId="0" applyNumberFormat="1" applyFont="1" applyBorder="1" applyAlignment="1">
      <alignment horizontal="right" wrapText="1"/>
    </xf>
    <xf numFmtId="176" fontId="4" fillId="0" borderId="70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horizontal="right" wrapText="1"/>
    </xf>
    <xf numFmtId="176" fontId="4" fillId="0" borderId="71" xfId="0" applyNumberFormat="1" applyFont="1" applyBorder="1" applyAlignment="1">
      <alignment wrapText="1"/>
    </xf>
    <xf numFmtId="176" fontId="4" fillId="0" borderId="71" xfId="0" applyNumberFormat="1" applyFont="1" applyBorder="1"/>
    <xf numFmtId="49" fontId="4" fillId="0" borderId="148" xfId="0" applyNumberFormat="1" applyFont="1" applyBorder="1" applyAlignment="1">
      <alignment horizontal="right" wrapText="1"/>
    </xf>
    <xf numFmtId="176" fontId="4" fillId="0" borderId="112" xfId="0" applyNumberFormat="1" applyFont="1" applyBorder="1"/>
    <xf numFmtId="176" fontId="4" fillId="0" borderId="22" xfId="0" applyNumberFormat="1" applyFont="1" applyBorder="1" applyAlignment="1">
      <alignment wrapText="1"/>
    </xf>
    <xf numFmtId="176" fontId="4" fillId="0" borderId="22" xfId="0" applyNumberFormat="1" applyFont="1" applyBorder="1"/>
    <xf numFmtId="176" fontId="4" fillId="0" borderId="75" xfId="0" applyNumberFormat="1" applyFont="1" applyBorder="1"/>
    <xf numFmtId="49" fontId="4" fillId="0" borderId="115" xfId="0" applyNumberFormat="1" applyFont="1" applyBorder="1" applyAlignment="1">
      <alignment horizontal="right" wrapText="1"/>
    </xf>
    <xf numFmtId="176" fontId="4" fillId="0" borderId="116" xfId="0" applyNumberFormat="1" applyFont="1" applyBorder="1" applyAlignment="1">
      <alignment wrapText="1"/>
    </xf>
    <xf numFmtId="49" fontId="4" fillId="0" borderId="131" xfId="0" applyNumberFormat="1" applyFont="1" applyBorder="1" applyAlignment="1">
      <alignment horizontal="right" wrapText="1"/>
    </xf>
    <xf numFmtId="176" fontId="4" fillId="0" borderId="92" xfId="0" applyNumberFormat="1" applyFont="1" applyBorder="1" applyAlignment="1">
      <alignment wrapText="1"/>
    </xf>
    <xf numFmtId="49" fontId="4" fillId="0" borderId="93" xfId="0" applyNumberFormat="1" applyFont="1" applyBorder="1" applyAlignment="1">
      <alignment horizontal="right" wrapText="1"/>
    </xf>
    <xf numFmtId="176" fontId="4" fillId="0" borderId="75" xfId="0" applyNumberFormat="1" applyFont="1" applyBorder="1" applyAlignment="1">
      <alignment wrapText="1"/>
    </xf>
    <xf numFmtId="49" fontId="4" fillId="0" borderId="22" xfId="0" applyNumberFormat="1" applyFont="1" applyBorder="1" applyAlignment="1">
      <alignment horizontal="right" wrapText="1"/>
    </xf>
    <xf numFmtId="176" fontId="4" fillId="0" borderId="76" xfId="0" applyNumberFormat="1" applyFont="1" applyBorder="1" applyAlignment="1">
      <alignment wrapText="1"/>
    </xf>
    <xf numFmtId="176" fontId="4" fillId="0" borderId="76" xfId="0" applyNumberFormat="1" applyFont="1" applyBorder="1"/>
    <xf numFmtId="49" fontId="4" fillId="0" borderId="154" xfId="0" applyNumberFormat="1" applyFont="1" applyBorder="1" applyAlignment="1">
      <alignment horizontal="right" wrapText="1"/>
    </xf>
    <xf numFmtId="176" fontId="4" fillId="0" borderId="116" xfId="0" applyNumberFormat="1" applyFont="1" applyBorder="1"/>
    <xf numFmtId="49" fontId="4" fillId="0" borderId="10" xfId="0" applyNumberFormat="1" applyFont="1" applyBorder="1" applyAlignment="1">
      <alignment horizontal="right"/>
    </xf>
    <xf numFmtId="49" fontId="4" fillId="0" borderId="21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49" fontId="4" fillId="0" borderId="117" xfId="0" applyNumberFormat="1" applyFont="1" applyBorder="1" applyAlignment="1">
      <alignment horizontal="right" wrapText="1"/>
    </xf>
    <xf numFmtId="176" fontId="4" fillId="0" borderId="118" xfId="0" applyNumberFormat="1" applyFont="1" applyBorder="1" applyAlignment="1">
      <alignment wrapText="1"/>
    </xf>
    <xf numFmtId="176" fontId="4" fillId="0" borderId="119" xfId="0" applyNumberFormat="1" applyFont="1" applyBorder="1" applyAlignment="1">
      <alignment wrapText="1"/>
    </xf>
    <xf numFmtId="49" fontId="4" fillId="0" borderId="132" xfId="0" applyNumberFormat="1" applyFont="1" applyBorder="1" applyAlignment="1">
      <alignment horizontal="right" wrapText="1"/>
    </xf>
    <xf numFmtId="176" fontId="4" fillId="0" borderId="133" xfId="0" applyNumberFormat="1" applyFont="1" applyBorder="1" applyAlignment="1">
      <alignment wrapText="1"/>
    </xf>
    <xf numFmtId="49" fontId="4" fillId="0" borderId="134" xfId="0" applyNumberFormat="1" applyFont="1" applyBorder="1" applyAlignment="1">
      <alignment horizontal="right" wrapText="1"/>
    </xf>
    <xf numFmtId="176" fontId="4" fillId="0" borderId="135" xfId="0" applyNumberFormat="1" applyFont="1" applyBorder="1" applyAlignment="1">
      <alignment wrapText="1"/>
    </xf>
    <xf numFmtId="49" fontId="4" fillId="0" borderId="118" xfId="0" applyNumberFormat="1" applyFont="1" applyBorder="1" applyAlignment="1">
      <alignment horizontal="right" wrapText="1"/>
    </xf>
    <xf numFmtId="176" fontId="4" fillId="0" borderId="139" xfId="0" applyNumberFormat="1" applyFont="1" applyBorder="1" applyAlignment="1">
      <alignment wrapText="1"/>
    </xf>
    <xf numFmtId="176" fontId="4" fillId="0" borderId="118" xfId="0" applyNumberFormat="1" applyFont="1" applyBorder="1"/>
    <xf numFmtId="176" fontId="4" fillId="0" borderId="139" xfId="0" applyNumberFormat="1" applyFont="1" applyBorder="1"/>
    <xf numFmtId="49" fontId="4" fillId="0" borderId="155" xfId="0" applyNumberFormat="1" applyFont="1" applyBorder="1" applyAlignment="1">
      <alignment horizontal="right" wrapText="1"/>
    </xf>
    <xf numFmtId="176" fontId="4" fillId="0" borderId="119" xfId="0" applyNumberFormat="1" applyFont="1" applyBorder="1"/>
    <xf numFmtId="0" fontId="3" fillId="0" borderId="77" xfId="0" applyFont="1" applyBorder="1" applyAlignment="1">
      <alignment horizontal="right"/>
    </xf>
    <xf numFmtId="0" fontId="3" fillId="0" borderId="51" xfId="0" applyFont="1" applyBorder="1" applyAlignment="1">
      <alignment horizontal="right"/>
    </xf>
    <xf numFmtId="0" fontId="0" fillId="0" borderId="43" xfId="0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0" fillId="0" borderId="85" xfId="0" applyBorder="1" applyAlignment="1">
      <alignment horizontal="right"/>
    </xf>
    <xf numFmtId="0" fontId="0" fillId="0" borderId="93" xfId="0" applyBorder="1" applyAlignment="1">
      <alignment horizontal="right"/>
    </xf>
    <xf numFmtId="0" fontId="3" fillId="0" borderId="30" xfId="0" applyFont="1" applyBorder="1" applyAlignment="1">
      <alignment horizontal="right"/>
    </xf>
    <xf numFmtId="176" fontId="3" fillId="0" borderId="20" xfId="1" applyNumberFormat="1" applyFont="1" applyFill="1" applyBorder="1"/>
    <xf numFmtId="176" fontId="3" fillId="0" borderId="50" xfId="1" applyNumberFormat="1" applyFont="1" applyFill="1" applyBorder="1"/>
    <xf numFmtId="176" fontId="3" fillId="0" borderId="4" xfId="1" applyNumberFormat="1" applyFont="1" applyFill="1" applyBorder="1"/>
    <xf numFmtId="176" fontId="3" fillId="0" borderId="31" xfId="1" applyNumberFormat="1" applyFont="1" applyFill="1" applyBorder="1"/>
    <xf numFmtId="0" fontId="3" fillId="0" borderId="57" xfId="0" applyFont="1" applyBorder="1" applyAlignment="1">
      <alignment horizontal="right"/>
    </xf>
    <xf numFmtId="176" fontId="3" fillId="0" borderId="5" xfId="1" applyNumberFormat="1" applyFont="1" applyFill="1" applyBorder="1"/>
    <xf numFmtId="176" fontId="3" fillId="0" borderId="33" xfId="1" applyNumberFormat="1" applyFont="1" applyFill="1" applyBorder="1"/>
    <xf numFmtId="0" fontId="3" fillId="0" borderId="31" xfId="0" applyFont="1" applyBorder="1" applyAlignment="1">
      <alignment horizontal="right"/>
    </xf>
    <xf numFmtId="176" fontId="3" fillId="0" borderId="10" xfId="1" applyNumberFormat="1" applyFont="1" applyFill="1" applyBorder="1"/>
    <xf numFmtId="176" fontId="3" fillId="0" borderId="32" xfId="1" applyNumberFormat="1" applyFont="1" applyFill="1" applyBorder="1"/>
    <xf numFmtId="176" fontId="3" fillId="0" borderId="48" xfId="1" applyNumberFormat="1" applyFont="1" applyFill="1" applyBorder="1"/>
    <xf numFmtId="176" fontId="3" fillId="0" borderId="58" xfId="1" applyNumberFormat="1" applyFont="1" applyFill="1" applyBorder="1"/>
    <xf numFmtId="0" fontId="3" fillId="0" borderId="50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0" fontId="3" fillId="0" borderId="71" xfId="0" applyFont="1" applyBorder="1" applyAlignment="1">
      <alignment horizontal="right"/>
    </xf>
    <xf numFmtId="38" fontId="3" fillId="0" borderId="7" xfId="2" applyFont="1" applyFill="1" applyBorder="1" applyAlignment="1">
      <alignment horizontal="right"/>
    </xf>
    <xf numFmtId="38" fontId="3" fillId="0" borderId="3" xfId="2" applyFont="1" applyFill="1" applyBorder="1" applyAlignment="1">
      <alignment horizontal="right"/>
    </xf>
    <xf numFmtId="38" fontId="3" fillId="0" borderId="30" xfId="2" applyFont="1" applyFill="1" applyBorder="1" applyAlignment="1">
      <alignment horizontal="right"/>
    </xf>
    <xf numFmtId="38" fontId="3" fillId="0" borderId="60" xfId="2" applyFont="1" applyFill="1" applyBorder="1" applyAlignment="1">
      <alignment horizontal="right"/>
    </xf>
    <xf numFmtId="176" fontId="3" fillId="0" borderId="21" xfId="1" applyNumberFormat="1" applyFont="1" applyFill="1" applyBorder="1"/>
    <xf numFmtId="176" fontId="3" fillId="0" borderId="22" xfId="1" applyNumberFormat="1" applyFont="1" applyFill="1" applyBorder="1"/>
    <xf numFmtId="0" fontId="3" fillId="0" borderId="8" xfId="0" applyFont="1" applyBorder="1" applyAlignment="1">
      <alignment vertical="center" wrapText="1"/>
    </xf>
    <xf numFmtId="38" fontId="3" fillId="0" borderId="56" xfId="0" applyNumberFormat="1" applyFont="1" applyBorder="1"/>
    <xf numFmtId="38" fontId="3" fillId="0" borderId="55" xfId="0" applyNumberFormat="1" applyFont="1" applyBorder="1"/>
    <xf numFmtId="38" fontId="3" fillId="0" borderId="137" xfId="0" applyNumberFormat="1" applyFont="1" applyBorder="1"/>
    <xf numFmtId="38" fontId="3" fillId="0" borderId="7" xfId="0" applyNumberFormat="1" applyFont="1" applyBorder="1"/>
    <xf numFmtId="38" fontId="3" fillId="0" borderId="1" xfId="0" applyNumberFormat="1" applyFont="1" applyBorder="1"/>
    <xf numFmtId="38" fontId="3" fillId="0" borderId="3" xfId="0" applyNumberFormat="1" applyFont="1" applyBorder="1"/>
    <xf numFmtId="38" fontId="3" fillId="0" borderId="30" xfId="0" applyNumberFormat="1" applyFont="1" applyBorder="1"/>
    <xf numFmtId="176" fontId="3" fillId="0" borderId="72" xfId="1" applyNumberFormat="1" applyFont="1" applyFill="1" applyBorder="1"/>
    <xf numFmtId="0" fontId="3" fillId="0" borderId="59" xfId="0" applyFont="1" applyBorder="1" applyAlignment="1">
      <alignment vertical="center"/>
    </xf>
    <xf numFmtId="176" fontId="3" fillId="0" borderId="51" xfId="1" applyNumberFormat="1" applyFont="1" applyFill="1" applyBorder="1"/>
    <xf numFmtId="176" fontId="3" fillId="0" borderId="59" xfId="1" applyNumberFormat="1" applyFont="1" applyFill="1" applyBorder="1"/>
    <xf numFmtId="176" fontId="3" fillId="0" borderId="53" xfId="1" applyNumberFormat="1" applyFont="1" applyFill="1" applyBorder="1"/>
    <xf numFmtId="0" fontId="3" fillId="0" borderId="14" xfId="0" applyFont="1" applyBorder="1" applyAlignment="1">
      <alignment vertical="center"/>
    </xf>
    <xf numFmtId="176" fontId="3" fillId="0" borderId="37" xfId="1" applyNumberFormat="1" applyFont="1" applyFill="1" applyBorder="1"/>
    <xf numFmtId="176" fontId="3" fillId="0" borderId="39" xfId="1" applyNumberFormat="1" applyFont="1" applyFill="1" applyBorder="1"/>
    <xf numFmtId="176" fontId="3" fillId="0" borderId="27" xfId="1" applyNumberFormat="1" applyFont="1" applyFill="1" applyBorder="1"/>
    <xf numFmtId="176" fontId="3" fillId="0" borderId="46" xfId="1" applyNumberFormat="1" applyFont="1" applyFill="1" applyBorder="1"/>
    <xf numFmtId="176" fontId="3" fillId="0" borderId="43" xfId="1" applyNumberFormat="1" applyFont="1" applyFill="1" applyBorder="1"/>
    <xf numFmtId="176" fontId="3" fillId="0" borderId="14" xfId="1" applyNumberFormat="1" applyFont="1" applyFill="1" applyBorder="1"/>
    <xf numFmtId="176" fontId="3" fillId="0" borderId="45" xfId="1" applyNumberFormat="1" applyFont="1" applyFill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176" fontId="3" fillId="0" borderId="47" xfId="1" applyNumberFormat="1" applyFont="1" applyFill="1" applyBorder="1"/>
    <xf numFmtId="176" fontId="3" fillId="0" borderId="143" xfId="1" applyNumberFormat="1" applyFont="1" applyFill="1" applyBorder="1"/>
    <xf numFmtId="176" fontId="3" fillId="0" borderId="49" xfId="1" applyNumberFormat="1" applyFont="1" applyFill="1" applyBorder="1"/>
    <xf numFmtId="176" fontId="3" fillId="0" borderId="6" xfId="1" applyNumberFormat="1" applyFont="1" applyFill="1" applyBorder="1"/>
    <xf numFmtId="176" fontId="3" fillId="0" borderId="15" xfId="1" applyNumberFormat="1" applyFont="1" applyFill="1" applyBorder="1"/>
    <xf numFmtId="38" fontId="3" fillId="0" borderId="66" xfId="2" applyFont="1" applyFill="1" applyBorder="1" applyAlignment="1">
      <alignment horizontal="right"/>
    </xf>
    <xf numFmtId="38" fontId="3" fillId="0" borderId="69" xfId="2" applyFont="1" applyFill="1" applyBorder="1" applyAlignment="1">
      <alignment horizontal="right"/>
    </xf>
    <xf numFmtId="38" fontId="3" fillId="0" borderId="57" xfId="2" applyFont="1" applyFill="1" applyBorder="1" applyAlignment="1">
      <alignment horizontal="right"/>
    </xf>
    <xf numFmtId="38" fontId="3" fillId="0" borderId="160" xfId="0" applyNumberFormat="1" applyFont="1" applyBorder="1"/>
    <xf numFmtId="176" fontId="3" fillId="0" borderId="4" xfId="0" applyNumberFormat="1" applyFont="1" applyBorder="1" applyAlignment="1">
      <alignment horizontal="center" vertical="center"/>
    </xf>
    <xf numFmtId="38" fontId="3" fillId="0" borderId="66" xfId="0" applyNumberFormat="1" applyFont="1" applyBorder="1"/>
    <xf numFmtId="176" fontId="3" fillId="0" borderId="5" xfId="0" applyNumberFormat="1" applyFont="1" applyBorder="1" applyAlignment="1">
      <alignment horizontal="center" vertical="center"/>
    </xf>
    <xf numFmtId="176" fontId="11" fillId="0" borderId="51" xfId="0" applyNumberFormat="1" applyFont="1" applyBorder="1"/>
    <xf numFmtId="176" fontId="11" fillId="0" borderId="20" xfId="0" applyNumberFormat="1" applyFont="1" applyBorder="1"/>
    <xf numFmtId="0" fontId="3" fillId="0" borderId="0" xfId="0" applyFont="1" applyAlignment="1">
      <alignment vertical="center"/>
    </xf>
    <xf numFmtId="0" fontId="11" fillId="0" borderId="40" xfId="0" applyFont="1" applyBorder="1"/>
    <xf numFmtId="176" fontId="11" fillId="0" borderId="63" xfId="0" applyNumberFormat="1" applyFont="1" applyBorder="1"/>
    <xf numFmtId="176" fontId="11" fillId="0" borderId="50" xfId="0" applyNumberFormat="1" applyFont="1" applyBorder="1"/>
    <xf numFmtId="176" fontId="3" fillId="0" borderId="87" xfId="0" applyNumberFormat="1" applyFont="1" applyBorder="1" applyAlignment="1">
      <alignment horizontal="right"/>
    </xf>
    <xf numFmtId="176" fontId="3" fillId="0" borderId="72" xfId="0" applyNumberFormat="1" applyFont="1" applyBorder="1" applyAlignment="1">
      <alignment horizontal="right"/>
    </xf>
    <xf numFmtId="176" fontId="11" fillId="0" borderId="93" xfId="0" applyNumberFormat="1" applyFont="1" applyBorder="1"/>
    <xf numFmtId="176" fontId="11" fillId="0" borderId="154" xfId="0" applyNumberFormat="1" applyFont="1" applyBorder="1"/>
    <xf numFmtId="176" fontId="11" fillId="0" borderId="22" xfId="0" applyNumberFormat="1" applyFont="1" applyBorder="1"/>
    <xf numFmtId="176" fontId="11" fillId="0" borderId="76" xfId="0" applyNumberFormat="1" applyFont="1" applyBorder="1"/>
    <xf numFmtId="38" fontId="3" fillId="6" borderId="7" xfId="2" applyFont="1" applyFill="1" applyBorder="1" applyAlignment="1">
      <alignment horizontal="right"/>
    </xf>
    <xf numFmtId="0" fontId="4" fillId="0" borderId="0" xfId="0" applyFont="1"/>
    <xf numFmtId="0" fontId="0" fillId="0" borderId="71" xfId="0" applyBorder="1" applyAlignment="1">
      <alignment horizontal="right"/>
    </xf>
    <xf numFmtId="0" fontId="0" fillId="0" borderId="76" xfId="0" applyBorder="1" applyAlignment="1">
      <alignment horizontal="right"/>
    </xf>
    <xf numFmtId="176" fontId="3" fillId="0" borderId="50" xfId="1" applyNumberFormat="1" applyFont="1" applyBorder="1"/>
    <xf numFmtId="176" fontId="3" fillId="0" borderId="31" xfId="1" applyNumberFormat="1" applyFont="1" applyBorder="1"/>
    <xf numFmtId="176" fontId="11" fillId="0" borderId="0" xfId="0" applyNumberFormat="1" applyFont="1"/>
    <xf numFmtId="0" fontId="3" fillId="4" borderId="142" xfId="0" applyFont="1" applyFill="1" applyBorder="1" applyAlignment="1">
      <alignment horizontal="center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/>
    <xf numFmtId="0" fontId="14" fillId="0" borderId="0" xfId="0" applyFont="1"/>
    <xf numFmtId="0" fontId="14" fillId="0" borderId="28" xfId="0" applyFont="1" applyBorder="1" applyAlignment="1">
      <alignment horizontal="right" wrapText="1"/>
    </xf>
    <xf numFmtId="0" fontId="14" fillId="0" borderId="40" xfId="0" applyFont="1" applyBorder="1"/>
    <xf numFmtId="0" fontId="14" fillId="0" borderId="37" xfId="0" applyFont="1" applyBorder="1"/>
    <xf numFmtId="176" fontId="3" fillId="0" borderId="85" xfId="1" applyNumberFormat="1" applyFont="1" applyFill="1" applyBorder="1"/>
    <xf numFmtId="176" fontId="3" fillId="0" borderId="76" xfId="1" applyNumberFormat="1" applyFont="1" applyFill="1" applyBorder="1"/>
    <xf numFmtId="0" fontId="0" fillId="0" borderId="9" xfId="0" applyBorder="1"/>
    <xf numFmtId="0" fontId="0" fillId="0" borderId="23" xfId="0" applyBorder="1"/>
    <xf numFmtId="0" fontId="0" fillId="0" borderId="17" xfId="0" applyBorder="1"/>
    <xf numFmtId="0" fontId="15" fillId="0" borderId="23" xfId="3" applyBorder="1"/>
    <xf numFmtId="0" fontId="15" fillId="0" borderId="9" xfId="3" applyBorder="1"/>
    <xf numFmtId="0" fontId="3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right"/>
    </xf>
    <xf numFmtId="176" fontId="3" fillId="0" borderId="5" xfId="1" applyNumberFormat="1" applyFont="1" applyFill="1" applyBorder="1" applyAlignment="1">
      <alignment horizontal="right" vertical="center"/>
    </xf>
    <xf numFmtId="0" fontId="3" fillId="4" borderId="6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38" fontId="3" fillId="0" borderId="1" xfId="2" applyFont="1" applyFill="1" applyBorder="1" applyAlignment="1">
      <alignment horizontal="right"/>
    </xf>
    <xf numFmtId="176" fontId="3" fillId="0" borderId="156" xfId="0" applyNumberFormat="1" applyFont="1" applyBorder="1" applyAlignment="1">
      <alignment horizontal="right"/>
    </xf>
    <xf numFmtId="38" fontId="3" fillId="0" borderId="16" xfId="2" applyFont="1" applyFill="1" applyBorder="1" applyAlignment="1">
      <alignment horizontal="right"/>
    </xf>
    <xf numFmtId="38" fontId="3" fillId="0" borderId="84" xfId="0" applyNumberFormat="1" applyFont="1" applyBorder="1"/>
    <xf numFmtId="176" fontId="3" fillId="0" borderId="140" xfId="0" applyNumberFormat="1" applyFont="1" applyBorder="1" applyAlignment="1">
      <alignment horizontal="right"/>
    </xf>
    <xf numFmtId="38" fontId="3" fillId="0" borderId="8" xfId="2" applyFont="1" applyFill="1" applyBorder="1" applyAlignment="1">
      <alignment horizontal="right"/>
    </xf>
    <xf numFmtId="38" fontId="3" fillId="0" borderId="35" xfId="2" applyFont="1" applyFill="1" applyBorder="1" applyAlignment="1">
      <alignment horizontal="right"/>
    </xf>
    <xf numFmtId="176" fontId="3" fillId="0" borderId="157" xfId="0" applyNumberFormat="1" applyFont="1" applyBorder="1" applyAlignment="1">
      <alignment horizontal="right"/>
    </xf>
    <xf numFmtId="38" fontId="3" fillId="0" borderId="41" xfId="2" applyFont="1" applyFill="1" applyBorder="1" applyAlignment="1">
      <alignment horizontal="right"/>
    </xf>
    <xf numFmtId="38" fontId="3" fillId="0" borderId="178" xfId="0" applyNumberFormat="1" applyFont="1" applyBorder="1"/>
    <xf numFmtId="38" fontId="3" fillId="0" borderId="35" xfId="0" applyNumberFormat="1" applyFont="1" applyBorder="1"/>
    <xf numFmtId="176" fontId="3" fillId="0" borderId="159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6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164" xfId="0" applyFont="1" applyFill="1" applyBorder="1" applyAlignment="1">
      <alignment horizontal="center" vertical="center" textRotation="255"/>
    </xf>
    <xf numFmtId="0" fontId="3" fillId="2" borderId="165" xfId="0" applyFont="1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6" fillId="2" borderId="6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0" borderId="164" xfId="0" applyFont="1" applyBorder="1" applyAlignment="1">
      <alignment horizontal="center" vertical="center" textRotation="255" wrapText="1"/>
    </xf>
    <xf numFmtId="0" fontId="3" fillId="0" borderId="16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1" fillId="0" borderId="37" xfId="0" applyFont="1" applyBorder="1" applyAlignment="1"/>
    <xf numFmtId="0" fontId="1" fillId="0" borderId="27" xfId="0" applyFont="1" applyBorder="1" applyAlignment="1"/>
    <xf numFmtId="0" fontId="3" fillId="0" borderId="177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17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justifyLastLine="1"/>
    </xf>
    <xf numFmtId="0" fontId="3" fillId="0" borderId="64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4" borderId="68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14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71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7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7" borderId="144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6" fillId="4" borderId="14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14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FF3399"/>
      <color rgb="FF0099CC"/>
      <color rgb="FF33CCCC"/>
      <color rgb="FF00CC99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9E3-4D7B-4EB8-A775-2A8FEB130964}">
  <sheetPr>
    <tabColor rgb="FFFFC000"/>
  </sheetPr>
  <dimension ref="B1:D91"/>
  <sheetViews>
    <sheetView view="pageBreakPreview" topLeftCell="A73" zoomScale="110" zoomScaleNormal="100" zoomScaleSheetLayoutView="110" workbookViewId="0">
      <selection activeCell="F83" sqref="F83"/>
    </sheetView>
  </sheetViews>
  <sheetFormatPr defaultRowHeight="13.2" x14ac:dyDescent="0.2"/>
  <cols>
    <col min="1" max="1" width="1.554687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408" t="s">
        <v>0</v>
      </c>
      <c r="C1" s="408"/>
      <c r="D1" s="408"/>
    </row>
    <row r="2" spans="2:4" ht="10.95" customHeight="1" x14ac:dyDescent="0.2"/>
    <row r="3" spans="2:4" ht="18" customHeight="1" x14ac:dyDescent="0.2">
      <c r="B3" s="382" t="s">
        <v>1</v>
      </c>
      <c r="C3" s="382"/>
      <c r="D3" s="381"/>
    </row>
    <row r="4" spans="2:4" ht="18" customHeight="1" x14ac:dyDescent="0.2">
      <c r="B4" s="382"/>
      <c r="C4" s="383" t="s">
        <v>2</v>
      </c>
      <c r="D4" s="384" t="s">
        <v>3</v>
      </c>
    </row>
    <row r="5" spans="2:4" ht="18" customHeight="1" x14ac:dyDescent="0.2">
      <c r="B5" s="382"/>
      <c r="C5" s="383" t="s">
        <v>4</v>
      </c>
      <c r="D5" s="384" t="s">
        <v>5</v>
      </c>
    </row>
    <row r="6" spans="2:4" ht="18" customHeight="1" x14ac:dyDescent="0.2">
      <c r="B6" s="382"/>
      <c r="C6" s="383" t="s">
        <v>6</v>
      </c>
      <c r="D6" s="384" t="s">
        <v>7</v>
      </c>
    </row>
    <row r="7" spans="2:4" ht="18" customHeight="1" x14ac:dyDescent="0.2">
      <c r="B7" s="382"/>
      <c r="C7" s="383" t="s">
        <v>8</v>
      </c>
      <c r="D7" s="384" t="s">
        <v>9</v>
      </c>
    </row>
    <row r="8" spans="2:4" ht="18" customHeight="1" x14ac:dyDescent="0.2">
      <c r="B8" s="382"/>
      <c r="C8" s="383" t="s">
        <v>10</v>
      </c>
      <c r="D8" s="384" t="s">
        <v>11</v>
      </c>
    </row>
    <row r="9" spans="2:4" ht="18" customHeight="1" x14ac:dyDescent="0.2">
      <c r="B9" s="382"/>
      <c r="C9" s="383" t="s">
        <v>12</v>
      </c>
      <c r="D9" s="384" t="s">
        <v>13</v>
      </c>
    </row>
    <row r="10" spans="2:4" ht="18" customHeight="1" x14ac:dyDescent="0.2">
      <c r="B10" s="382"/>
      <c r="C10" s="383" t="s">
        <v>14</v>
      </c>
      <c r="D10" s="384" t="s">
        <v>15</v>
      </c>
    </row>
    <row r="11" spans="2:4" ht="18" customHeight="1" x14ac:dyDescent="0.2">
      <c r="B11" s="382"/>
      <c r="C11" s="383" t="s">
        <v>16</v>
      </c>
      <c r="D11" s="384" t="s">
        <v>17</v>
      </c>
    </row>
    <row r="12" spans="2:4" ht="18" customHeight="1" x14ac:dyDescent="0.2">
      <c r="B12" s="382"/>
      <c r="C12" s="383" t="s">
        <v>18</v>
      </c>
      <c r="D12" s="384" t="s">
        <v>19</v>
      </c>
    </row>
    <row r="13" spans="2:4" ht="18" customHeight="1" x14ac:dyDescent="0.2">
      <c r="B13" s="382" t="s">
        <v>20</v>
      </c>
      <c r="C13" s="382"/>
      <c r="D13" s="381"/>
    </row>
    <row r="14" spans="2:4" ht="18" customHeight="1" x14ac:dyDescent="0.2">
      <c r="B14" s="382"/>
      <c r="C14" s="383" t="s">
        <v>21</v>
      </c>
      <c r="D14" s="384" t="s">
        <v>22</v>
      </c>
    </row>
    <row r="15" spans="2:4" ht="18" customHeight="1" x14ac:dyDescent="0.2">
      <c r="B15" s="382" t="s">
        <v>23</v>
      </c>
      <c r="C15" s="382"/>
      <c r="D15" s="381"/>
    </row>
    <row r="16" spans="2:4" ht="18" customHeight="1" x14ac:dyDescent="0.2">
      <c r="B16" s="382"/>
      <c r="C16" s="383" t="s">
        <v>24</v>
      </c>
      <c r="D16" s="384" t="s">
        <v>25</v>
      </c>
    </row>
    <row r="17" spans="2:4" ht="18" customHeight="1" x14ac:dyDescent="0.2">
      <c r="B17" s="382"/>
      <c r="C17" s="383" t="s">
        <v>26</v>
      </c>
      <c r="D17" s="384" t="s">
        <v>27</v>
      </c>
    </row>
    <row r="18" spans="2:4" ht="18" customHeight="1" x14ac:dyDescent="0.2">
      <c r="B18" s="382"/>
      <c r="C18" s="383" t="s">
        <v>28</v>
      </c>
      <c r="D18" s="384" t="s">
        <v>29</v>
      </c>
    </row>
    <row r="19" spans="2:4" ht="18" customHeight="1" x14ac:dyDescent="0.2">
      <c r="B19" s="382"/>
      <c r="C19" s="383" t="s">
        <v>30</v>
      </c>
      <c r="D19" s="384" t="s">
        <v>31</v>
      </c>
    </row>
    <row r="20" spans="2:4" ht="18" customHeight="1" x14ac:dyDescent="0.2">
      <c r="B20" s="382"/>
      <c r="C20" s="383" t="s">
        <v>32</v>
      </c>
      <c r="D20" s="384" t="s">
        <v>33</v>
      </c>
    </row>
    <row r="21" spans="2:4" ht="18" customHeight="1" x14ac:dyDescent="0.2">
      <c r="B21" s="382" t="s">
        <v>34</v>
      </c>
      <c r="C21" s="382"/>
      <c r="D21" s="381"/>
    </row>
    <row r="22" spans="2:4" ht="18" customHeight="1" x14ac:dyDescent="0.2">
      <c r="B22" s="382"/>
      <c r="C22" s="383" t="s">
        <v>35</v>
      </c>
      <c r="D22" s="384" t="s">
        <v>36</v>
      </c>
    </row>
    <row r="23" spans="2:4" ht="18" customHeight="1" x14ac:dyDescent="0.2">
      <c r="B23" s="382"/>
      <c r="C23" s="383" t="s">
        <v>37</v>
      </c>
      <c r="D23" s="384" t="s">
        <v>38</v>
      </c>
    </row>
    <row r="24" spans="2:4" ht="18" customHeight="1" x14ac:dyDescent="0.2">
      <c r="B24" s="382"/>
      <c r="C24" s="383" t="s">
        <v>39</v>
      </c>
      <c r="D24" s="384" t="s">
        <v>40</v>
      </c>
    </row>
    <row r="25" spans="2:4" ht="18" customHeight="1" x14ac:dyDescent="0.2">
      <c r="B25" s="382" t="s">
        <v>41</v>
      </c>
      <c r="C25" s="382"/>
      <c r="D25" s="381"/>
    </row>
    <row r="26" spans="2:4" ht="18" customHeight="1" x14ac:dyDescent="0.2">
      <c r="B26" s="382"/>
      <c r="C26" s="383" t="s">
        <v>42</v>
      </c>
      <c r="D26" s="384" t="s">
        <v>43</v>
      </c>
    </row>
    <row r="27" spans="2:4" ht="18" customHeight="1" x14ac:dyDescent="0.2">
      <c r="B27" s="382"/>
      <c r="C27" s="383" t="s">
        <v>44</v>
      </c>
      <c r="D27" s="384" t="s">
        <v>45</v>
      </c>
    </row>
    <row r="28" spans="2:4" ht="18" customHeight="1" x14ac:dyDescent="0.2">
      <c r="B28" s="382"/>
      <c r="C28" s="383" t="s">
        <v>46</v>
      </c>
      <c r="D28" s="384" t="s">
        <v>47</v>
      </c>
    </row>
    <row r="29" spans="2:4" ht="18" customHeight="1" x14ac:dyDescent="0.2">
      <c r="B29" s="382"/>
      <c r="C29" s="383" t="s">
        <v>48</v>
      </c>
      <c r="D29" s="384" t="s">
        <v>49</v>
      </c>
    </row>
    <row r="30" spans="2:4" ht="18" customHeight="1" x14ac:dyDescent="0.2">
      <c r="B30" s="382"/>
      <c r="C30" s="383" t="s">
        <v>50</v>
      </c>
      <c r="D30" s="384" t="s">
        <v>51</v>
      </c>
    </row>
    <row r="31" spans="2:4" ht="18" customHeight="1" x14ac:dyDescent="0.2">
      <c r="B31" s="382"/>
      <c r="C31" s="383" t="s">
        <v>52</v>
      </c>
      <c r="D31" s="384" t="s">
        <v>53</v>
      </c>
    </row>
    <row r="32" spans="2:4" ht="18" customHeight="1" x14ac:dyDescent="0.2">
      <c r="B32" s="382"/>
      <c r="C32" s="383" t="s">
        <v>54</v>
      </c>
      <c r="D32" s="384" t="s">
        <v>55</v>
      </c>
    </row>
    <row r="33" spans="2:4" ht="18" customHeight="1" x14ac:dyDescent="0.2">
      <c r="B33" s="382"/>
      <c r="C33" s="383" t="s">
        <v>56</v>
      </c>
      <c r="D33" s="384" t="s">
        <v>57</v>
      </c>
    </row>
    <row r="34" spans="2:4" ht="18" customHeight="1" x14ac:dyDescent="0.2">
      <c r="B34" s="382"/>
      <c r="C34" s="383" t="s">
        <v>58</v>
      </c>
      <c r="D34" s="384" t="s">
        <v>59</v>
      </c>
    </row>
    <row r="35" spans="2:4" ht="18" customHeight="1" x14ac:dyDescent="0.2">
      <c r="B35" s="382"/>
      <c r="C35" s="383" t="s">
        <v>60</v>
      </c>
      <c r="D35" s="384" t="s">
        <v>61</v>
      </c>
    </row>
    <row r="36" spans="2:4" ht="18" customHeight="1" x14ac:dyDescent="0.2">
      <c r="B36" s="382"/>
      <c r="C36" s="383" t="s">
        <v>62</v>
      </c>
      <c r="D36" s="384" t="s">
        <v>63</v>
      </c>
    </row>
    <row r="37" spans="2:4" ht="18" customHeight="1" x14ac:dyDescent="0.2">
      <c r="B37" s="382"/>
      <c r="C37" s="383" t="s">
        <v>64</v>
      </c>
      <c r="D37" s="384" t="s">
        <v>65</v>
      </c>
    </row>
    <row r="38" spans="2:4" ht="18" customHeight="1" x14ac:dyDescent="0.2">
      <c r="B38" s="382"/>
      <c r="C38" s="383" t="s">
        <v>66</v>
      </c>
      <c r="D38" s="384" t="s">
        <v>67</v>
      </c>
    </row>
    <row r="39" spans="2:4" ht="18" customHeight="1" x14ac:dyDescent="0.2">
      <c r="B39" s="382"/>
      <c r="C39" s="383" t="s">
        <v>68</v>
      </c>
      <c r="D39" s="384" t="s">
        <v>69</v>
      </c>
    </row>
    <row r="40" spans="2:4" ht="18" customHeight="1" x14ac:dyDescent="0.2">
      <c r="B40" s="382"/>
      <c r="C40" s="383" t="s">
        <v>70</v>
      </c>
      <c r="D40" s="384" t="s">
        <v>71</v>
      </c>
    </row>
    <row r="41" spans="2:4" ht="18" customHeight="1" x14ac:dyDescent="0.2">
      <c r="B41" s="382"/>
      <c r="C41" s="383" t="s">
        <v>72</v>
      </c>
      <c r="D41" s="384" t="s">
        <v>73</v>
      </c>
    </row>
    <row r="42" spans="2:4" ht="18" customHeight="1" x14ac:dyDescent="0.2">
      <c r="B42" s="382"/>
      <c r="C42" s="383" t="s">
        <v>74</v>
      </c>
      <c r="D42" s="384" t="s">
        <v>75</v>
      </c>
    </row>
    <row r="43" spans="2:4" ht="18" customHeight="1" x14ac:dyDescent="0.2">
      <c r="B43" s="382"/>
      <c r="C43" s="383" t="s">
        <v>76</v>
      </c>
      <c r="D43" s="384" t="s">
        <v>77</v>
      </c>
    </row>
    <row r="44" spans="2:4" ht="18" customHeight="1" x14ac:dyDescent="0.2">
      <c r="B44" s="382"/>
      <c r="C44" s="383" t="s">
        <v>78</v>
      </c>
      <c r="D44" s="384" t="s">
        <v>79</v>
      </c>
    </row>
    <row r="45" spans="2:4" ht="18" customHeight="1" x14ac:dyDescent="0.2">
      <c r="B45" s="382"/>
      <c r="C45" s="383" t="s">
        <v>80</v>
      </c>
      <c r="D45" s="384" t="s">
        <v>81</v>
      </c>
    </row>
    <row r="46" spans="2:4" ht="18" customHeight="1" x14ac:dyDescent="0.2">
      <c r="B46" s="382" t="s">
        <v>82</v>
      </c>
      <c r="C46" s="382"/>
      <c r="D46" s="381"/>
    </row>
    <row r="47" spans="2:4" ht="18" customHeight="1" x14ac:dyDescent="0.2">
      <c r="B47" s="382"/>
      <c r="C47" s="383" t="s">
        <v>83</v>
      </c>
      <c r="D47" s="384" t="s">
        <v>84</v>
      </c>
    </row>
    <row r="48" spans="2:4" ht="18" customHeight="1" x14ac:dyDescent="0.2">
      <c r="B48" s="382"/>
      <c r="C48" s="383" t="s">
        <v>85</v>
      </c>
      <c r="D48" s="384" t="s">
        <v>86</v>
      </c>
    </row>
    <row r="49" spans="2:4" ht="18" customHeight="1" x14ac:dyDescent="0.2">
      <c r="B49" s="382"/>
      <c r="C49" s="383" t="s">
        <v>87</v>
      </c>
      <c r="D49" s="384" t="s">
        <v>88</v>
      </c>
    </row>
    <row r="50" spans="2:4" ht="18" customHeight="1" x14ac:dyDescent="0.2">
      <c r="B50" s="382"/>
      <c r="C50" s="383" t="s">
        <v>89</v>
      </c>
      <c r="D50" s="384" t="s">
        <v>90</v>
      </c>
    </row>
    <row r="51" spans="2:4" ht="18" customHeight="1" x14ac:dyDescent="0.2">
      <c r="B51" s="382"/>
      <c r="C51" s="383" t="s">
        <v>91</v>
      </c>
      <c r="D51" s="384" t="s">
        <v>92</v>
      </c>
    </row>
    <row r="52" spans="2:4" ht="18" customHeight="1" x14ac:dyDescent="0.2">
      <c r="B52" s="382"/>
      <c r="C52" s="383" t="s">
        <v>93</v>
      </c>
      <c r="D52" s="384" t="s">
        <v>94</v>
      </c>
    </row>
    <row r="53" spans="2:4" ht="18" customHeight="1" x14ac:dyDescent="0.2">
      <c r="B53" s="382"/>
      <c r="C53" s="383" t="s">
        <v>95</v>
      </c>
      <c r="D53" s="384" t="s">
        <v>96</v>
      </c>
    </row>
    <row r="54" spans="2:4" ht="18" customHeight="1" x14ac:dyDescent="0.2">
      <c r="B54" s="382"/>
      <c r="C54" s="383" t="s">
        <v>97</v>
      </c>
      <c r="D54" s="384" t="s">
        <v>98</v>
      </c>
    </row>
    <row r="55" spans="2:4" ht="18" customHeight="1" x14ac:dyDescent="0.2">
      <c r="B55" s="382"/>
      <c r="C55" s="383" t="s">
        <v>99</v>
      </c>
      <c r="D55" s="384" t="s">
        <v>100</v>
      </c>
    </row>
    <row r="56" spans="2:4" ht="18" customHeight="1" x14ac:dyDescent="0.2">
      <c r="B56" s="382"/>
      <c r="C56" s="383" t="s">
        <v>101</v>
      </c>
      <c r="D56" s="384" t="s">
        <v>102</v>
      </c>
    </row>
    <row r="57" spans="2:4" ht="18" customHeight="1" x14ac:dyDescent="0.2">
      <c r="B57" s="382"/>
      <c r="C57" s="383" t="s">
        <v>103</v>
      </c>
      <c r="D57" s="384" t="s">
        <v>104</v>
      </c>
    </row>
    <row r="58" spans="2:4" ht="18" customHeight="1" x14ac:dyDescent="0.2">
      <c r="B58" s="382"/>
      <c r="C58" s="383" t="s">
        <v>105</v>
      </c>
      <c r="D58" s="384" t="s">
        <v>106</v>
      </c>
    </row>
    <row r="59" spans="2:4" ht="18" customHeight="1" x14ac:dyDescent="0.2">
      <c r="B59" s="382"/>
      <c r="C59" s="383" t="s">
        <v>107</v>
      </c>
      <c r="D59" s="384" t="s">
        <v>108</v>
      </c>
    </row>
    <row r="60" spans="2:4" ht="18" customHeight="1" x14ac:dyDescent="0.2">
      <c r="B60" s="382"/>
      <c r="C60" s="383" t="s">
        <v>109</v>
      </c>
      <c r="D60" s="384" t="s">
        <v>110</v>
      </c>
    </row>
    <row r="61" spans="2:4" ht="18" customHeight="1" x14ac:dyDescent="0.2">
      <c r="B61" s="382"/>
      <c r="C61" s="383" t="s">
        <v>111</v>
      </c>
      <c r="D61" s="384" t="s">
        <v>112</v>
      </c>
    </row>
    <row r="62" spans="2:4" ht="18" customHeight="1" x14ac:dyDescent="0.2">
      <c r="B62" s="382"/>
      <c r="C62" s="383" t="s">
        <v>113</v>
      </c>
      <c r="D62" s="384" t="s">
        <v>114</v>
      </c>
    </row>
    <row r="63" spans="2:4" ht="18" customHeight="1" x14ac:dyDescent="0.2">
      <c r="B63" s="382"/>
      <c r="C63" s="383" t="s">
        <v>115</v>
      </c>
      <c r="D63" s="384" t="s">
        <v>116</v>
      </c>
    </row>
    <row r="64" spans="2:4" ht="18" customHeight="1" x14ac:dyDescent="0.2">
      <c r="B64" s="382"/>
      <c r="C64" s="383" t="s">
        <v>117</v>
      </c>
      <c r="D64" s="384" t="s">
        <v>118</v>
      </c>
    </row>
    <row r="65" spans="2:4" ht="18" customHeight="1" x14ac:dyDescent="0.2">
      <c r="B65" s="382" t="s">
        <v>119</v>
      </c>
      <c r="C65" s="382"/>
      <c r="D65" s="381"/>
    </row>
    <row r="66" spans="2:4" ht="18" customHeight="1" x14ac:dyDescent="0.2">
      <c r="B66" s="382"/>
      <c r="C66" s="383" t="s">
        <v>120</v>
      </c>
      <c r="D66" s="384" t="s">
        <v>121</v>
      </c>
    </row>
    <row r="67" spans="2:4" ht="18" customHeight="1" x14ac:dyDescent="0.2">
      <c r="B67" s="382"/>
      <c r="C67" s="383" t="s">
        <v>122</v>
      </c>
      <c r="D67" s="384" t="s">
        <v>123</v>
      </c>
    </row>
    <row r="68" spans="2:4" ht="18" customHeight="1" x14ac:dyDescent="0.2">
      <c r="B68" s="382" t="s">
        <v>124</v>
      </c>
      <c r="C68" s="382"/>
      <c r="D68" s="381"/>
    </row>
    <row r="69" spans="2:4" ht="18" customHeight="1" x14ac:dyDescent="0.2">
      <c r="B69" s="382"/>
      <c r="C69" s="383" t="s">
        <v>125</v>
      </c>
      <c r="D69" s="384" t="s">
        <v>126</v>
      </c>
    </row>
    <row r="70" spans="2:4" ht="18" customHeight="1" x14ac:dyDescent="0.2">
      <c r="B70" s="382"/>
      <c r="C70" s="383" t="s">
        <v>127</v>
      </c>
      <c r="D70" s="384" t="s">
        <v>128</v>
      </c>
    </row>
    <row r="71" spans="2:4" ht="18" customHeight="1" x14ac:dyDescent="0.2">
      <c r="B71" s="382" t="s">
        <v>129</v>
      </c>
      <c r="C71" s="382"/>
      <c r="D71" s="381"/>
    </row>
    <row r="72" spans="2:4" ht="18" customHeight="1" x14ac:dyDescent="0.2">
      <c r="B72" s="382"/>
      <c r="C72" s="383" t="s">
        <v>130</v>
      </c>
      <c r="D72" s="384" t="s">
        <v>131</v>
      </c>
    </row>
    <row r="73" spans="2:4" ht="18" customHeight="1" x14ac:dyDescent="0.2">
      <c r="B73" s="382"/>
      <c r="C73" s="383" t="s">
        <v>132</v>
      </c>
      <c r="D73" s="384" t="s">
        <v>133</v>
      </c>
    </row>
    <row r="74" spans="2:4" ht="18" customHeight="1" x14ac:dyDescent="0.2">
      <c r="B74" s="382"/>
      <c r="C74" s="383" t="s">
        <v>134</v>
      </c>
      <c r="D74" s="384" t="s">
        <v>135</v>
      </c>
    </row>
    <row r="75" spans="2:4" ht="18" customHeight="1" x14ac:dyDescent="0.2">
      <c r="B75" s="382"/>
      <c r="C75" s="383" t="s">
        <v>136</v>
      </c>
      <c r="D75" s="384" t="s">
        <v>137</v>
      </c>
    </row>
    <row r="76" spans="2:4" ht="18" customHeight="1" x14ac:dyDescent="0.2">
      <c r="B76" s="382"/>
      <c r="C76" s="383" t="s">
        <v>138</v>
      </c>
      <c r="D76" s="384" t="s">
        <v>139</v>
      </c>
    </row>
    <row r="77" spans="2:4" ht="18" customHeight="1" x14ac:dyDescent="0.2">
      <c r="B77" s="382" t="s">
        <v>140</v>
      </c>
      <c r="C77" s="382"/>
      <c r="D77" s="380"/>
    </row>
    <row r="78" spans="2:4" ht="18" customHeight="1" x14ac:dyDescent="0.2">
      <c r="B78" s="382"/>
      <c r="C78" s="383" t="s">
        <v>141</v>
      </c>
      <c r="D78" s="384" t="s">
        <v>142</v>
      </c>
    </row>
    <row r="79" spans="2:4" ht="18" customHeight="1" x14ac:dyDescent="0.2">
      <c r="B79" s="382"/>
      <c r="C79" s="383" t="s">
        <v>143</v>
      </c>
      <c r="D79" s="384" t="s">
        <v>144</v>
      </c>
    </row>
    <row r="80" spans="2:4" ht="18" customHeight="1" x14ac:dyDescent="0.2">
      <c r="B80" s="382" t="s">
        <v>145</v>
      </c>
      <c r="C80" s="382"/>
      <c r="D80" s="380"/>
    </row>
    <row r="81" spans="2:4" ht="18" customHeight="1" x14ac:dyDescent="0.2">
      <c r="B81" s="382"/>
      <c r="C81" s="383" t="s">
        <v>146</v>
      </c>
      <c r="D81" s="384" t="s">
        <v>147</v>
      </c>
    </row>
    <row r="82" spans="2:4" ht="18" customHeight="1" x14ac:dyDescent="0.2">
      <c r="B82" s="382"/>
      <c r="C82" s="383" t="s">
        <v>148</v>
      </c>
      <c r="D82" s="384" t="s">
        <v>149</v>
      </c>
    </row>
    <row r="83" spans="2:4" ht="18" customHeight="1" x14ac:dyDescent="0.2">
      <c r="B83" s="382"/>
      <c r="C83" s="383" t="s">
        <v>150</v>
      </c>
      <c r="D83" s="384" t="s">
        <v>151</v>
      </c>
    </row>
    <row r="84" spans="2:4" ht="18" customHeight="1" x14ac:dyDescent="0.2">
      <c r="B84" s="382"/>
      <c r="C84" s="383" t="s">
        <v>152</v>
      </c>
      <c r="D84" s="384" t="s">
        <v>153</v>
      </c>
    </row>
    <row r="85" spans="2:4" ht="18" customHeight="1" x14ac:dyDescent="0.2">
      <c r="B85" s="382" t="s">
        <v>154</v>
      </c>
      <c r="C85" s="382"/>
      <c r="D85" s="380"/>
    </row>
    <row r="86" spans="2:4" ht="18" customHeight="1" x14ac:dyDescent="0.2">
      <c r="B86" s="382"/>
      <c r="C86" s="383" t="s">
        <v>155</v>
      </c>
      <c r="D86" s="384" t="s">
        <v>156</v>
      </c>
    </row>
    <row r="87" spans="2:4" ht="18" customHeight="1" x14ac:dyDescent="0.2">
      <c r="B87" s="382"/>
      <c r="C87" s="383" t="s">
        <v>157</v>
      </c>
      <c r="D87" s="384" t="s">
        <v>158</v>
      </c>
    </row>
    <row r="88" spans="2:4" ht="18" customHeight="1" x14ac:dyDescent="0.2">
      <c r="B88" s="382"/>
      <c r="C88" s="383" t="s">
        <v>159</v>
      </c>
      <c r="D88" s="384" t="s">
        <v>160</v>
      </c>
    </row>
    <row r="89" spans="2:4" ht="18" customHeight="1" x14ac:dyDescent="0.2">
      <c r="B89" s="382"/>
      <c r="C89" s="383" t="s">
        <v>161</v>
      </c>
      <c r="D89" s="384" t="s">
        <v>162</v>
      </c>
    </row>
    <row r="90" spans="2:4" ht="18" customHeight="1" x14ac:dyDescent="0.2">
      <c r="B90" s="382"/>
      <c r="C90" s="383" t="s">
        <v>163</v>
      </c>
      <c r="D90" s="384" t="s">
        <v>164</v>
      </c>
    </row>
    <row r="91" spans="2:4" ht="18" customHeight="1" x14ac:dyDescent="0.2">
      <c r="B91" s="382"/>
      <c r="C91" s="383" t="s">
        <v>165</v>
      </c>
      <c r="D91" s="384" t="s">
        <v>166</v>
      </c>
    </row>
  </sheetData>
  <mergeCells count="1">
    <mergeCell ref="B1:D1"/>
  </mergeCells>
  <phoneticPr fontId="2"/>
  <hyperlinks>
    <hyperlink ref="C4" location="表1!A1" display="表１" xr:uid="{D5D5E82F-91DB-4309-917A-F34FA69C0399}"/>
    <hyperlink ref="C4:D4" location="表1!A1" display="表１" xr:uid="{E6A498F7-38B7-49EB-AC8A-33775FB9CD72}"/>
    <hyperlink ref="C5:D5" location="表2!A1" display="表２" xr:uid="{60331EA2-770A-4173-924E-2A26CF7A51E5}"/>
    <hyperlink ref="C6:D6" location="表3‐1!A1" display="表３－１" xr:uid="{4FB2ACF3-FB2E-4AF5-B3EF-C1FD437F24E6}"/>
    <hyperlink ref="C7:D7" location="'表3-2'!A1" display="表３－２" xr:uid="{298A9043-ED33-4E2D-9D97-A7F5B707C455}"/>
    <hyperlink ref="C8:D8" location="'表3-3'!A1" display="表３－３" xr:uid="{42C04871-94D5-44D6-BB97-A9204AA36D5D}"/>
    <hyperlink ref="C9:D9" location="表4!A1" display="表４" xr:uid="{68A1CF29-5F36-437C-B315-609A05FC69E8}"/>
    <hyperlink ref="C10:D10" location="'表5-1'!A1" display="表５－１" xr:uid="{A130E636-CDF6-483C-A26D-04C9B873AFF0}"/>
    <hyperlink ref="C11:D11" location="'表5-2'!A1" display="表５－２" xr:uid="{1B4AF3BA-4D02-4851-9AC0-FF2B6992FF17}"/>
    <hyperlink ref="C12:D12" location="'表5-3'!A1" display="表５－３" xr:uid="{769C8E5D-E05C-49DD-A619-0E58453DC253}"/>
    <hyperlink ref="C14:D14" location="表6!A1" display="表６" xr:uid="{41CEAEA1-0DF6-4108-9D89-3783877DA394}"/>
    <hyperlink ref="C16:D16" location="表7!A1" display="表７" xr:uid="{E37EB5DC-4664-4FD8-8929-959527EA5E86}"/>
    <hyperlink ref="C17:D17" location="表8!A1" display="表８" xr:uid="{26B15840-0B06-4279-9E35-E4ABAC1AE755}"/>
    <hyperlink ref="C18:D18" location="表9!A1" display="表９" xr:uid="{681CB564-3288-4089-8DE0-8FF6386EA6A0}"/>
    <hyperlink ref="C19:D19" location="表10!Print_Area" display="表１０" xr:uid="{9C7987F7-1B95-4D79-847C-A1C122406316}"/>
    <hyperlink ref="C20:D20" location="表11!Print_Area" display="表１１" xr:uid="{4FED33A2-94B1-457B-BC7F-759224283269}"/>
    <hyperlink ref="C22:D22" location="'表12-1'!A1" display="表１２－１" xr:uid="{6F110416-E0CB-4DB4-B164-F12B2FA44363}"/>
    <hyperlink ref="C26:D26" location="表13!A1" display="表１３－１" xr:uid="{015E918B-A33F-4733-A190-23EF49091DBF}"/>
    <hyperlink ref="C27:D27" location="表13!A1" display="表１３－２" xr:uid="{BC43BBFE-C8F2-4893-894A-57E2B54B518F}"/>
    <hyperlink ref="C28:D28" location="表14!A1" display="表１４" xr:uid="{6B7B5444-A3D8-4621-AC78-2EF1D0B63294}"/>
    <hyperlink ref="C29:D29" location="'表15-1'!A1" display="表１５－１" xr:uid="{96D81E04-1562-4D2D-8500-E2F5D53FA130}"/>
    <hyperlink ref="C30:D30" location="'表15-2'!A1" display="表１５－２" xr:uid="{C09BBBFA-B277-4183-8E59-79F1D40147D8}"/>
    <hyperlink ref="C31:D31" location="'表15-3'!A1" display="表１５－３" xr:uid="{A0FD451D-745D-4858-9A82-BC0DAE727C28}"/>
    <hyperlink ref="C35:D35" location="'表16-1'!A1" display="表１６－１" xr:uid="{A786713B-3305-48A8-A35F-C9F154A4D37A}"/>
    <hyperlink ref="C36:D36" location="'表16-2'!A1" display="表１６－２" xr:uid="{30C1C7FE-CC18-43AF-B1A1-81E61C62E55A}"/>
    <hyperlink ref="C37:D37" location="表17!A1" display="表１７" xr:uid="{3DCC885A-BA7D-4DAE-AF0C-32B6B3AC6F7A}"/>
    <hyperlink ref="C38:D38" location="'表18-1'!A1" display="表１８－１" xr:uid="{CDF9E04F-FB6B-48D6-B4DB-502B333C94F0}"/>
    <hyperlink ref="C39:D39" location="'表18-2'!A1" display="表１８－２" xr:uid="{192AFACA-E3EC-4450-83C7-813F887DCF67}"/>
    <hyperlink ref="C40:D41" location="表20!A1" display="表２０－１" xr:uid="{90207398-4E1A-41A9-B276-CD38C317E113}"/>
    <hyperlink ref="C42:D42" location="表20!A1" display="表２０" xr:uid="{9DD98B28-E035-43B7-9E90-9BBB859EC88C}"/>
    <hyperlink ref="C43:D43" location="'表21-1'!A1" display="表２１－１" xr:uid="{CED7EEB2-DC0B-4C69-803E-4C7194F11F7A}"/>
    <hyperlink ref="C44:D44" location="'表21-2'!A1" display="表２１－２" xr:uid="{FF8DCD3A-C2BB-4CFC-B1B0-1CAF944490B0}"/>
    <hyperlink ref="C45:D45" location="'表21-3'!A1" display="表２１－３" xr:uid="{30B9D851-CA0E-4D2D-8D1E-70889E3C4444}"/>
    <hyperlink ref="C47:D47" location="表22!A1" display="表２２" xr:uid="{E674B64D-EBF5-43F9-8C35-5B995C7D92B1}"/>
    <hyperlink ref="C48:D48" location="表23!A1" display="表２３－１" xr:uid="{D1BB1DE4-FC29-40F5-8F68-A8BF6937DE85}"/>
    <hyperlink ref="C49:D55" location="表24!A1" display="表２４－２" xr:uid="{8558383B-9371-423E-ADF3-0AB312D0A616}"/>
    <hyperlink ref="C56:D56" location="'表24-1'!A1" display="表２４－１" xr:uid="{F76B590F-8505-476D-9738-F48F53149FE8}"/>
    <hyperlink ref="C57:D57" location="'表24-2'!A1" display="表２４－２" xr:uid="{651A1A31-2394-42BB-938D-4456BD7F2C6D}"/>
    <hyperlink ref="C58:D58" location="'表24-3'!Print_Area" display="表２４－３" xr:uid="{C8051116-DE43-41C8-931E-7C4FB05D50A9}"/>
    <hyperlink ref="C59:D59" location="'表24-4'!A1" display="表２４－４" xr:uid="{CF710315-452E-48BA-A3E6-A299E75ECEF5}"/>
    <hyperlink ref="C60:D60" location="'表24-5'!A1" display="表２４－５" xr:uid="{FDB14A97-5961-4748-8BFB-6E48C2684DC4}"/>
    <hyperlink ref="C61:D61" location="'表24-6'!A1" display="表２４－６" xr:uid="{FD1DF09C-3D61-44CB-AD6C-1BFFC2064DD9}"/>
    <hyperlink ref="C62:D62" location="'表24-7'!A1" display="表２４－７" xr:uid="{755CE8C9-AD82-4B51-9802-62962C662768}"/>
    <hyperlink ref="C63:D63" location="表25!A1" display="表２５" xr:uid="{9977D9B6-ABFB-4244-9D21-1CD1687C1AEC}"/>
    <hyperlink ref="C64:D64" location="表26!A1" display="表２６" xr:uid="{37FC79C1-D8BE-4741-9888-8FB403D8184F}"/>
    <hyperlink ref="C66:D66" location="'表27-1'!A1" display="表２７－１" xr:uid="{14F7ECF6-C9DD-4C98-A769-7A3764D83787}"/>
    <hyperlink ref="C67:D67" location="'表27-2'!A1" display="表２７－２" xr:uid="{78D0A80F-08C1-4846-97C3-E517EC643454}"/>
    <hyperlink ref="C69:D69" location="'表28-1'!A1" display="表２８－１" xr:uid="{8717933F-E83A-4E6C-B0E1-09C80F2EFE72}"/>
    <hyperlink ref="C70:D70" location="'表28-2'!A1" display="表２８－２" xr:uid="{12FEB0BF-22F0-4E6A-A50E-0BB0CD2806D9}"/>
    <hyperlink ref="C72:D72" location="表29!A1" display="表２９" xr:uid="{9C819B2B-9C95-4C21-B06B-39EE238057DD}"/>
    <hyperlink ref="C73:D73" location="'表30-1'!A1" display="表３０－１" xr:uid="{991C0915-5FA8-462F-96B7-5F86C3DEEB1D}"/>
    <hyperlink ref="C74:D74" location="'表30-2'!A1" display="表３０－２" xr:uid="{A994543B-7DF5-47E7-888D-90B6DD05D0CF}"/>
    <hyperlink ref="C75:D75" location="'表31-1'!A1" display="表３１－１" xr:uid="{821B1E6D-10EF-4CE9-BBDB-094AFE8C89D5}"/>
    <hyperlink ref="C76:D76" location="'表31-2'!A1" display="表３１－２" xr:uid="{7FCA8EF3-8604-4D4F-87A6-9F600FA1C5B8}"/>
    <hyperlink ref="C78:D78" location="'表32-1'!A1" display="表３２－１" xr:uid="{0772200C-51E6-4237-82DB-0D17AC4B32CE}"/>
    <hyperlink ref="C79:D79" location="'表32-2'!A1" display="表３２－２" xr:uid="{C0C57B3C-0779-4004-AAE7-901588663D23}"/>
    <hyperlink ref="C81:D81" location="'表33-1'!A1" display="表３３－１" xr:uid="{205DC46B-B819-4782-8D35-203468C2AD24}"/>
    <hyperlink ref="C82:D82" location="'表33-2'!A1" display="表３３－２" xr:uid="{6D7BA850-C86E-4841-890C-5E69917D2637}"/>
    <hyperlink ref="C83:D83" location="'表33-3'!A1" display="表３３－３" xr:uid="{B9221BA4-A449-4657-BD58-5CC4B101F98D}"/>
    <hyperlink ref="C84:D84" location="'表33-4'!A1" display="表３３－４" xr:uid="{5AAA12B7-9D19-4316-866B-A5C18E732E77}"/>
    <hyperlink ref="C86:D86" location="'表34-1'!A1" display="表３４－１" xr:uid="{F965825F-9BC8-4246-A123-FFF22F80DEAB}"/>
    <hyperlink ref="C87:D87" location="'表34-2'!A1" display="表３４－２" xr:uid="{93390A7E-7846-48AE-A6B8-C154BBF82D70}"/>
    <hyperlink ref="C88:D88" location="表35!A1" display="表３５" xr:uid="{DD9242D2-33E1-4B57-AAA7-73113CF36676}"/>
    <hyperlink ref="C89:D89" location="表36!A1" display="表３６" xr:uid="{2C96B02C-5D46-4BF5-B65A-B2E29EA23675}"/>
    <hyperlink ref="C22" location="表12!Print_Area" display="表１２" xr:uid="{D36802D9-2ADA-4591-9EC0-6232EDD89570}"/>
    <hyperlink ref="C26" location="表13!A1" display="表１３－１" xr:uid="{2398766E-C9F8-43E3-908D-DEA2D303F488}"/>
    <hyperlink ref="C27" location="表13!A1" display="表１３－２" xr:uid="{D79553C3-5462-4485-82F3-667D35D82B02}"/>
    <hyperlink ref="C28" location="表14!A1" display="表１４" xr:uid="{755E3186-A990-43D1-A7B0-FF7D88A2DE2B}"/>
    <hyperlink ref="C29" location="'表15-1'!A1" display="表１５－１" xr:uid="{CE9298ED-7185-4457-9901-E3CFF26CD642}"/>
    <hyperlink ref="C30" location="'表15-2'!A1" display="表１５－２" xr:uid="{8BF75078-AF83-4955-A8F9-685E95298352}"/>
    <hyperlink ref="C31" location="'表15-3'!A1" display="表１５－３" xr:uid="{D829B22F-D64A-4A72-BB35-0361C030C316}"/>
    <hyperlink ref="C35" location="'表16-1'!A1" display="表１６－１" xr:uid="{2554F6C9-3174-4054-A81F-F0DEA4A9411F}"/>
    <hyperlink ref="C36" location="'表16-2'!A1" display="表１６－２" xr:uid="{7ACE42BC-2264-4500-83E0-9A27CBA1916C}"/>
    <hyperlink ref="C40:D40" location="表19!A1" display="表１９－１" xr:uid="{D0C02466-38A1-4128-B45F-3B9179B8FB89}"/>
    <hyperlink ref="C41:D41" location="表19!A1" display="表１９－２" xr:uid="{164E9FA2-A815-4073-8112-2916E5D34FCA}"/>
    <hyperlink ref="C49:D49" location="表23!A60" display="表２３－２" xr:uid="{7B58D97E-831C-4078-B65E-182BDED8FBB1}"/>
    <hyperlink ref="C50:D50" location="表23!A118" display="表２３－３" xr:uid="{E554F7FE-5A36-4735-BD27-A9811FEB2725}"/>
    <hyperlink ref="C51:D51" location="表23!A176" display="表２３－４" xr:uid="{35E57BEE-9C60-4A3C-99ED-8A2F6177F570}"/>
    <hyperlink ref="C52:D52" location="表23!A234" display="表２３－５" xr:uid="{0985CFFC-FF04-4E82-A1C4-EB1BB3CE7BA5}"/>
    <hyperlink ref="C53:D53" location="表23!A292" display="表２３－６" xr:uid="{F357675C-20F7-48A4-8487-07869489A3C3}"/>
    <hyperlink ref="C54:D54" location="表23!A350" display="表２３－７" xr:uid="{7D932565-0C7B-46CC-B842-FD40A2177019}"/>
    <hyperlink ref="C55:D55" location="表23!A408" display="表２３－８" xr:uid="{8AE86FEA-0F69-4AA8-AA8A-126BDE80FDB9}"/>
    <hyperlink ref="D88" location="'表35-1'!A1" display="賃上げ実施の有無" xr:uid="{31591E38-A6EE-4100-BDA8-8FA4F594E090}"/>
    <hyperlink ref="C88" location="'表35-1'!A1" display="表３５－１" xr:uid="{FC18EAE0-583D-4907-92AC-53A2F1E43D15}"/>
    <hyperlink ref="C89" location="'表35-2'!A1" display="表３５－２" xr:uid="{D5291CF2-34A9-4AF5-BA6E-47AEC2D88826}"/>
    <hyperlink ref="D89" location="'表35-2'!A1" display="賃上げ実施事業所における賃上げ幅の昨年度比較" xr:uid="{C80848D7-2A71-4649-8CB1-004CBEF44050}"/>
    <hyperlink ref="C90:D90" location="表37!A1" display="表３７" xr:uid="{F172F33B-3E34-4573-9193-B1B9200A4D5D}"/>
    <hyperlink ref="C91:D91" location="表38!A1" display="表３８" xr:uid="{35690785-6C73-4F7C-AB39-91166DBA0AD4}"/>
    <hyperlink ref="D90" location="'表35-3'!A1" display="賃上げ実施事業所における実施理由" xr:uid="{0F50D805-43BB-4A15-A4DA-FC73ADA268DB}"/>
    <hyperlink ref="C90" location="'表35-3'!A1" display="表３５－３" xr:uid="{A7ADF430-CC8A-4770-814B-937FF6CF1D2A}"/>
    <hyperlink ref="C91" location="'表35-4'!A1" display="表３５－４" xr:uid="{BD641896-578D-4DBC-BD41-E1A2F22D9009}"/>
    <hyperlink ref="D91" location="'表35-4'!A1" display="賃上げの課題" xr:uid="{B20D6395-9400-4E21-B689-EAA5C18A5173}"/>
    <hyperlink ref="D29" location="'表15-1'!A1" display="育児休業を開始した者(開始予定の者も含む)の取得期間別内訳（男女計）" xr:uid="{6C8E505F-000C-4718-B66D-4E01BF77ABF1}"/>
    <hyperlink ref="C32:C34" location="'表15-3'!A1" display="表１５－３" xr:uid="{8FBBF739-8852-44D2-8563-130776C8BF75}"/>
    <hyperlink ref="C32:D32" location="'表15-4'!A1" display="表１５－４" xr:uid="{DFBDDEAA-39CA-480D-B668-119591A0D533}"/>
    <hyperlink ref="C33:D33" location="'表15-5'!A1" display="表１５－５" xr:uid="{ED3C572E-C99B-4C36-ACCD-6C180EC06DD4}"/>
    <hyperlink ref="C34:D34" location="'表15-6'!A1" display="表１５－６" xr:uid="{5270693B-EF97-457D-9E35-BC61E4073272}"/>
    <hyperlink ref="C23:C24" location="表12!A1" display="表１２" xr:uid="{6D742966-3BA6-490A-8C48-64D17A655BA5}"/>
    <hyperlink ref="D23:D24" location="表12!A1" display="表１２" xr:uid="{8FAB3E18-3FF6-432D-BD4D-02BDEEF8ACA2}"/>
    <hyperlink ref="C23:D23" location="'表12-2'!A1" display="表１２－２" xr:uid="{C75B4895-59EC-4BB6-B091-6675DCB089F6}"/>
    <hyperlink ref="C24:D24" location="'表12-3'!A1" display="表１２－３" xr:uid="{11236528-0092-4BC7-8782-4FE315D93E5B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35CF-90ED-45CA-ACEE-D2CDD72C6278}">
  <sheetPr>
    <tabColor rgb="FF00B0F0"/>
  </sheetPr>
  <dimension ref="A2:M85"/>
  <sheetViews>
    <sheetView view="pageBreakPreview" topLeftCell="A67" zoomScaleNormal="100" zoomScaleSheetLayoutView="100" workbookViewId="0">
      <selection activeCell="D82" sqref="A82:D85"/>
    </sheetView>
  </sheetViews>
  <sheetFormatPr defaultColWidth="9" defaultRowHeight="13.2" outlineLevelCol="1" x14ac:dyDescent="0.2"/>
  <cols>
    <col min="1" max="2" width="4.6640625" style="15" customWidth="1"/>
    <col min="3" max="3" width="11.44140625" style="1" customWidth="1"/>
    <col min="4" max="5" width="11" style="1" customWidth="1"/>
    <col min="6" max="11" width="11" style="1" customWidth="1" outlineLevel="1"/>
    <col min="12" max="13" width="11" style="1" customWidth="1"/>
    <col min="14" max="14" width="8.6640625" style="1" customWidth="1"/>
    <col min="15" max="34" width="4.6640625" style="1" customWidth="1"/>
    <col min="35" max="16384" width="9" style="1"/>
  </cols>
  <sheetData>
    <row r="2" spans="2:13" ht="17.100000000000001" customHeight="1" x14ac:dyDescent="0.2">
      <c r="B2" s="19" t="s">
        <v>305</v>
      </c>
    </row>
    <row r="3" spans="2:13" ht="18" customHeight="1" x14ac:dyDescent="0.2">
      <c r="B3" s="1"/>
    </row>
    <row r="4" spans="2:13" ht="15" customHeight="1" x14ac:dyDescent="0.2">
      <c r="B4" s="1"/>
      <c r="J4" s="37" t="s">
        <v>167</v>
      </c>
      <c r="K4" s="37"/>
    </row>
    <row r="5" spans="2:13" ht="15" customHeight="1" x14ac:dyDescent="0.2">
      <c r="B5" s="1"/>
      <c r="J5" s="37" t="s">
        <v>230</v>
      </c>
      <c r="K5" s="37"/>
    </row>
    <row r="6" spans="2:13" ht="15" customHeight="1" x14ac:dyDescent="0.2">
      <c r="B6" s="1"/>
      <c r="J6" s="37" t="s">
        <v>306</v>
      </c>
      <c r="K6" s="37"/>
    </row>
    <row r="7" spans="2:13" ht="15" customHeight="1" x14ac:dyDescent="0.2">
      <c r="B7" s="1"/>
      <c r="J7" s="37" t="s">
        <v>307</v>
      </c>
      <c r="K7" s="37"/>
    </row>
    <row r="8" spans="2:13" ht="13.8" thickBot="1" x14ac:dyDescent="0.25">
      <c r="M8" s="2" t="s">
        <v>235</v>
      </c>
    </row>
    <row r="9" spans="2:13" ht="15" customHeight="1" x14ac:dyDescent="0.2">
      <c r="B9" s="514"/>
      <c r="C9" s="514"/>
      <c r="D9" s="504" t="s">
        <v>208</v>
      </c>
      <c r="E9" s="544" t="s">
        <v>308</v>
      </c>
      <c r="F9" s="165"/>
      <c r="G9" s="165"/>
      <c r="H9" s="165"/>
      <c r="I9" s="165"/>
      <c r="J9" s="166"/>
      <c r="K9" s="166"/>
      <c r="L9" s="541" t="s">
        <v>309</v>
      </c>
      <c r="M9" s="541" t="s">
        <v>249</v>
      </c>
    </row>
    <row r="10" spans="2:13" ht="15" customHeight="1" x14ac:dyDescent="0.2">
      <c r="B10" s="514"/>
      <c r="C10" s="514"/>
      <c r="D10" s="505"/>
      <c r="E10" s="545"/>
      <c r="F10" s="422" t="s">
        <v>310</v>
      </c>
      <c r="G10" s="422" t="s">
        <v>311</v>
      </c>
      <c r="H10" s="422" t="s">
        <v>312</v>
      </c>
      <c r="I10" s="422" t="s">
        <v>313</v>
      </c>
      <c r="J10" s="422" t="s">
        <v>314</v>
      </c>
      <c r="K10" s="502" t="s">
        <v>237</v>
      </c>
      <c r="L10" s="542"/>
      <c r="M10" s="542"/>
    </row>
    <row r="11" spans="2:13" ht="10.5" customHeight="1" x14ac:dyDescent="0.2">
      <c r="B11" s="514"/>
      <c r="C11" s="514"/>
      <c r="D11" s="505"/>
      <c r="E11" s="545"/>
      <c r="F11" s="448"/>
      <c r="G11" s="448"/>
      <c r="H11" s="448"/>
      <c r="I11" s="448"/>
      <c r="J11" s="448"/>
      <c r="K11" s="447"/>
      <c r="L11" s="542"/>
      <c r="M11" s="542"/>
    </row>
    <row r="12" spans="2:13" ht="68.25" customHeight="1" x14ac:dyDescent="0.2">
      <c r="B12" s="514"/>
      <c r="C12" s="514"/>
      <c r="D12" s="506"/>
      <c r="E12" s="546"/>
      <c r="F12" s="449"/>
      <c r="G12" s="449"/>
      <c r="H12" s="449"/>
      <c r="I12" s="449"/>
      <c r="J12" s="449"/>
      <c r="K12" s="503"/>
      <c r="L12" s="543"/>
      <c r="M12" s="543"/>
    </row>
    <row r="13" spans="2:13" ht="19.2" customHeight="1" x14ac:dyDescent="0.2">
      <c r="B13" s="492" t="s">
        <v>209</v>
      </c>
      <c r="C13" s="493"/>
      <c r="D13" s="162">
        <v>427</v>
      </c>
      <c r="E13" s="46">
        <f t="shared" ref="E13:M13" si="0">E16+E19+E22+E25+E28+E31</f>
        <v>82</v>
      </c>
      <c r="F13" s="8">
        <f t="shared" si="0"/>
        <v>36</v>
      </c>
      <c r="G13" s="8">
        <f t="shared" si="0"/>
        <v>40</v>
      </c>
      <c r="H13" s="8">
        <f t="shared" si="0"/>
        <v>23</v>
      </c>
      <c r="I13" s="8">
        <f t="shared" si="0"/>
        <v>6</v>
      </c>
      <c r="J13" s="8">
        <f t="shared" si="0"/>
        <v>12</v>
      </c>
      <c r="K13" s="7">
        <f t="shared" si="0"/>
        <v>7</v>
      </c>
      <c r="L13" s="168">
        <f t="shared" si="0"/>
        <v>336</v>
      </c>
      <c r="M13" s="168">
        <f t="shared" si="0"/>
        <v>9</v>
      </c>
    </row>
    <row r="14" spans="2:13" ht="19.2" customHeight="1" x14ac:dyDescent="0.2">
      <c r="B14" s="494"/>
      <c r="C14" s="495"/>
      <c r="D14" s="325"/>
      <c r="E14" s="326">
        <f>E13/$D13</f>
        <v>0.19203747072599531</v>
      </c>
      <c r="F14" s="295">
        <f>F13/$D13</f>
        <v>8.4309133489461355E-2</v>
      </c>
      <c r="G14" s="295">
        <f t="shared" ref="G14:K14" si="1">G13/$D13</f>
        <v>9.3676814988290405E-2</v>
      </c>
      <c r="H14" s="295">
        <f t="shared" si="1"/>
        <v>5.3864168618266976E-2</v>
      </c>
      <c r="I14" s="295">
        <f t="shared" si="1"/>
        <v>1.405152224824356E-2</v>
      </c>
      <c r="J14" s="295">
        <f t="shared" si="1"/>
        <v>2.8103044496487119E-2</v>
      </c>
      <c r="K14" s="327">
        <f t="shared" si="1"/>
        <v>1.6393442622950821E-2</v>
      </c>
      <c r="L14" s="328">
        <f>L13/$D13</f>
        <v>0.78688524590163933</v>
      </c>
      <c r="M14" s="328">
        <f>M13/$D13</f>
        <v>2.1077283372365339E-2</v>
      </c>
    </row>
    <row r="15" spans="2:13" ht="19.2" customHeight="1" thickBot="1" x14ac:dyDescent="0.25">
      <c r="B15" s="512"/>
      <c r="C15" s="513"/>
      <c r="D15" s="329"/>
      <c r="E15" s="330"/>
      <c r="F15" s="297">
        <f>F13/$E13</f>
        <v>0.43902439024390244</v>
      </c>
      <c r="G15" s="297">
        <f t="shared" ref="G15:K15" si="2">G13/$E13</f>
        <v>0.48780487804878048</v>
      </c>
      <c r="H15" s="297">
        <f t="shared" si="2"/>
        <v>0.28048780487804881</v>
      </c>
      <c r="I15" s="297">
        <f t="shared" si="2"/>
        <v>7.3170731707317069E-2</v>
      </c>
      <c r="J15" s="297">
        <f t="shared" si="2"/>
        <v>0.14634146341463414</v>
      </c>
      <c r="K15" s="343">
        <f t="shared" si="2"/>
        <v>8.5365853658536592E-2</v>
      </c>
      <c r="L15" s="331"/>
      <c r="M15" s="331"/>
    </row>
    <row r="16" spans="2:13" ht="19.2" customHeight="1" thickTop="1" x14ac:dyDescent="0.2">
      <c r="B16" s="412" t="s">
        <v>210</v>
      </c>
      <c r="C16" s="511" t="s">
        <v>211</v>
      </c>
      <c r="D16" s="299">
        <v>49</v>
      </c>
      <c r="E16" s="48">
        <v>11</v>
      </c>
      <c r="F16" s="52">
        <v>3</v>
      </c>
      <c r="G16" s="52">
        <v>9</v>
      </c>
      <c r="H16" s="52">
        <v>4</v>
      </c>
      <c r="I16" s="52">
        <v>0</v>
      </c>
      <c r="J16" s="52">
        <v>0</v>
      </c>
      <c r="K16" s="54">
        <v>0</v>
      </c>
      <c r="L16" s="169">
        <v>34</v>
      </c>
      <c r="M16" s="169">
        <v>4</v>
      </c>
    </row>
    <row r="17" spans="2:13" ht="19.2" customHeight="1" x14ac:dyDescent="0.2">
      <c r="B17" s="413"/>
      <c r="C17" s="426"/>
      <c r="D17" s="307"/>
      <c r="E17" s="326">
        <f>E16/$D16</f>
        <v>0.22448979591836735</v>
      </c>
      <c r="F17" s="295">
        <f>F16/$D16</f>
        <v>6.1224489795918366E-2</v>
      </c>
      <c r="G17" s="295">
        <f t="shared" ref="G17" si="3">G16/$D16</f>
        <v>0.18367346938775511</v>
      </c>
      <c r="H17" s="295">
        <f t="shared" ref="H17" si="4">H16/$D16</f>
        <v>8.1632653061224483E-2</v>
      </c>
      <c r="I17" s="295">
        <f t="shared" ref="I17" si="5">I16/$D16</f>
        <v>0</v>
      </c>
      <c r="J17" s="295">
        <f t="shared" ref="J17" si="6">J16/$D16</f>
        <v>0</v>
      </c>
      <c r="K17" s="327">
        <f t="shared" ref="K17" si="7">K16/$D16</f>
        <v>0</v>
      </c>
      <c r="L17" s="328">
        <f>L16/$D16</f>
        <v>0.69387755102040816</v>
      </c>
      <c r="M17" s="328">
        <f>M16/$D16</f>
        <v>8.1632653061224483E-2</v>
      </c>
    </row>
    <row r="18" spans="2:13" ht="19.2" customHeight="1" x14ac:dyDescent="0.2">
      <c r="B18" s="413"/>
      <c r="C18" s="509"/>
      <c r="D18" s="183"/>
      <c r="E18" s="332"/>
      <c r="F18" s="300">
        <f t="shared" ref="F18:K18" si="8">F16/$E16</f>
        <v>0.27272727272727271</v>
      </c>
      <c r="G18" s="300">
        <f t="shared" si="8"/>
        <v>0.81818181818181823</v>
      </c>
      <c r="H18" s="300">
        <f t="shared" si="8"/>
        <v>0.36363636363636365</v>
      </c>
      <c r="I18" s="300">
        <f t="shared" si="8"/>
        <v>0</v>
      </c>
      <c r="J18" s="300">
        <f t="shared" si="8"/>
        <v>0</v>
      </c>
      <c r="K18" s="344">
        <f t="shared" si="8"/>
        <v>0</v>
      </c>
      <c r="L18" s="333"/>
      <c r="M18" s="333"/>
    </row>
    <row r="19" spans="2:13" ht="19.2" customHeight="1" x14ac:dyDescent="0.2">
      <c r="B19" s="413"/>
      <c r="C19" s="425" t="s">
        <v>212</v>
      </c>
      <c r="D19" s="294">
        <v>87</v>
      </c>
      <c r="E19" s="47">
        <v>33</v>
      </c>
      <c r="F19" s="23">
        <v>12</v>
      </c>
      <c r="G19" s="23">
        <v>21</v>
      </c>
      <c r="H19" s="23">
        <v>11</v>
      </c>
      <c r="I19" s="23">
        <v>1</v>
      </c>
      <c r="J19" s="23">
        <v>7</v>
      </c>
      <c r="K19" s="14">
        <v>3</v>
      </c>
      <c r="L19" s="170">
        <v>54</v>
      </c>
      <c r="M19" s="170">
        <v>0</v>
      </c>
    </row>
    <row r="20" spans="2:13" ht="19.2" customHeight="1" x14ac:dyDescent="0.2">
      <c r="B20" s="413"/>
      <c r="C20" s="426"/>
      <c r="D20" s="307"/>
      <c r="E20" s="326">
        <f>E19/$D19</f>
        <v>0.37931034482758619</v>
      </c>
      <c r="F20" s="295">
        <f>F19/$D19</f>
        <v>0.13793103448275862</v>
      </c>
      <c r="G20" s="295">
        <f t="shared" ref="G20" si="9">G19/$D19</f>
        <v>0.2413793103448276</v>
      </c>
      <c r="H20" s="295">
        <f t="shared" ref="H20" si="10">H19/$D19</f>
        <v>0.12643678160919541</v>
      </c>
      <c r="I20" s="295">
        <f t="shared" ref="I20" si="11">I19/$D19</f>
        <v>1.1494252873563218E-2</v>
      </c>
      <c r="J20" s="295">
        <f t="shared" ref="J20" si="12">J19/$D19</f>
        <v>8.0459770114942528E-2</v>
      </c>
      <c r="K20" s="327">
        <f t="shared" ref="K20" si="13">K19/$D19</f>
        <v>3.4482758620689655E-2</v>
      </c>
      <c r="L20" s="328">
        <f>L19/$D19</f>
        <v>0.62068965517241381</v>
      </c>
      <c r="M20" s="328">
        <f>M19/$D19</f>
        <v>0</v>
      </c>
    </row>
    <row r="21" spans="2:13" ht="19.2" customHeight="1" x14ac:dyDescent="0.2">
      <c r="B21" s="413"/>
      <c r="C21" s="509"/>
      <c r="D21" s="366"/>
      <c r="E21" s="332"/>
      <c r="F21" s="300">
        <f>F19/$E19</f>
        <v>0.36363636363636365</v>
      </c>
      <c r="G21" s="300">
        <f t="shared" ref="G21:K21" si="14">G19/$E19</f>
        <v>0.63636363636363635</v>
      </c>
      <c r="H21" s="300">
        <f t="shared" si="14"/>
        <v>0.33333333333333331</v>
      </c>
      <c r="I21" s="300">
        <f t="shared" si="14"/>
        <v>3.0303030303030304E-2</v>
      </c>
      <c r="J21" s="300">
        <f t="shared" si="14"/>
        <v>0.21212121212121213</v>
      </c>
      <c r="K21" s="344">
        <f t="shared" si="14"/>
        <v>9.0909090909090912E-2</v>
      </c>
      <c r="L21" s="333"/>
      <c r="M21" s="333"/>
    </row>
    <row r="22" spans="2:13" ht="19.2" customHeight="1" x14ac:dyDescent="0.2">
      <c r="B22" s="413"/>
      <c r="C22" s="425" t="s">
        <v>213</v>
      </c>
      <c r="D22" s="302">
        <v>25</v>
      </c>
      <c r="E22" s="47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4">
        <v>0</v>
      </c>
      <c r="L22" s="170">
        <v>24</v>
      </c>
      <c r="M22" s="170">
        <v>1</v>
      </c>
    </row>
    <row r="23" spans="2:13" ht="19.2" customHeight="1" x14ac:dyDescent="0.2">
      <c r="B23" s="413"/>
      <c r="C23" s="426"/>
      <c r="D23" s="307"/>
      <c r="E23" s="326">
        <f>E22/$D22</f>
        <v>0</v>
      </c>
      <c r="F23" s="295">
        <f>F22/$D22</f>
        <v>0</v>
      </c>
      <c r="G23" s="295">
        <f t="shared" ref="G23" si="15">G22/$D22</f>
        <v>0</v>
      </c>
      <c r="H23" s="295">
        <f t="shared" ref="H23" si="16">H22/$D22</f>
        <v>0</v>
      </c>
      <c r="I23" s="295">
        <f t="shared" ref="I23" si="17">I22/$D22</f>
        <v>0</v>
      </c>
      <c r="J23" s="295">
        <f t="shared" ref="J23" si="18">J22/$D22</f>
        <v>0</v>
      </c>
      <c r="K23" s="327">
        <f t="shared" ref="K23" si="19">K22/$D22</f>
        <v>0</v>
      </c>
      <c r="L23" s="328">
        <f>L22/$D22</f>
        <v>0.96</v>
      </c>
      <c r="M23" s="328">
        <f>M22/$D22</f>
        <v>0.04</v>
      </c>
    </row>
    <row r="24" spans="2:13" ht="19.2" customHeight="1" x14ac:dyDescent="0.2">
      <c r="B24" s="413"/>
      <c r="C24" s="509"/>
      <c r="D24" s="366"/>
      <c r="E24" s="332"/>
      <c r="F24" s="300">
        <f>IF(F22,F22/$E22,0)</f>
        <v>0</v>
      </c>
      <c r="G24" s="300">
        <f t="shared" ref="G24:J24" si="20">IF(G22,G22/$E22,0)</f>
        <v>0</v>
      </c>
      <c r="H24" s="300">
        <f t="shared" si="20"/>
        <v>0</v>
      </c>
      <c r="I24" s="300">
        <f t="shared" si="20"/>
        <v>0</v>
      </c>
      <c r="J24" s="300">
        <f t="shared" si="20"/>
        <v>0</v>
      </c>
      <c r="K24" s="344">
        <f>IF(K22,K22/$E22,0)</f>
        <v>0</v>
      </c>
      <c r="L24" s="333"/>
      <c r="M24" s="333"/>
    </row>
    <row r="25" spans="2:13" ht="19.2" customHeight="1" x14ac:dyDescent="0.2">
      <c r="B25" s="413"/>
      <c r="C25" s="425" t="s">
        <v>214</v>
      </c>
      <c r="D25" s="302">
        <v>82</v>
      </c>
      <c r="E25" s="47">
        <v>10</v>
      </c>
      <c r="F25" s="23">
        <v>5</v>
      </c>
      <c r="G25" s="23">
        <v>2</v>
      </c>
      <c r="H25" s="23">
        <v>1</v>
      </c>
      <c r="I25" s="23">
        <v>2</v>
      </c>
      <c r="J25" s="23">
        <v>0</v>
      </c>
      <c r="K25" s="14">
        <v>1</v>
      </c>
      <c r="L25" s="170">
        <v>72</v>
      </c>
      <c r="M25" s="170">
        <v>0</v>
      </c>
    </row>
    <row r="26" spans="2:13" ht="19.2" customHeight="1" x14ac:dyDescent="0.2">
      <c r="B26" s="413"/>
      <c r="C26" s="426"/>
      <c r="D26" s="307"/>
      <c r="E26" s="326">
        <f>E25/$D25</f>
        <v>0.12195121951219512</v>
      </c>
      <c r="F26" s="295">
        <f>F25/$D25</f>
        <v>6.097560975609756E-2</v>
      </c>
      <c r="G26" s="295">
        <f t="shared" ref="G26" si="21">G25/$D25</f>
        <v>2.4390243902439025E-2</v>
      </c>
      <c r="H26" s="295">
        <f t="shared" ref="H26" si="22">H25/$D25</f>
        <v>1.2195121951219513E-2</v>
      </c>
      <c r="I26" s="295">
        <f t="shared" ref="I26" si="23">I25/$D25</f>
        <v>2.4390243902439025E-2</v>
      </c>
      <c r="J26" s="295">
        <f t="shared" ref="J26" si="24">J25/$D25</f>
        <v>0</v>
      </c>
      <c r="K26" s="327">
        <f t="shared" ref="K26" si="25">K25/$D25</f>
        <v>1.2195121951219513E-2</v>
      </c>
      <c r="L26" s="328">
        <f>L25/$D25</f>
        <v>0.87804878048780488</v>
      </c>
      <c r="M26" s="328">
        <f>M25/$D25</f>
        <v>0</v>
      </c>
    </row>
    <row r="27" spans="2:13" ht="19.2" customHeight="1" x14ac:dyDescent="0.2">
      <c r="B27" s="413"/>
      <c r="C27" s="509"/>
      <c r="D27" s="366"/>
      <c r="E27" s="332"/>
      <c r="F27" s="300">
        <f>F25/$E25</f>
        <v>0.5</v>
      </c>
      <c r="G27" s="300">
        <f t="shared" ref="G27:K27" si="26">G25/$E25</f>
        <v>0.2</v>
      </c>
      <c r="H27" s="300">
        <f t="shared" si="26"/>
        <v>0.1</v>
      </c>
      <c r="I27" s="300">
        <f t="shared" si="26"/>
        <v>0.2</v>
      </c>
      <c r="J27" s="300">
        <f t="shared" si="26"/>
        <v>0</v>
      </c>
      <c r="K27" s="344">
        <f t="shared" si="26"/>
        <v>0.1</v>
      </c>
      <c r="L27" s="333"/>
      <c r="M27" s="333"/>
    </row>
    <row r="28" spans="2:13" ht="19.2" customHeight="1" x14ac:dyDescent="0.2">
      <c r="B28" s="413"/>
      <c r="C28" s="425" t="s">
        <v>215</v>
      </c>
      <c r="D28" s="302">
        <v>8</v>
      </c>
      <c r="E28" s="47">
        <v>1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 s="7">
        <v>0</v>
      </c>
      <c r="L28" s="168">
        <v>7</v>
      </c>
      <c r="M28" s="168">
        <v>0</v>
      </c>
    </row>
    <row r="29" spans="2:13" ht="19.2" customHeight="1" x14ac:dyDescent="0.2">
      <c r="B29" s="413"/>
      <c r="C29" s="426"/>
      <c r="D29" s="307"/>
      <c r="E29" s="326">
        <f>E28/$D28</f>
        <v>0.125</v>
      </c>
      <c r="F29" s="295">
        <f>F28/$D28</f>
        <v>0</v>
      </c>
      <c r="G29" s="295">
        <f t="shared" ref="G29" si="27">G28/$D28</f>
        <v>0</v>
      </c>
      <c r="H29" s="295">
        <f t="shared" ref="H29" si="28">H28/$D28</f>
        <v>0</v>
      </c>
      <c r="I29" s="295">
        <f t="shared" ref="I29" si="29">I28/$D28</f>
        <v>0</v>
      </c>
      <c r="J29" s="295">
        <f t="shared" ref="J29" si="30">J28/$D28</f>
        <v>0.125</v>
      </c>
      <c r="K29" s="327">
        <f t="shared" ref="K29" si="31">K28/$D28</f>
        <v>0</v>
      </c>
      <c r="L29" s="328">
        <f>L28/$D28</f>
        <v>0.875</v>
      </c>
      <c r="M29" s="328">
        <f>M28/$D28</f>
        <v>0</v>
      </c>
    </row>
    <row r="30" spans="2:13" ht="19.2" customHeight="1" x14ac:dyDescent="0.2">
      <c r="B30" s="413"/>
      <c r="C30" s="509"/>
      <c r="D30" s="366"/>
      <c r="E30" s="332"/>
      <c r="F30" s="300">
        <f>F28/$E28</f>
        <v>0</v>
      </c>
      <c r="G30" s="300">
        <f t="shared" ref="G30:K30" si="32">G28/$E28</f>
        <v>0</v>
      </c>
      <c r="H30" s="300">
        <f t="shared" si="32"/>
        <v>0</v>
      </c>
      <c r="I30" s="300">
        <f t="shared" si="32"/>
        <v>0</v>
      </c>
      <c r="J30" s="300">
        <f t="shared" si="32"/>
        <v>1</v>
      </c>
      <c r="K30" s="300">
        <f t="shared" si="32"/>
        <v>0</v>
      </c>
      <c r="L30" s="333"/>
      <c r="M30" s="333"/>
    </row>
    <row r="31" spans="2:13" ht="19.2" customHeight="1" x14ac:dyDescent="0.2">
      <c r="B31" s="413"/>
      <c r="C31" s="425" t="s">
        <v>216</v>
      </c>
      <c r="D31" s="302">
        <v>176</v>
      </c>
      <c r="E31" s="47">
        <v>27</v>
      </c>
      <c r="F31" s="23">
        <v>16</v>
      </c>
      <c r="G31" s="23">
        <v>8</v>
      </c>
      <c r="H31" s="23">
        <v>7</v>
      </c>
      <c r="I31" s="23">
        <v>3</v>
      </c>
      <c r="J31" s="23">
        <v>4</v>
      </c>
      <c r="K31" s="14">
        <v>3</v>
      </c>
      <c r="L31" s="170">
        <v>145</v>
      </c>
      <c r="M31" s="170">
        <v>4</v>
      </c>
    </row>
    <row r="32" spans="2:13" ht="19.2" customHeight="1" x14ac:dyDescent="0.2">
      <c r="B32" s="413"/>
      <c r="C32" s="426"/>
      <c r="D32" s="307"/>
      <c r="E32" s="326">
        <f>E31/$D31</f>
        <v>0.15340909090909091</v>
      </c>
      <c r="F32" s="295">
        <f>F31/$D31</f>
        <v>9.0909090909090912E-2</v>
      </c>
      <c r="G32" s="295">
        <f t="shared" ref="G32" si="33">G31/$D31</f>
        <v>4.5454545454545456E-2</v>
      </c>
      <c r="H32" s="295">
        <f t="shared" ref="H32" si="34">H31/$D31</f>
        <v>3.9772727272727272E-2</v>
      </c>
      <c r="I32" s="295">
        <f t="shared" ref="I32" si="35">I31/$D31</f>
        <v>1.7045454545454544E-2</v>
      </c>
      <c r="J32" s="295">
        <f t="shared" ref="J32" si="36">J31/$D31</f>
        <v>2.2727272727272728E-2</v>
      </c>
      <c r="K32" s="327">
        <f t="shared" ref="K32" si="37">K31/$D31</f>
        <v>1.7045454545454544E-2</v>
      </c>
      <c r="L32" s="328">
        <f>L31/$D31</f>
        <v>0.82386363636363635</v>
      </c>
      <c r="M32" s="328">
        <f>M31/$D31</f>
        <v>2.2727272727272728E-2</v>
      </c>
    </row>
    <row r="33" spans="2:13" ht="19.2" customHeight="1" thickBot="1" x14ac:dyDescent="0.25">
      <c r="B33" s="418"/>
      <c r="C33" s="510"/>
      <c r="D33" s="367"/>
      <c r="E33" s="334"/>
      <c r="F33" s="303">
        <f>F31/$E31</f>
        <v>0.59259259259259256</v>
      </c>
      <c r="G33" s="303">
        <f t="shared" ref="G33:K33" si="38">G31/$E31</f>
        <v>0.29629629629629628</v>
      </c>
      <c r="H33" s="303">
        <f t="shared" si="38"/>
        <v>0.25925925925925924</v>
      </c>
      <c r="I33" s="303">
        <f t="shared" si="38"/>
        <v>0.1111111111111111</v>
      </c>
      <c r="J33" s="303">
        <f t="shared" si="38"/>
        <v>0.14814814814814814</v>
      </c>
      <c r="K33" s="335">
        <f t="shared" si="38"/>
        <v>0.1111111111111111</v>
      </c>
      <c r="L33" s="336"/>
      <c r="M33" s="336"/>
    </row>
    <row r="34" spans="2:13" ht="19.2" customHeight="1" thickTop="1" x14ac:dyDescent="0.2">
      <c r="B34" s="412" t="s">
        <v>217</v>
      </c>
      <c r="C34" s="511" t="s">
        <v>218</v>
      </c>
      <c r="D34" s="302">
        <v>106</v>
      </c>
      <c r="E34" s="47">
        <v>2</v>
      </c>
      <c r="F34" s="23">
        <v>1</v>
      </c>
      <c r="G34" s="23">
        <v>1</v>
      </c>
      <c r="H34" s="23">
        <v>1</v>
      </c>
      <c r="I34" s="23">
        <v>0</v>
      </c>
      <c r="J34" s="23">
        <v>0</v>
      </c>
      <c r="K34" s="14">
        <v>0</v>
      </c>
      <c r="L34" s="170">
        <v>100</v>
      </c>
      <c r="M34" s="170">
        <v>4</v>
      </c>
    </row>
    <row r="35" spans="2:13" ht="19.2" customHeight="1" x14ac:dyDescent="0.2">
      <c r="B35" s="413"/>
      <c r="C35" s="426"/>
      <c r="D35" s="307"/>
      <c r="E35" s="326">
        <f>E34/$D34</f>
        <v>1.8867924528301886E-2</v>
      </c>
      <c r="F35" s="295">
        <f>F34/$D34</f>
        <v>9.433962264150943E-3</v>
      </c>
      <c r="G35" s="295">
        <f t="shared" ref="G35" si="39">G34/$D34</f>
        <v>9.433962264150943E-3</v>
      </c>
      <c r="H35" s="295">
        <f t="shared" ref="H35" si="40">H34/$D34</f>
        <v>9.433962264150943E-3</v>
      </c>
      <c r="I35" s="295">
        <f t="shared" ref="I35" si="41">I34/$D34</f>
        <v>0</v>
      </c>
      <c r="J35" s="295">
        <f t="shared" ref="J35" si="42">J34/$D34</f>
        <v>0</v>
      </c>
      <c r="K35" s="327">
        <f t="shared" ref="K35" si="43">K34/$D34</f>
        <v>0</v>
      </c>
      <c r="L35" s="328">
        <f>L34/$D34</f>
        <v>0.94339622641509435</v>
      </c>
      <c r="M35" s="328">
        <f>M34/$D34</f>
        <v>3.7735849056603772E-2</v>
      </c>
    </row>
    <row r="36" spans="2:13" ht="19.2" customHeight="1" x14ac:dyDescent="0.2">
      <c r="B36" s="413"/>
      <c r="C36" s="509"/>
      <c r="D36" s="366"/>
      <c r="E36" s="332"/>
      <c r="F36" s="300">
        <f>F34/$E34</f>
        <v>0.5</v>
      </c>
      <c r="G36" s="300">
        <f t="shared" ref="G36:K36" si="44">G34/$E34</f>
        <v>0.5</v>
      </c>
      <c r="H36" s="300">
        <f t="shared" si="44"/>
        <v>0.5</v>
      </c>
      <c r="I36" s="300">
        <f t="shared" si="44"/>
        <v>0</v>
      </c>
      <c r="J36" s="300">
        <f t="shared" si="44"/>
        <v>0</v>
      </c>
      <c r="K36" s="344">
        <f t="shared" si="44"/>
        <v>0</v>
      </c>
      <c r="L36" s="333"/>
      <c r="M36" s="333"/>
    </row>
    <row r="37" spans="2:13" ht="19.2" customHeight="1" x14ac:dyDescent="0.2">
      <c r="B37" s="413"/>
      <c r="C37" s="425" t="s">
        <v>219</v>
      </c>
      <c r="D37" s="302">
        <v>171</v>
      </c>
      <c r="E37" s="47">
        <v>31</v>
      </c>
      <c r="F37" s="23">
        <v>10</v>
      </c>
      <c r="G37" s="23">
        <v>17</v>
      </c>
      <c r="H37" s="23">
        <v>7</v>
      </c>
      <c r="I37" s="23">
        <v>0</v>
      </c>
      <c r="J37" s="23">
        <v>3</v>
      </c>
      <c r="K37" s="14">
        <v>1</v>
      </c>
      <c r="L37" s="170">
        <v>139</v>
      </c>
      <c r="M37" s="170">
        <v>1</v>
      </c>
    </row>
    <row r="38" spans="2:13" ht="19.2" customHeight="1" x14ac:dyDescent="0.2">
      <c r="B38" s="413"/>
      <c r="C38" s="426"/>
      <c r="D38" s="307"/>
      <c r="E38" s="326">
        <f>E37/$D37</f>
        <v>0.18128654970760233</v>
      </c>
      <c r="F38" s="295">
        <f>F37/$D37</f>
        <v>5.8479532163742687E-2</v>
      </c>
      <c r="G38" s="295">
        <f t="shared" ref="G38" si="45">G37/$D37</f>
        <v>9.9415204678362568E-2</v>
      </c>
      <c r="H38" s="295">
        <f t="shared" ref="H38" si="46">H37/$D37</f>
        <v>4.0935672514619881E-2</v>
      </c>
      <c r="I38" s="295">
        <f t="shared" ref="I38" si="47">I37/$D37</f>
        <v>0</v>
      </c>
      <c r="J38" s="295">
        <f t="shared" ref="J38" si="48">J37/$D37</f>
        <v>1.7543859649122806E-2</v>
      </c>
      <c r="K38" s="327">
        <f t="shared" ref="K38" si="49">K37/$D37</f>
        <v>5.8479532163742687E-3</v>
      </c>
      <c r="L38" s="328">
        <f>L37/$D37</f>
        <v>0.8128654970760234</v>
      </c>
      <c r="M38" s="328">
        <f>M37/$D37</f>
        <v>5.8479532163742687E-3</v>
      </c>
    </row>
    <row r="39" spans="2:13" ht="19.2" customHeight="1" x14ac:dyDescent="0.2">
      <c r="B39" s="413"/>
      <c r="C39" s="509"/>
      <c r="D39" s="366"/>
      <c r="E39" s="332"/>
      <c r="F39" s="300">
        <f>F37/$E37</f>
        <v>0.32258064516129031</v>
      </c>
      <c r="G39" s="300">
        <f t="shared" ref="G39:K39" si="50">G37/$E37</f>
        <v>0.54838709677419351</v>
      </c>
      <c r="H39" s="300">
        <f t="shared" si="50"/>
        <v>0.22580645161290322</v>
      </c>
      <c r="I39" s="300">
        <f t="shared" si="50"/>
        <v>0</v>
      </c>
      <c r="J39" s="300">
        <f t="shared" si="50"/>
        <v>9.6774193548387094E-2</v>
      </c>
      <c r="K39" s="344">
        <f t="shared" si="50"/>
        <v>3.2258064516129031E-2</v>
      </c>
      <c r="L39" s="333"/>
      <c r="M39" s="333"/>
    </row>
    <row r="40" spans="2:13" ht="19.2" customHeight="1" x14ac:dyDescent="0.2">
      <c r="B40" s="413"/>
      <c r="C40" s="425" t="s">
        <v>220</v>
      </c>
      <c r="D40" s="302">
        <v>49</v>
      </c>
      <c r="E40" s="46">
        <v>7</v>
      </c>
      <c r="F40" s="8">
        <v>4</v>
      </c>
      <c r="G40" s="8">
        <v>4</v>
      </c>
      <c r="H40" s="8">
        <v>0</v>
      </c>
      <c r="I40" s="8">
        <v>0</v>
      </c>
      <c r="J40" s="8">
        <v>0</v>
      </c>
      <c r="K40" s="7">
        <v>2</v>
      </c>
      <c r="L40" s="168">
        <v>39</v>
      </c>
      <c r="M40" s="168">
        <v>3</v>
      </c>
    </row>
    <row r="41" spans="2:13" ht="19.2" customHeight="1" x14ac:dyDescent="0.2">
      <c r="B41" s="413"/>
      <c r="C41" s="426"/>
      <c r="D41" s="307"/>
      <c r="E41" s="326">
        <f>E40/$D40</f>
        <v>0.14285714285714285</v>
      </c>
      <c r="F41" s="295">
        <f>F40/$D40</f>
        <v>8.1632653061224483E-2</v>
      </c>
      <c r="G41" s="295">
        <f t="shared" ref="G41" si="51">G40/$D40</f>
        <v>8.1632653061224483E-2</v>
      </c>
      <c r="H41" s="295">
        <f t="shared" ref="H41" si="52">H40/$D40</f>
        <v>0</v>
      </c>
      <c r="I41" s="295">
        <f t="shared" ref="I41" si="53">I40/$D40</f>
        <v>0</v>
      </c>
      <c r="J41" s="295">
        <f t="shared" ref="J41" si="54">J40/$D40</f>
        <v>0</v>
      </c>
      <c r="K41" s="327">
        <f t="shared" ref="K41" si="55">K40/$D40</f>
        <v>4.0816326530612242E-2</v>
      </c>
      <c r="L41" s="328">
        <f>L40/$D40</f>
        <v>0.79591836734693877</v>
      </c>
      <c r="M41" s="328">
        <v>0.03</v>
      </c>
    </row>
    <row r="42" spans="2:13" ht="19.2" customHeight="1" x14ac:dyDescent="0.2">
      <c r="B42" s="413"/>
      <c r="C42" s="509"/>
      <c r="D42" s="366"/>
      <c r="E42" s="332"/>
      <c r="F42" s="300">
        <f>F40/$E40</f>
        <v>0.5714285714285714</v>
      </c>
      <c r="G42" s="300">
        <f t="shared" ref="G42:K42" si="56">G40/$E40</f>
        <v>0.5714285714285714</v>
      </c>
      <c r="H42" s="300">
        <f t="shared" si="56"/>
        <v>0</v>
      </c>
      <c r="I42" s="300">
        <f t="shared" si="56"/>
        <v>0</v>
      </c>
      <c r="J42" s="300">
        <f t="shared" si="56"/>
        <v>0</v>
      </c>
      <c r="K42" s="344">
        <f t="shared" si="56"/>
        <v>0.2857142857142857</v>
      </c>
      <c r="L42" s="333"/>
      <c r="M42" s="333"/>
    </row>
    <row r="43" spans="2:13" ht="19.2" customHeight="1" x14ac:dyDescent="0.2">
      <c r="B43" s="413"/>
      <c r="C43" s="425" t="s">
        <v>221</v>
      </c>
      <c r="D43" s="302">
        <v>38</v>
      </c>
      <c r="E43" s="46">
        <v>14</v>
      </c>
      <c r="F43" s="8">
        <v>3</v>
      </c>
      <c r="G43" s="8">
        <v>7</v>
      </c>
      <c r="H43" s="8">
        <v>4</v>
      </c>
      <c r="I43" s="8">
        <v>1</v>
      </c>
      <c r="J43" s="8">
        <v>3</v>
      </c>
      <c r="K43" s="7">
        <v>1</v>
      </c>
      <c r="L43" s="168">
        <v>24</v>
      </c>
      <c r="M43" s="168">
        <v>0</v>
      </c>
    </row>
    <row r="44" spans="2:13" ht="19.2" customHeight="1" x14ac:dyDescent="0.2">
      <c r="B44" s="413"/>
      <c r="C44" s="426"/>
      <c r="D44" s="307"/>
      <c r="E44" s="326">
        <f>E43/$D43</f>
        <v>0.36842105263157893</v>
      </c>
      <c r="F44" s="295">
        <f>F43/$D43</f>
        <v>7.8947368421052627E-2</v>
      </c>
      <c r="G44" s="295">
        <f t="shared" ref="G44" si="57">G43/$D43</f>
        <v>0.18421052631578946</v>
      </c>
      <c r="H44" s="295">
        <f t="shared" ref="H44" si="58">H43/$D43</f>
        <v>0.10526315789473684</v>
      </c>
      <c r="I44" s="295">
        <f t="shared" ref="I44" si="59">I43/$D43</f>
        <v>2.6315789473684209E-2</v>
      </c>
      <c r="J44" s="295">
        <f t="shared" ref="J44" si="60">J43/$D43</f>
        <v>7.8947368421052627E-2</v>
      </c>
      <c r="K44" s="327">
        <f t="shared" ref="K44" si="61">K43/$D43</f>
        <v>2.6315789473684209E-2</v>
      </c>
      <c r="L44" s="328">
        <f>L43/$D43</f>
        <v>0.63157894736842102</v>
      </c>
      <c r="M44" s="328">
        <f>M43/$D43</f>
        <v>0</v>
      </c>
    </row>
    <row r="45" spans="2:13" ht="19.2" customHeight="1" x14ac:dyDescent="0.2">
      <c r="B45" s="413"/>
      <c r="C45" s="509"/>
      <c r="D45" s="366"/>
      <c r="E45" s="332"/>
      <c r="F45" s="300">
        <f>F43/$E43</f>
        <v>0.21428571428571427</v>
      </c>
      <c r="G45" s="300">
        <f t="shared" ref="G45:K45" si="62">G43/$E43</f>
        <v>0.5</v>
      </c>
      <c r="H45" s="300">
        <f t="shared" si="62"/>
        <v>0.2857142857142857</v>
      </c>
      <c r="I45" s="300">
        <f t="shared" si="62"/>
        <v>7.1428571428571425E-2</v>
      </c>
      <c r="J45" s="300">
        <f t="shared" si="62"/>
        <v>0.21428571428571427</v>
      </c>
      <c r="K45" s="344">
        <f t="shared" si="62"/>
        <v>7.1428571428571425E-2</v>
      </c>
      <c r="L45" s="333"/>
      <c r="M45" s="333"/>
    </row>
    <row r="46" spans="2:13" ht="19.2" customHeight="1" x14ac:dyDescent="0.2">
      <c r="B46" s="413"/>
      <c r="C46" s="425" t="s">
        <v>222</v>
      </c>
      <c r="D46" s="302">
        <v>33</v>
      </c>
      <c r="E46" s="46">
        <v>12</v>
      </c>
      <c r="F46" s="8">
        <v>6</v>
      </c>
      <c r="G46" s="8">
        <v>5</v>
      </c>
      <c r="H46" s="8">
        <v>4</v>
      </c>
      <c r="I46" s="8">
        <v>1</v>
      </c>
      <c r="J46" s="8">
        <v>2</v>
      </c>
      <c r="K46" s="7">
        <v>0</v>
      </c>
      <c r="L46" s="168">
        <v>21</v>
      </c>
      <c r="M46" s="168">
        <v>0</v>
      </c>
    </row>
    <row r="47" spans="2:13" ht="19.2" customHeight="1" x14ac:dyDescent="0.2">
      <c r="B47" s="413"/>
      <c r="C47" s="426"/>
      <c r="D47" s="307"/>
      <c r="E47" s="326">
        <f>E46/$D46</f>
        <v>0.36363636363636365</v>
      </c>
      <c r="F47" s="295">
        <f>F46/$D46</f>
        <v>0.18181818181818182</v>
      </c>
      <c r="G47" s="295">
        <f t="shared" ref="G47" si="63">G46/$D46</f>
        <v>0.15151515151515152</v>
      </c>
      <c r="H47" s="295">
        <f t="shared" ref="H47" si="64">H46/$D46</f>
        <v>0.12121212121212122</v>
      </c>
      <c r="I47" s="295">
        <f t="shared" ref="I47" si="65">I46/$D46</f>
        <v>3.0303030303030304E-2</v>
      </c>
      <c r="J47" s="295">
        <f t="shared" ref="J47" si="66">J46/$D46</f>
        <v>6.0606060606060608E-2</v>
      </c>
      <c r="K47" s="327">
        <f t="shared" ref="K47" si="67">K46/$D46</f>
        <v>0</v>
      </c>
      <c r="L47" s="328">
        <f>L46/$D46</f>
        <v>0.63636363636363635</v>
      </c>
      <c r="M47" s="328">
        <f>M46/$D46</f>
        <v>0</v>
      </c>
    </row>
    <row r="48" spans="2:13" ht="19.2" customHeight="1" x14ac:dyDescent="0.2">
      <c r="B48" s="413"/>
      <c r="C48" s="509"/>
      <c r="D48" s="366"/>
      <c r="E48" s="332"/>
      <c r="F48" s="300">
        <f>F46/$E46</f>
        <v>0.5</v>
      </c>
      <c r="G48" s="300">
        <f t="shared" ref="G48:K48" si="68">G46/$E46</f>
        <v>0.41666666666666669</v>
      </c>
      <c r="H48" s="300">
        <f t="shared" si="68"/>
        <v>0.33333333333333331</v>
      </c>
      <c r="I48" s="300">
        <f t="shared" si="68"/>
        <v>8.3333333333333329E-2</v>
      </c>
      <c r="J48" s="300">
        <f t="shared" si="68"/>
        <v>0.16666666666666666</v>
      </c>
      <c r="K48" s="344">
        <f t="shared" si="68"/>
        <v>0</v>
      </c>
      <c r="L48" s="333"/>
      <c r="M48" s="333"/>
    </row>
    <row r="49" spans="2:13" ht="19.2" customHeight="1" x14ac:dyDescent="0.2">
      <c r="B49" s="413"/>
      <c r="C49" s="425" t="s">
        <v>223</v>
      </c>
      <c r="D49" s="302">
        <v>30</v>
      </c>
      <c r="E49" s="46">
        <v>16</v>
      </c>
      <c r="F49" s="8">
        <v>12</v>
      </c>
      <c r="G49" s="8">
        <v>6</v>
      </c>
      <c r="H49" s="8">
        <v>7</v>
      </c>
      <c r="I49" s="8">
        <v>4</v>
      </c>
      <c r="J49" s="8">
        <v>4</v>
      </c>
      <c r="K49" s="7">
        <v>3</v>
      </c>
      <c r="L49" s="168">
        <v>13</v>
      </c>
      <c r="M49" s="168">
        <v>1</v>
      </c>
    </row>
    <row r="50" spans="2:13" ht="19.2" customHeight="1" x14ac:dyDescent="0.2">
      <c r="B50" s="413"/>
      <c r="C50" s="426"/>
      <c r="D50" s="307"/>
      <c r="E50" s="326">
        <f>E49/$D49</f>
        <v>0.53333333333333333</v>
      </c>
      <c r="F50" s="295">
        <f>F49/$D49</f>
        <v>0.4</v>
      </c>
      <c r="G50" s="295">
        <f t="shared" ref="G50" si="69">G49/$D49</f>
        <v>0.2</v>
      </c>
      <c r="H50" s="295">
        <f t="shared" ref="H50" si="70">H49/$D49</f>
        <v>0.23333333333333334</v>
      </c>
      <c r="I50" s="295">
        <f t="shared" ref="I50" si="71">I49/$D49</f>
        <v>0.13333333333333333</v>
      </c>
      <c r="J50" s="295">
        <f t="shared" ref="J50" si="72">J49/$D49</f>
        <v>0.13333333333333333</v>
      </c>
      <c r="K50" s="327">
        <f t="shared" ref="K50" si="73">K49/$D49</f>
        <v>0.1</v>
      </c>
      <c r="L50" s="328">
        <f>L49/$D49</f>
        <v>0.43333333333333335</v>
      </c>
      <c r="M50" s="328">
        <f>M49/$D49</f>
        <v>3.3333333333333333E-2</v>
      </c>
    </row>
    <row r="51" spans="2:13" ht="19.2" customHeight="1" thickBot="1" x14ac:dyDescent="0.25">
      <c r="B51" s="413"/>
      <c r="C51" s="510"/>
      <c r="D51" s="367"/>
      <c r="E51" s="334"/>
      <c r="F51" s="303">
        <f>F49/$E49</f>
        <v>0.75</v>
      </c>
      <c r="G51" s="303">
        <f t="shared" ref="G51:K51" si="74">G49/$E49</f>
        <v>0.375</v>
      </c>
      <c r="H51" s="303">
        <f t="shared" si="74"/>
        <v>0.4375</v>
      </c>
      <c r="I51" s="303">
        <f t="shared" si="74"/>
        <v>0.25</v>
      </c>
      <c r="J51" s="303">
        <f t="shared" si="74"/>
        <v>0.25</v>
      </c>
      <c r="K51" s="335">
        <f t="shared" si="74"/>
        <v>0.1875</v>
      </c>
      <c r="L51" s="336"/>
      <c r="M51" s="336"/>
    </row>
    <row r="52" spans="2:13" ht="19.2" customHeight="1" thickTop="1" x14ac:dyDescent="0.2">
      <c r="B52" s="413"/>
      <c r="C52" s="26" t="s">
        <v>224</v>
      </c>
      <c r="D52" s="337">
        <v>291</v>
      </c>
      <c r="E52" s="47">
        <f t="shared" ref="E52:M52" si="75">E37+E40+E43+E46</f>
        <v>64</v>
      </c>
      <c r="F52" s="23">
        <f t="shared" si="75"/>
        <v>23</v>
      </c>
      <c r="G52" s="23">
        <f t="shared" si="75"/>
        <v>33</v>
      </c>
      <c r="H52" s="23">
        <f t="shared" si="75"/>
        <v>15</v>
      </c>
      <c r="I52" s="23">
        <f t="shared" si="75"/>
        <v>2</v>
      </c>
      <c r="J52" s="23">
        <f t="shared" si="75"/>
        <v>8</v>
      </c>
      <c r="K52" s="14">
        <f t="shared" si="75"/>
        <v>4</v>
      </c>
      <c r="L52" s="170">
        <f t="shared" si="75"/>
        <v>223</v>
      </c>
      <c r="M52" s="170">
        <f t="shared" si="75"/>
        <v>4</v>
      </c>
    </row>
    <row r="53" spans="2:13" ht="19.2" customHeight="1" x14ac:dyDescent="0.2">
      <c r="B53" s="413"/>
      <c r="C53" s="34" t="s">
        <v>225</v>
      </c>
      <c r="D53" s="163"/>
      <c r="E53" s="326">
        <f>E52/$D52</f>
        <v>0.21993127147766323</v>
      </c>
      <c r="F53" s="295">
        <f>F52/$D52</f>
        <v>7.903780068728522E-2</v>
      </c>
      <c r="G53" s="295">
        <f t="shared" ref="G53" si="76">G52/$D52</f>
        <v>0.1134020618556701</v>
      </c>
      <c r="H53" s="295">
        <f t="shared" ref="H53" si="77">H52/$D52</f>
        <v>5.1546391752577317E-2</v>
      </c>
      <c r="I53" s="295">
        <f t="shared" ref="I53" si="78">I52/$D52</f>
        <v>6.8728522336769758E-3</v>
      </c>
      <c r="J53" s="295">
        <f t="shared" ref="J53" si="79">J52/$D52</f>
        <v>2.7491408934707903E-2</v>
      </c>
      <c r="K53" s="327">
        <f t="shared" ref="K53" si="80">K52/$D52</f>
        <v>1.3745704467353952E-2</v>
      </c>
      <c r="L53" s="328">
        <f>L52/$D52</f>
        <v>0.76632302405498287</v>
      </c>
      <c r="M53" s="328">
        <f>M52/$D52</f>
        <v>1.3745704467353952E-2</v>
      </c>
    </row>
    <row r="54" spans="2:13" ht="19.2" customHeight="1" x14ac:dyDescent="0.2">
      <c r="B54" s="413"/>
      <c r="C54" s="27"/>
      <c r="D54" s="164"/>
      <c r="E54" s="332"/>
      <c r="F54" s="300">
        <f>F52/$E52</f>
        <v>0.359375</v>
      </c>
      <c r="G54" s="300">
        <f t="shared" ref="G54:K54" si="81">G52/$E52</f>
        <v>0.515625</v>
      </c>
      <c r="H54" s="300">
        <f t="shared" si="81"/>
        <v>0.234375</v>
      </c>
      <c r="I54" s="300">
        <f t="shared" si="81"/>
        <v>3.125E-2</v>
      </c>
      <c r="J54" s="300">
        <f t="shared" si="81"/>
        <v>0.125</v>
      </c>
      <c r="K54" s="344">
        <f t="shared" si="81"/>
        <v>6.25E-2</v>
      </c>
      <c r="L54" s="333"/>
      <c r="M54" s="333"/>
    </row>
    <row r="55" spans="2:13" ht="19.2" customHeight="1" x14ac:dyDescent="0.2">
      <c r="B55" s="413"/>
      <c r="C55" s="29" t="s">
        <v>224</v>
      </c>
      <c r="D55" s="338">
        <v>150</v>
      </c>
      <c r="E55" s="46">
        <f t="shared" ref="E55:M55" si="82">E40+E43+E46+E49</f>
        <v>49</v>
      </c>
      <c r="F55" s="8">
        <f t="shared" si="82"/>
        <v>25</v>
      </c>
      <c r="G55" s="8">
        <f t="shared" si="82"/>
        <v>22</v>
      </c>
      <c r="H55" s="8">
        <f t="shared" si="82"/>
        <v>15</v>
      </c>
      <c r="I55" s="8">
        <f t="shared" si="82"/>
        <v>6</v>
      </c>
      <c r="J55" s="8">
        <f t="shared" si="82"/>
        <v>9</v>
      </c>
      <c r="K55" s="7">
        <f t="shared" si="82"/>
        <v>6</v>
      </c>
      <c r="L55" s="168">
        <f t="shared" si="82"/>
        <v>97</v>
      </c>
      <c r="M55" s="168">
        <f t="shared" si="82"/>
        <v>4</v>
      </c>
    </row>
    <row r="56" spans="2:13" ht="19.2" customHeight="1" x14ac:dyDescent="0.2">
      <c r="B56" s="413"/>
      <c r="C56" s="34" t="s">
        <v>226</v>
      </c>
      <c r="D56" s="339"/>
      <c r="E56" s="326">
        <f>E55/$D55</f>
        <v>0.32666666666666666</v>
      </c>
      <c r="F56" s="295">
        <f>F55/$D55</f>
        <v>0.16666666666666666</v>
      </c>
      <c r="G56" s="295">
        <f t="shared" ref="G56" si="83">G55/$D55</f>
        <v>0.14666666666666667</v>
      </c>
      <c r="H56" s="295">
        <f t="shared" ref="H56" si="84">H55/$D55</f>
        <v>0.1</v>
      </c>
      <c r="I56" s="295">
        <f t="shared" ref="I56" si="85">I55/$D55</f>
        <v>0.04</v>
      </c>
      <c r="J56" s="295">
        <f t="shared" ref="J56" si="86">J55/$D55</f>
        <v>0.06</v>
      </c>
      <c r="K56" s="327">
        <f t="shared" ref="K56" si="87">K55/$D55</f>
        <v>0.04</v>
      </c>
      <c r="L56" s="328">
        <f>L55/$D55</f>
        <v>0.64666666666666661</v>
      </c>
      <c r="M56" s="328">
        <f>M55/$D55</f>
        <v>2.6666666666666668E-2</v>
      </c>
    </row>
    <row r="57" spans="2:13" ht="19.2" customHeight="1" thickBot="1" x14ac:dyDescent="0.25">
      <c r="B57" s="414"/>
      <c r="C57" s="27"/>
      <c r="D57" s="164"/>
      <c r="E57" s="340"/>
      <c r="F57" s="305">
        <f>F55/$E55</f>
        <v>0.51020408163265307</v>
      </c>
      <c r="G57" s="305">
        <f t="shared" ref="G57:K57" si="88">G55/$E55</f>
        <v>0.44897959183673469</v>
      </c>
      <c r="H57" s="305">
        <f t="shared" si="88"/>
        <v>0.30612244897959184</v>
      </c>
      <c r="I57" s="305">
        <f t="shared" si="88"/>
        <v>0.12244897959183673</v>
      </c>
      <c r="J57" s="305">
        <f t="shared" si="88"/>
        <v>0.18367346938775511</v>
      </c>
      <c r="K57" s="341">
        <f t="shared" si="88"/>
        <v>0.12244897959183673</v>
      </c>
      <c r="L57" s="342"/>
      <c r="M57" s="342"/>
    </row>
    <row r="58" spans="2:13" ht="19.2" customHeight="1" x14ac:dyDescent="0.2">
      <c r="B58" s="68"/>
      <c r="C58" s="508" t="s">
        <v>315</v>
      </c>
      <c r="D58" s="508"/>
      <c r="E58" s="508"/>
      <c r="F58" s="508"/>
      <c r="G58" s="373"/>
      <c r="H58" s="373"/>
      <c r="I58" s="373"/>
      <c r="J58" s="373"/>
      <c r="K58" s="373"/>
      <c r="L58" s="373"/>
      <c r="M58" s="373"/>
    </row>
    <row r="59" spans="2:13" x14ac:dyDescent="0.2">
      <c r="B59" s="16"/>
      <c r="C59" s="20"/>
      <c r="D59" s="17"/>
      <c r="E59" s="18"/>
      <c r="F59" s="21"/>
      <c r="G59" s="21"/>
      <c r="I59" s="21"/>
      <c r="J59" s="21"/>
      <c r="K59" s="21"/>
      <c r="L59" s="21"/>
      <c r="M59" s="21"/>
    </row>
    <row r="60" spans="2:13" x14ac:dyDescent="0.2">
      <c r="C60" s="15"/>
      <c r="D60" s="15"/>
    </row>
    <row r="61" spans="2:13" x14ac:dyDescent="0.2">
      <c r="C61" s="15"/>
      <c r="D61" s="15"/>
    </row>
    <row r="62" spans="2:13" x14ac:dyDescent="0.2">
      <c r="C62" s="15"/>
      <c r="D62" s="15"/>
    </row>
    <row r="63" spans="2:13" x14ac:dyDescent="0.2">
      <c r="C63" s="15"/>
      <c r="D63" s="15"/>
    </row>
    <row r="64" spans="2:13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1:4" x14ac:dyDescent="0.2">
      <c r="C81" s="15"/>
      <c r="D81" s="15"/>
    </row>
    <row r="82" spans="1:4" x14ac:dyDescent="0.2">
      <c r="A82" s="1"/>
      <c r="B82" s="1"/>
    </row>
    <row r="83" spans="1:4" x14ac:dyDescent="0.2">
      <c r="A83" s="1"/>
      <c r="B83" s="1"/>
    </row>
    <row r="84" spans="1:4" x14ac:dyDescent="0.2">
      <c r="A84" s="1"/>
      <c r="B84" s="1"/>
    </row>
    <row r="85" spans="1:4" x14ac:dyDescent="0.2">
      <c r="A85" s="1"/>
      <c r="B85" s="1"/>
    </row>
  </sheetData>
  <mergeCells count="27">
    <mergeCell ref="B9:C12"/>
    <mergeCell ref="D9:D12"/>
    <mergeCell ref="E9:E12"/>
    <mergeCell ref="B13:C15"/>
    <mergeCell ref="B16:B33"/>
    <mergeCell ref="C16:C18"/>
    <mergeCell ref="C19:C21"/>
    <mergeCell ref="C22:C24"/>
    <mergeCell ref="C25:C27"/>
    <mergeCell ref="C28:C30"/>
    <mergeCell ref="C31:C33"/>
    <mergeCell ref="L9:L12"/>
    <mergeCell ref="M9:M12"/>
    <mergeCell ref="F10:F12"/>
    <mergeCell ref="G10:G12"/>
    <mergeCell ref="H10:H12"/>
    <mergeCell ref="I10:I12"/>
    <mergeCell ref="J10:J12"/>
    <mergeCell ref="K10:K12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EEF2-E4A6-43F4-AF8C-237096BB97AD}">
  <sheetPr>
    <tabColor rgb="FF00B0F0"/>
  </sheetPr>
  <dimension ref="A2:Q81"/>
  <sheetViews>
    <sheetView view="pageBreakPreview" zoomScale="40" zoomScaleNormal="100" zoomScaleSheetLayoutView="40" workbookViewId="0">
      <selection activeCell="A80" sqref="A80:C82"/>
    </sheetView>
  </sheetViews>
  <sheetFormatPr defaultColWidth="9" defaultRowHeight="13.2" x14ac:dyDescent="0.2"/>
  <cols>
    <col min="1" max="1" width="6.109375" style="15" customWidth="1"/>
    <col min="2" max="2" width="4.6640625" style="15" customWidth="1"/>
    <col min="3" max="3" width="17.109375" style="1" customWidth="1"/>
    <col min="4" max="17" width="8.88671875" style="1" customWidth="1"/>
    <col min="18" max="18" width="8.6640625" style="1" customWidth="1"/>
    <col min="19" max="36" width="4.6640625" style="1" customWidth="1"/>
    <col min="37" max="16384" width="9" style="1"/>
  </cols>
  <sheetData>
    <row r="2" spans="2:17" ht="17.100000000000001" customHeight="1" x14ac:dyDescent="0.2">
      <c r="B2" s="19" t="s">
        <v>316</v>
      </c>
    </row>
    <row r="3" spans="2:17" ht="18" customHeight="1" x14ac:dyDescent="0.2">
      <c r="B3" s="1"/>
    </row>
    <row r="4" spans="2:17" ht="15" customHeight="1" x14ac:dyDescent="0.2">
      <c r="B4" s="1"/>
      <c r="G4" s="37"/>
      <c r="K4" s="37" t="s">
        <v>167</v>
      </c>
      <c r="O4" s="37"/>
      <c r="P4" s="37"/>
    </row>
    <row r="5" spans="2:17" ht="15" customHeight="1" x14ac:dyDescent="0.2">
      <c r="B5" s="1"/>
      <c r="G5" s="37"/>
      <c r="K5" s="37" t="s">
        <v>230</v>
      </c>
      <c r="O5" s="37"/>
      <c r="P5" s="37"/>
    </row>
    <row r="6" spans="2:17" ht="15" customHeight="1" x14ac:dyDescent="0.2">
      <c r="B6" s="1"/>
      <c r="G6" s="37"/>
      <c r="K6" s="37" t="s">
        <v>317</v>
      </c>
      <c r="O6" s="37"/>
      <c r="P6" s="37"/>
    </row>
    <row r="7" spans="2:17" ht="15" customHeight="1" x14ac:dyDescent="0.2">
      <c r="B7" s="1"/>
      <c r="G7" s="37"/>
      <c r="K7" s="37" t="s">
        <v>318</v>
      </c>
      <c r="O7" s="37"/>
      <c r="P7" s="37"/>
    </row>
    <row r="8" spans="2:17" ht="13.8" thickBot="1" x14ac:dyDescent="0.25">
      <c r="Q8" s="2" t="s">
        <v>235</v>
      </c>
    </row>
    <row r="9" spans="2:17" ht="15" customHeight="1" x14ac:dyDescent="0.2">
      <c r="B9" s="514"/>
      <c r="C9" s="514"/>
      <c r="D9" s="555" t="s">
        <v>319</v>
      </c>
      <c r="E9" s="385"/>
      <c r="F9" s="385"/>
      <c r="G9" s="386"/>
      <c r="H9" s="555" t="s">
        <v>320</v>
      </c>
      <c r="I9" s="385"/>
      <c r="J9" s="385"/>
      <c r="K9" s="386"/>
      <c r="L9" s="386"/>
      <c r="M9" s="386"/>
      <c r="N9" s="385"/>
      <c r="O9" s="386"/>
      <c r="P9" s="386"/>
      <c r="Q9" s="387"/>
    </row>
    <row r="10" spans="2:17" ht="15" customHeight="1" x14ac:dyDescent="0.2">
      <c r="B10" s="514"/>
      <c r="C10" s="514"/>
      <c r="D10" s="556"/>
      <c r="E10" s="558" t="s">
        <v>321</v>
      </c>
      <c r="F10" s="558" t="s">
        <v>322</v>
      </c>
      <c r="G10" s="559" t="s">
        <v>231</v>
      </c>
      <c r="H10" s="556"/>
      <c r="I10" s="388"/>
      <c r="J10" s="389"/>
      <c r="K10" s="390"/>
      <c r="L10" s="390"/>
      <c r="M10" s="390"/>
      <c r="N10" s="389"/>
      <c r="O10" s="391"/>
      <c r="P10" s="547" t="s">
        <v>323</v>
      </c>
      <c r="Q10" s="550" t="s">
        <v>231</v>
      </c>
    </row>
    <row r="11" spans="2:17" ht="15" customHeight="1" x14ac:dyDescent="0.2">
      <c r="B11" s="514"/>
      <c r="C11" s="514"/>
      <c r="D11" s="556"/>
      <c r="E11" s="553"/>
      <c r="F11" s="553"/>
      <c r="G11" s="560"/>
      <c r="H11" s="556"/>
      <c r="I11" s="553" t="s">
        <v>324</v>
      </c>
      <c r="J11" s="422" t="s">
        <v>310</v>
      </c>
      <c r="K11" s="422" t="s">
        <v>311</v>
      </c>
      <c r="L11" s="422" t="s">
        <v>312</v>
      </c>
      <c r="M11" s="422" t="s">
        <v>313</v>
      </c>
      <c r="N11" s="422" t="s">
        <v>314</v>
      </c>
      <c r="O11" s="502" t="s">
        <v>237</v>
      </c>
      <c r="P11" s="548"/>
      <c r="Q11" s="551"/>
    </row>
    <row r="12" spans="2:17" ht="10.5" customHeight="1" x14ac:dyDescent="0.2">
      <c r="B12" s="514"/>
      <c r="C12" s="514"/>
      <c r="D12" s="556"/>
      <c r="E12" s="553"/>
      <c r="F12" s="553"/>
      <c r="G12" s="560"/>
      <c r="H12" s="556"/>
      <c r="I12" s="553"/>
      <c r="J12" s="448"/>
      <c r="K12" s="448"/>
      <c r="L12" s="448"/>
      <c r="M12" s="448"/>
      <c r="N12" s="448"/>
      <c r="O12" s="447"/>
      <c r="P12" s="548"/>
      <c r="Q12" s="551"/>
    </row>
    <row r="13" spans="2:17" ht="68.25" customHeight="1" x14ac:dyDescent="0.2">
      <c r="B13" s="514"/>
      <c r="C13" s="514"/>
      <c r="D13" s="557"/>
      <c r="E13" s="554"/>
      <c r="F13" s="554"/>
      <c r="G13" s="561"/>
      <c r="H13" s="557"/>
      <c r="I13" s="554"/>
      <c r="J13" s="449"/>
      <c r="K13" s="449"/>
      <c r="L13" s="449"/>
      <c r="M13" s="449"/>
      <c r="N13" s="449"/>
      <c r="O13" s="503"/>
      <c r="P13" s="549"/>
      <c r="Q13" s="552"/>
    </row>
    <row r="14" spans="2:17" ht="19.2" customHeight="1" x14ac:dyDescent="0.2">
      <c r="B14" s="492" t="s">
        <v>209</v>
      </c>
      <c r="C14" s="493"/>
      <c r="D14" s="46">
        <v>82</v>
      </c>
      <c r="E14" s="8">
        <f t="shared" ref="E14:Q14" si="0">E17+E20+E23+E26+E29+E32</f>
        <v>45</v>
      </c>
      <c r="F14" s="8">
        <f t="shared" si="0"/>
        <v>36</v>
      </c>
      <c r="G14" s="8">
        <f t="shared" si="0"/>
        <v>1</v>
      </c>
      <c r="H14" s="46">
        <v>336</v>
      </c>
      <c r="I14" s="8">
        <f t="shared" si="0"/>
        <v>30</v>
      </c>
      <c r="J14" s="8">
        <f t="shared" si="0"/>
        <v>15</v>
      </c>
      <c r="K14" s="8">
        <f t="shared" si="0"/>
        <v>10</v>
      </c>
      <c r="L14" s="8">
        <f t="shared" si="0"/>
        <v>10</v>
      </c>
      <c r="M14" s="8">
        <f t="shared" si="0"/>
        <v>4</v>
      </c>
      <c r="N14" s="8">
        <f t="shared" si="0"/>
        <v>2</v>
      </c>
      <c r="O14" s="8">
        <f t="shared" si="0"/>
        <v>3</v>
      </c>
      <c r="P14" s="8">
        <f t="shared" si="0"/>
        <v>305</v>
      </c>
      <c r="Q14" s="91">
        <f t="shared" si="0"/>
        <v>1</v>
      </c>
    </row>
    <row r="15" spans="2:17" ht="19.2" customHeight="1" x14ac:dyDescent="0.2">
      <c r="B15" s="494"/>
      <c r="C15" s="495"/>
      <c r="D15" s="326"/>
      <c r="E15" s="295">
        <f>E14/$D14</f>
        <v>0.54878048780487809</v>
      </c>
      <c r="F15" s="295">
        <f t="shared" ref="F15" si="1">F14/$D14</f>
        <v>0.43902439024390244</v>
      </c>
      <c r="G15" s="295">
        <f>G14/$D14</f>
        <v>1.2195121951219513E-2</v>
      </c>
      <c r="H15" s="326"/>
      <c r="I15" s="295">
        <f>I14/H14</f>
        <v>8.9285714285714288E-2</v>
      </c>
      <c r="J15" s="295">
        <f>J14/H14</f>
        <v>4.4642857142857144E-2</v>
      </c>
      <c r="K15" s="295">
        <f>K14/H14</f>
        <v>2.976190476190476E-2</v>
      </c>
      <c r="L15" s="295">
        <f>L14/H14</f>
        <v>2.976190476190476E-2</v>
      </c>
      <c r="M15" s="295">
        <f>M14/$H$14</f>
        <v>1.1904761904761904E-2</v>
      </c>
      <c r="N15" s="295">
        <f>N14/$H$14</f>
        <v>5.9523809523809521E-3</v>
      </c>
      <c r="O15" s="295">
        <f>O14/H14</f>
        <v>8.9285714285714281E-3</v>
      </c>
      <c r="P15" s="295">
        <f>P14/H14</f>
        <v>0.90773809523809523</v>
      </c>
      <c r="Q15" s="296">
        <f>Q14/H14</f>
        <v>2.976190476190476E-3</v>
      </c>
    </row>
    <row r="16" spans="2:17" ht="19.2" customHeight="1" thickBot="1" x14ac:dyDescent="0.25">
      <c r="B16" s="512"/>
      <c r="C16" s="513"/>
      <c r="D16" s="330"/>
      <c r="E16" s="297"/>
      <c r="F16" s="297"/>
      <c r="G16" s="297"/>
      <c r="H16" s="330"/>
      <c r="I16" s="297"/>
      <c r="J16" s="297">
        <f>J14/I14</f>
        <v>0.5</v>
      </c>
      <c r="K16" s="297">
        <f>K14/I14</f>
        <v>0.33333333333333331</v>
      </c>
      <c r="L16" s="297">
        <f>L14/I14</f>
        <v>0.33333333333333331</v>
      </c>
      <c r="M16" s="297">
        <f>M14/$I$14</f>
        <v>0.13333333333333333</v>
      </c>
      <c r="N16" s="297">
        <f>N14/$I$14</f>
        <v>6.6666666666666666E-2</v>
      </c>
      <c r="O16" s="297">
        <f>O14/I14</f>
        <v>0.1</v>
      </c>
      <c r="P16" s="297"/>
      <c r="Q16" s="298"/>
    </row>
    <row r="17" spans="2:17" ht="19.2" customHeight="1" thickTop="1" x14ac:dyDescent="0.2">
      <c r="B17" s="412" t="s">
        <v>210</v>
      </c>
      <c r="C17" s="511" t="s">
        <v>211</v>
      </c>
      <c r="D17" s="48">
        <v>11</v>
      </c>
      <c r="E17" s="52">
        <v>5</v>
      </c>
      <c r="F17" s="52">
        <v>5</v>
      </c>
      <c r="G17" s="52">
        <v>1</v>
      </c>
      <c r="H17" s="48">
        <v>34</v>
      </c>
      <c r="I17" s="52">
        <v>2</v>
      </c>
      <c r="J17" s="52">
        <v>0</v>
      </c>
      <c r="K17" s="52">
        <v>1</v>
      </c>
      <c r="L17" s="52">
        <v>1</v>
      </c>
      <c r="M17" s="52">
        <v>0</v>
      </c>
      <c r="N17" s="52">
        <v>0</v>
      </c>
      <c r="O17" s="52">
        <v>1</v>
      </c>
      <c r="P17" s="52">
        <v>32</v>
      </c>
      <c r="Q17" s="89">
        <v>0</v>
      </c>
    </row>
    <row r="18" spans="2:17" ht="19.2" customHeight="1" x14ac:dyDescent="0.2">
      <c r="B18" s="413"/>
      <c r="C18" s="426"/>
      <c r="D18" s="326"/>
      <c r="E18" s="295">
        <f>E17/$D17</f>
        <v>0.45454545454545453</v>
      </c>
      <c r="F18" s="295">
        <f t="shared" ref="F18" si="2">F17/$D17</f>
        <v>0.45454545454545453</v>
      </c>
      <c r="G18" s="295">
        <f>G17/$D17</f>
        <v>9.0909090909090912E-2</v>
      </c>
      <c r="H18" s="326"/>
      <c r="I18" s="295">
        <f>I17/H17</f>
        <v>5.8823529411764705E-2</v>
      </c>
      <c r="J18" s="295">
        <f>J17/H17</f>
        <v>0</v>
      </c>
      <c r="K18" s="295">
        <f>K17/H17</f>
        <v>2.9411764705882353E-2</v>
      </c>
      <c r="L18" s="295">
        <f>L17/H17</f>
        <v>2.9411764705882353E-2</v>
      </c>
      <c r="M18" s="295">
        <f>M17/$H$17</f>
        <v>0</v>
      </c>
      <c r="N18" s="295">
        <f>N17/$H$17</f>
        <v>0</v>
      </c>
      <c r="O18" s="295">
        <f>O17/H17</f>
        <v>2.9411764705882353E-2</v>
      </c>
      <c r="P18" s="295">
        <f>P17/H17</f>
        <v>0.94117647058823528</v>
      </c>
      <c r="Q18" s="296">
        <f>Q17/H17</f>
        <v>0</v>
      </c>
    </row>
    <row r="19" spans="2:17" ht="19.2" customHeight="1" x14ac:dyDescent="0.2">
      <c r="B19" s="413"/>
      <c r="C19" s="509"/>
      <c r="D19" s="332"/>
      <c r="E19" s="300"/>
      <c r="F19" s="300"/>
      <c r="G19" s="300"/>
      <c r="H19" s="332"/>
      <c r="I19" s="300"/>
      <c r="J19" s="300">
        <f>J17/I17</f>
        <v>0</v>
      </c>
      <c r="K19" s="300">
        <f>K17/I17</f>
        <v>0.5</v>
      </c>
      <c r="L19" s="300">
        <f>L17/I17</f>
        <v>0.5</v>
      </c>
      <c r="M19" s="300">
        <f>M17/$I$17</f>
        <v>0</v>
      </c>
      <c r="N19" s="300">
        <f>N17/$I$17</f>
        <v>0</v>
      </c>
      <c r="O19" s="300">
        <f>O17/I17</f>
        <v>0.5</v>
      </c>
      <c r="P19" s="300"/>
      <c r="Q19" s="301"/>
    </row>
    <row r="20" spans="2:17" ht="19.2" customHeight="1" x14ac:dyDescent="0.2">
      <c r="B20" s="413"/>
      <c r="C20" s="425" t="s">
        <v>212</v>
      </c>
      <c r="D20" s="47">
        <v>33</v>
      </c>
      <c r="E20" s="23">
        <v>18</v>
      </c>
      <c r="F20" s="23">
        <v>15</v>
      </c>
      <c r="G20" s="23">
        <v>0</v>
      </c>
      <c r="H20" s="47">
        <v>54</v>
      </c>
      <c r="I20" s="23">
        <v>5</v>
      </c>
      <c r="J20" s="23">
        <v>1</v>
      </c>
      <c r="K20" s="23">
        <v>3</v>
      </c>
      <c r="L20" s="23">
        <v>4</v>
      </c>
      <c r="M20" s="23">
        <v>0</v>
      </c>
      <c r="N20" s="23">
        <v>1</v>
      </c>
      <c r="O20" s="23"/>
      <c r="P20" s="23">
        <v>48</v>
      </c>
      <c r="Q20" s="90">
        <v>1</v>
      </c>
    </row>
    <row r="21" spans="2:17" ht="19.2" customHeight="1" x14ac:dyDescent="0.2">
      <c r="B21" s="413"/>
      <c r="C21" s="426"/>
      <c r="D21" s="326"/>
      <c r="E21" s="295">
        <f>E20/$D20</f>
        <v>0.54545454545454541</v>
      </c>
      <c r="F21" s="295">
        <f t="shared" ref="F21" si="3">F20/$D20</f>
        <v>0.45454545454545453</v>
      </c>
      <c r="G21" s="295">
        <f>G20/$D20</f>
        <v>0</v>
      </c>
      <c r="H21" s="326"/>
      <c r="I21" s="295">
        <f>I20/H20</f>
        <v>9.2592592592592587E-2</v>
      </c>
      <c r="J21" s="295">
        <f>J20/H20</f>
        <v>1.8518518518518517E-2</v>
      </c>
      <c r="K21" s="295">
        <f>K20/H20</f>
        <v>5.5555555555555552E-2</v>
      </c>
      <c r="L21" s="295">
        <f>L20/H20</f>
        <v>7.407407407407407E-2</v>
      </c>
      <c r="M21" s="295">
        <f>M20/$H$20</f>
        <v>0</v>
      </c>
      <c r="N21" s="295">
        <f>N20/$H$20</f>
        <v>1.8518518518518517E-2</v>
      </c>
      <c r="O21" s="295">
        <f>O20/H20</f>
        <v>0</v>
      </c>
      <c r="P21" s="295">
        <f>P20/H20</f>
        <v>0.88888888888888884</v>
      </c>
      <c r="Q21" s="296">
        <f>Q20/H20</f>
        <v>1.8518518518518517E-2</v>
      </c>
    </row>
    <row r="22" spans="2:17" ht="19.2" customHeight="1" x14ac:dyDescent="0.2">
      <c r="B22" s="413"/>
      <c r="C22" s="509"/>
      <c r="D22" s="332"/>
      <c r="E22" s="300"/>
      <c r="F22" s="300"/>
      <c r="G22" s="300"/>
      <c r="H22" s="332"/>
      <c r="I22" s="300"/>
      <c r="J22" s="300">
        <f>J20/I20</f>
        <v>0.2</v>
      </c>
      <c r="K22" s="300">
        <f>K20/I20</f>
        <v>0.6</v>
      </c>
      <c r="L22" s="300">
        <f>L20/I20</f>
        <v>0.8</v>
      </c>
      <c r="M22" s="300">
        <f>M20/$I$20</f>
        <v>0</v>
      </c>
      <c r="N22" s="300">
        <f>N20/$I$20</f>
        <v>0.2</v>
      </c>
      <c r="O22" s="300">
        <f>O20/I20</f>
        <v>0</v>
      </c>
      <c r="P22" s="300"/>
      <c r="Q22" s="301"/>
    </row>
    <row r="23" spans="2:17" ht="19.2" customHeight="1" x14ac:dyDescent="0.2">
      <c r="B23" s="413"/>
      <c r="C23" s="425" t="s">
        <v>213</v>
      </c>
      <c r="D23" s="47">
        <v>0</v>
      </c>
      <c r="E23" s="23">
        <v>0</v>
      </c>
      <c r="F23" s="23">
        <v>0</v>
      </c>
      <c r="G23" s="23">
        <v>0</v>
      </c>
      <c r="H23" s="47">
        <v>24</v>
      </c>
      <c r="I23" s="23">
        <v>1</v>
      </c>
      <c r="J23" s="23">
        <v>1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23</v>
      </c>
      <c r="Q23" s="90">
        <v>0</v>
      </c>
    </row>
    <row r="24" spans="2:17" ht="19.2" customHeight="1" x14ac:dyDescent="0.2">
      <c r="B24" s="413"/>
      <c r="C24" s="426"/>
      <c r="D24" s="326"/>
      <c r="E24" s="295">
        <f>IF(E23,E23/$D23,0)</f>
        <v>0</v>
      </c>
      <c r="F24" s="295">
        <f t="shared" ref="F24:G24" si="4">IF(F23,F23/$D23,0)</f>
        <v>0</v>
      </c>
      <c r="G24" s="295">
        <f t="shared" si="4"/>
        <v>0</v>
      </c>
      <c r="H24" s="326"/>
      <c r="I24" s="295">
        <f>I23/H23</f>
        <v>4.1666666666666664E-2</v>
      </c>
      <c r="J24" s="295">
        <f>J23/H23</f>
        <v>4.1666666666666664E-2</v>
      </c>
      <c r="K24" s="295">
        <f>K23/H23</f>
        <v>0</v>
      </c>
      <c r="L24" s="295">
        <f>L23/H23</f>
        <v>0</v>
      </c>
      <c r="M24" s="295">
        <f>M23/$H$23</f>
        <v>0</v>
      </c>
      <c r="N24" s="295">
        <f>N23/$H$23</f>
        <v>0</v>
      </c>
      <c r="O24" s="295">
        <f>O23/H23</f>
        <v>0</v>
      </c>
      <c r="P24" s="295">
        <f>P23/H23</f>
        <v>0.95833333333333337</v>
      </c>
      <c r="Q24" s="296">
        <f>Q23/H23</f>
        <v>0</v>
      </c>
    </row>
    <row r="25" spans="2:17" ht="19.2" customHeight="1" x14ac:dyDescent="0.2">
      <c r="B25" s="413"/>
      <c r="C25" s="509"/>
      <c r="D25" s="332"/>
      <c r="E25" s="300"/>
      <c r="F25" s="300"/>
      <c r="G25" s="300"/>
      <c r="H25" s="332"/>
      <c r="I25" s="300"/>
      <c r="J25" s="300">
        <v>0</v>
      </c>
      <c r="K25" s="300">
        <v>0</v>
      </c>
      <c r="L25" s="300">
        <v>0</v>
      </c>
      <c r="M25" s="300">
        <v>0</v>
      </c>
      <c r="N25" s="300">
        <v>0</v>
      </c>
      <c r="O25" s="300">
        <v>0</v>
      </c>
      <c r="P25" s="300"/>
      <c r="Q25" s="301"/>
    </row>
    <row r="26" spans="2:17" ht="19.2" customHeight="1" x14ac:dyDescent="0.2">
      <c r="B26" s="413"/>
      <c r="C26" s="425" t="s">
        <v>214</v>
      </c>
      <c r="D26" s="47">
        <v>10</v>
      </c>
      <c r="E26" s="23">
        <v>5</v>
      </c>
      <c r="F26" s="23">
        <v>5</v>
      </c>
      <c r="G26" s="23">
        <v>0</v>
      </c>
      <c r="H26" s="47">
        <v>72</v>
      </c>
      <c r="I26" s="23">
        <v>7</v>
      </c>
      <c r="J26" s="23">
        <v>5</v>
      </c>
      <c r="K26" s="23">
        <v>3</v>
      </c>
      <c r="L26" s="23">
        <v>1</v>
      </c>
      <c r="M26" s="23">
        <v>1</v>
      </c>
      <c r="N26" s="23">
        <v>0</v>
      </c>
      <c r="O26" s="23">
        <v>0</v>
      </c>
      <c r="P26" s="23">
        <v>65</v>
      </c>
      <c r="Q26" s="90">
        <v>0</v>
      </c>
    </row>
    <row r="27" spans="2:17" ht="19.2" customHeight="1" x14ac:dyDescent="0.2">
      <c r="B27" s="413"/>
      <c r="C27" s="426"/>
      <c r="D27" s="326"/>
      <c r="E27" s="295">
        <f>E26/$D26</f>
        <v>0.5</v>
      </c>
      <c r="F27" s="295">
        <f t="shared" ref="F27" si="5">F26/$D26</f>
        <v>0.5</v>
      </c>
      <c r="G27" s="295">
        <f>G26/$D26</f>
        <v>0</v>
      </c>
      <c r="H27" s="326"/>
      <c r="I27" s="295">
        <f>I26/H26</f>
        <v>9.7222222222222224E-2</v>
      </c>
      <c r="J27" s="295">
        <f>J26/H26</f>
        <v>6.9444444444444448E-2</v>
      </c>
      <c r="K27" s="295">
        <f>K26/H26</f>
        <v>4.1666666666666664E-2</v>
      </c>
      <c r="L27" s="295">
        <f>L26/H26</f>
        <v>1.3888888888888888E-2</v>
      </c>
      <c r="M27" s="295">
        <f>M26/$H$26</f>
        <v>1.3888888888888888E-2</v>
      </c>
      <c r="N27" s="295">
        <f>N26/$H$26</f>
        <v>0</v>
      </c>
      <c r="O27" s="295">
        <f>O26/H26</f>
        <v>0</v>
      </c>
      <c r="P27" s="295">
        <f>P26/H26</f>
        <v>0.90277777777777779</v>
      </c>
      <c r="Q27" s="296">
        <f>Q26/H26</f>
        <v>0</v>
      </c>
    </row>
    <row r="28" spans="2:17" ht="19.2" customHeight="1" x14ac:dyDescent="0.2">
      <c r="B28" s="413"/>
      <c r="C28" s="509"/>
      <c r="D28" s="332"/>
      <c r="E28" s="300"/>
      <c r="F28" s="300"/>
      <c r="G28" s="300"/>
      <c r="H28" s="332"/>
      <c r="I28" s="300"/>
      <c r="J28" s="300">
        <f>J26/I26</f>
        <v>0.7142857142857143</v>
      </c>
      <c r="K28" s="300">
        <f>K26/I26</f>
        <v>0.42857142857142855</v>
      </c>
      <c r="L28" s="300">
        <f>L26/I26</f>
        <v>0.14285714285714285</v>
      </c>
      <c r="M28" s="300">
        <f>M26/$I$26</f>
        <v>0.14285714285714285</v>
      </c>
      <c r="N28" s="300">
        <f>N26/$I$26</f>
        <v>0</v>
      </c>
      <c r="O28" s="300">
        <f>O26/I26</f>
        <v>0</v>
      </c>
      <c r="P28" s="300"/>
      <c r="Q28" s="301"/>
    </row>
    <row r="29" spans="2:17" ht="19.2" customHeight="1" x14ac:dyDescent="0.2">
      <c r="B29" s="413"/>
      <c r="C29" s="425" t="s">
        <v>215</v>
      </c>
      <c r="D29" s="47">
        <v>1</v>
      </c>
      <c r="E29" s="8">
        <v>1</v>
      </c>
      <c r="F29" s="8">
        <v>0</v>
      </c>
      <c r="G29" s="8">
        <v>0</v>
      </c>
      <c r="H29" s="47">
        <v>7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7</v>
      </c>
      <c r="Q29" s="91">
        <v>0</v>
      </c>
    </row>
    <row r="30" spans="2:17" ht="19.2" customHeight="1" x14ac:dyDescent="0.2">
      <c r="B30" s="413"/>
      <c r="C30" s="426"/>
      <c r="D30" s="326"/>
      <c r="E30" s="392">
        <f>E29/$D29</f>
        <v>1</v>
      </c>
      <c r="F30" s="392">
        <f t="shared" ref="F30" si="6">F29/$D29</f>
        <v>0</v>
      </c>
      <c r="G30" s="295">
        <f>G29/$D29</f>
        <v>0</v>
      </c>
      <c r="H30" s="326"/>
      <c r="I30" s="295">
        <f>I29/H29</f>
        <v>0</v>
      </c>
      <c r="J30" s="295">
        <f>J29/H29</f>
        <v>0</v>
      </c>
      <c r="K30" s="295">
        <f>K29/H29</f>
        <v>0</v>
      </c>
      <c r="L30" s="295">
        <f>L29/H29</f>
        <v>0</v>
      </c>
      <c r="M30" s="295">
        <f>M29/$H$29</f>
        <v>0</v>
      </c>
      <c r="N30" s="295">
        <f>N29/$H$29</f>
        <v>0</v>
      </c>
      <c r="O30" s="295">
        <f>O29/H29</f>
        <v>0</v>
      </c>
      <c r="P30" s="295">
        <f>P29/H29</f>
        <v>1</v>
      </c>
      <c r="Q30" s="296">
        <f>Q29/H29</f>
        <v>0</v>
      </c>
    </row>
    <row r="31" spans="2:17" ht="19.2" customHeight="1" x14ac:dyDescent="0.2">
      <c r="B31" s="413"/>
      <c r="C31" s="509"/>
      <c r="D31" s="332"/>
      <c r="E31" s="393"/>
      <c r="F31" s="393"/>
      <c r="G31" s="393"/>
      <c r="H31" s="332"/>
      <c r="I31" s="393"/>
      <c r="J31" s="300">
        <v>0</v>
      </c>
      <c r="K31" s="300">
        <v>0</v>
      </c>
      <c r="L31" s="300">
        <v>0</v>
      </c>
      <c r="M31" s="300">
        <v>0</v>
      </c>
      <c r="N31" s="300">
        <v>0</v>
      </c>
      <c r="O31" s="300">
        <v>0</v>
      </c>
      <c r="P31" s="393"/>
      <c r="Q31" s="372"/>
    </row>
    <row r="32" spans="2:17" ht="19.2" customHeight="1" x14ac:dyDescent="0.2">
      <c r="B32" s="413"/>
      <c r="C32" s="425" t="s">
        <v>216</v>
      </c>
      <c r="D32" s="47">
        <v>27</v>
      </c>
      <c r="E32" s="23">
        <v>16</v>
      </c>
      <c r="F32" s="23">
        <v>11</v>
      </c>
      <c r="G32" s="23">
        <v>0</v>
      </c>
      <c r="H32" s="47">
        <v>145</v>
      </c>
      <c r="I32" s="23">
        <v>15</v>
      </c>
      <c r="J32" s="23">
        <v>8</v>
      </c>
      <c r="K32" s="23">
        <v>3</v>
      </c>
      <c r="L32" s="23">
        <v>4</v>
      </c>
      <c r="M32" s="23">
        <v>3</v>
      </c>
      <c r="N32" s="23">
        <v>1</v>
      </c>
      <c r="O32" s="23">
        <v>2</v>
      </c>
      <c r="P32" s="23">
        <v>130</v>
      </c>
      <c r="Q32" s="90">
        <v>0</v>
      </c>
    </row>
    <row r="33" spans="2:17" ht="19.2" customHeight="1" x14ac:dyDescent="0.2">
      <c r="B33" s="413"/>
      <c r="C33" s="426"/>
      <c r="D33" s="326"/>
      <c r="E33" s="295">
        <f>E32/$D32</f>
        <v>0.59259259259259256</v>
      </c>
      <c r="F33" s="295">
        <f t="shared" ref="F33" si="7">F32/$D32</f>
        <v>0.40740740740740738</v>
      </c>
      <c r="G33" s="295">
        <f>G32/$D32</f>
        <v>0</v>
      </c>
      <c r="H33" s="326"/>
      <c r="I33" s="295">
        <f>I32/H32</f>
        <v>0.10344827586206896</v>
      </c>
      <c r="J33" s="295">
        <f>J32/H32</f>
        <v>5.5172413793103448E-2</v>
      </c>
      <c r="K33" s="295">
        <f>K32/H32</f>
        <v>2.0689655172413793E-2</v>
      </c>
      <c r="L33" s="295">
        <f>L32/H32</f>
        <v>2.7586206896551724E-2</v>
      </c>
      <c r="M33" s="295">
        <f>M32/$H$32</f>
        <v>2.0689655172413793E-2</v>
      </c>
      <c r="N33" s="295">
        <f>N32/$H$32</f>
        <v>6.8965517241379309E-3</v>
      </c>
      <c r="O33" s="295">
        <v>0</v>
      </c>
      <c r="P33" s="295">
        <f>P32/H32</f>
        <v>0.89655172413793105</v>
      </c>
      <c r="Q33" s="296">
        <f>Q32/H32</f>
        <v>0</v>
      </c>
    </row>
    <row r="34" spans="2:17" ht="19.2" customHeight="1" thickBot="1" x14ac:dyDescent="0.25">
      <c r="B34" s="418"/>
      <c r="C34" s="510"/>
      <c r="D34" s="334"/>
      <c r="E34" s="303"/>
      <c r="F34" s="303"/>
      <c r="G34" s="303"/>
      <c r="H34" s="334"/>
      <c r="I34" s="303"/>
      <c r="J34" s="303">
        <f>J32/I32</f>
        <v>0.53333333333333333</v>
      </c>
      <c r="K34" s="303">
        <f>K32/I32</f>
        <v>0.2</v>
      </c>
      <c r="L34" s="303">
        <f>L32/I32</f>
        <v>0.26666666666666666</v>
      </c>
      <c r="M34" s="303">
        <f>M32/$I$32</f>
        <v>0.2</v>
      </c>
      <c r="N34" s="303">
        <f>N32/$I$32</f>
        <v>6.6666666666666666E-2</v>
      </c>
      <c r="O34" s="303">
        <f>O32/I32</f>
        <v>0.13333333333333333</v>
      </c>
      <c r="P34" s="303"/>
      <c r="Q34" s="304"/>
    </row>
    <row r="35" spans="2:17" ht="19.2" customHeight="1" thickTop="1" x14ac:dyDescent="0.2">
      <c r="B35" s="412" t="s">
        <v>217</v>
      </c>
      <c r="C35" s="511" t="s">
        <v>218</v>
      </c>
      <c r="D35" s="47">
        <v>2</v>
      </c>
      <c r="E35" s="23">
        <v>0</v>
      </c>
      <c r="F35" s="23">
        <v>2</v>
      </c>
      <c r="G35" s="23">
        <v>0</v>
      </c>
      <c r="H35" s="47">
        <v>100</v>
      </c>
      <c r="I35" s="23">
        <v>7</v>
      </c>
      <c r="J35" s="23">
        <v>2</v>
      </c>
      <c r="K35" s="23">
        <v>2</v>
      </c>
      <c r="L35" s="23">
        <v>3</v>
      </c>
      <c r="M35" s="23">
        <v>2</v>
      </c>
      <c r="N35" s="23">
        <v>0</v>
      </c>
      <c r="O35" s="23">
        <v>1</v>
      </c>
      <c r="P35" s="23">
        <v>93</v>
      </c>
      <c r="Q35" s="90">
        <v>0</v>
      </c>
    </row>
    <row r="36" spans="2:17" ht="19.2" customHeight="1" x14ac:dyDescent="0.2">
      <c r="B36" s="413"/>
      <c r="C36" s="426"/>
      <c r="D36" s="326"/>
      <c r="E36" s="295">
        <f>E35/D35</f>
        <v>0</v>
      </c>
      <c r="F36" s="295">
        <f>F35/D35</f>
        <v>1</v>
      </c>
      <c r="G36" s="295">
        <f>G35/D35</f>
        <v>0</v>
      </c>
      <c r="H36" s="326"/>
      <c r="I36" s="295">
        <f>I35/H35</f>
        <v>7.0000000000000007E-2</v>
      </c>
      <c r="J36" s="295">
        <f>J35/H35</f>
        <v>0.02</v>
      </c>
      <c r="K36" s="295">
        <f>K35/H35</f>
        <v>0.02</v>
      </c>
      <c r="L36" s="295">
        <f>L35/H35</f>
        <v>0.03</v>
      </c>
      <c r="M36" s="295">
        <f>M35/$H$35</f>
        <v>0.02</v>
      </c>
      <c r="N36" s="295">
        <f>N35/$H$35</f>
        <v>0</v>
      </c>
      <c r="O36" s="295">
        <f>O35/H35</f>
        <v>0.01</v>
      </c>
      <c r="P36" s="295">
        <f>P35/H35</f>
        <v>0.93</v>
      </c>
      <c r="Q36" s="296">
        <f>Q35/H35</f>
        <v>0</v>
      </c>
    </row>
    <row r="37" spans="2:17" ht="19.2" customHeight="1" x14ac:dyDescent="0.2">
      <c r="B37" s="413"/>
      <c r="C37" s="509"/>
      <c r="D37" s="332"/>
      <c r="E37" s="300"/>
      <c r="F37" s="300"/>
      <c r="G37" s="300"/>
      <c r="H37" s="332"/>
      <c r="I37" s="300"/>
      <c r="J37" s="300">
        <f>J35/I35</f>
        <v>0.2857142857142857</v>
      </c>
      <c r="K37" s="300">
        <f>K35/I35</f>
        <v>0.2857142857142857</v>
      </c>
      <c r="L37" s="300">
        <f>L35/I35</f>
        <v>0.42857142857142855</v>
      </c>
      <c r="M37" s="300">
        <f>M35/$I$35</f>
        <v>0.2857142857142857</v>
      </c>
      <c r="N37" s="300">
        <f>N35/$I$35</f>
        <v>0</v>
      </c>
      <c r="O37" s="300">
        <f>O35/I35</f>
        <v>0.14285714285714285</v>
      </c>
      <c r="P37" s="300"/>
      <c r="Q37" s="301"/>
    </row>
    <row r="38" spans="2:17" ht="19.2" customHeight="1" x14ac:dyDescent="0.2">
      <c r="B38" s="413"/>
      <c r="C38" s="425" t="s">
        <v>219</v>
      </c>
      <c r="D38" s="47">
        <v>31</v>
      </c>
      <c r="E38" s="23">
        <v>18</v>
      </c>
      <c r="F38" s="23">
        <v>13</v>
      </c>
      <c r="G38" s="23">
        <v>0</v>
      </c>
      <c r="H38" s="47">
        <v>139</v>
      </c>
      <c r="I38" s="23">
        <v>13</v>
      </c>
      <c r="J38" s="23">
        <v>8</v>
      </c>
      <c r="K38" s="23">
        <v>6</v>
      </c>
      <c r="L38" s="23">
        <v>5</v>
      </c>
      <c r="M38" s="23">
        <v>0</v>
      </c>
      <c r="N38" s="23">
        <v>1</v>
      </c>
      <c r="O38" s="23">
        <v>0</v>
      </c>
      <c r="P38" s="23">
        <v>125</v>
      </c>
      <c r="Q38" s="90">
        <v>1</v>
      </c>
    </row>
    <row r="39" spans="2:17" ht="19.2" customHeight="1" x14ac:dyDescent="0.2">
      <c r="B39" s="413"/>
      <c r="C39" s="426"/>
      <c r="D39" s="326"/>
      <c r="E39" s="295">
        <f>E38/D38</f>
        <v>0.58064516129032262</v>
      </c>
      <c r="F39" s="295">
        <f>F38/D38</f>
        <v>0.41935483870967744</v>
      </c>
      <c r="G39" s="295">
        <f>G38/D38</f>
        <v>0</v>
      </c>
      <c r="H39" s="326"/>
      <c r="I39" s="295">
        <f>I38/H38</f>
        <v>9.3525179856115109E-2</v>
      </c>
      <c r="J39" s="295">
        <f>J38/H38</f>
        <v>5.7553956834532377E-2</v>
      </c>
      <c r="K39" s="295">
        <f>K38/H38</f>
        <v>4.3165467625899283E-2</v>
      </c>
      <c r="L39" s="295">
        <f>L38/H38</f>
        <v>3.5971223021582732E-2</v>
      </c>
      <c r="M39" s="295">
        <f>M38/$H$38</f>
        <v>0</v>
      </c>
      <c r="N39" s="295">
        <f>N38/$H$38</f>
        <v>7.1942446043165471E-3</v>
      </c>
      <c r="O39" s="295">
        <f>O38/H38</f>
        <v>0</v>
      </c>
      <c r="P39" s="295">
        <f>P38/H38</f>
        <v>0.89928057553956831</v>
      </c>
      <c r="Q39" s="296">
        <f>Q38/H38</f>
        <v>7.1942446043165471E-3</v>
      </c>
    </row>
    <row r="40" spans="2:17" ht="19.2" customHeight="1" x14ac:dyDescent="0.2">
      <c r="B40" s="413"/>
      <c r="C40" s="509"/>
      <c r="D40" s="332"/>
      <c r="E40" s="300"/>
      <c r="F40" s="300"/>
      <c r="G40" s="300"/>
      <c r="H40" s="332"/>
      <c r="I40" s="300"/>
      <c r="J40" s="300">
        <f>J38/I38</f>
        <v>0.61538461538461542</v>
      </c>
      <c r="K40" s="300">
        <f>K38/I38</f>
        <v>0.46153846153846156</v>
      </c>
      <c r="L40" s="300">
        <f>L38/I38</f>
        <v>0.38461538461538464</v>
      </c>
      <c r="M40" s="300">
        <f>M38/$I$38</f>
        <v>0</v>
      </c>
      <c r="N40" s="300">
        <f>N38/$I$38</f>
        <v>7.6923076923076927E-2</v>
      </c>
      <c r="O40" s="300">
        <f>O38/I38</f>
        <v>0</v>
      </c>
      <c r="P40" s="300"/>
      <c r="Q40" s="301"/>
    </row>
    <row r="41" spans="2:17" ht="19.2" customHeight="1" x14ac:dyDescent="0.2">
      <c r="B41" s="413"/>
      <c r="C41" s="425" t="s">
        <v>220</v>
      </c>
      <c r="D41" s="47">
        <v>7</v>
      </c>
      <c r="E41" s="8">
        <v>2</v>
      </c>
      <c r="F41" s="8">
        <v>4</v>
      </c>
      <c r="G41" s="8">
        <v>1</v>
      </c>
      <c r="H41" s="47">
        <v>39</v>
      </c>
      <c r="I41" s="8">
        <v>2</v>
      </c>
      <c r="J41" s="8">
        <v>2</v>
      </c>
      <c r="K41" s="8">
        <v>0</v>
      </c>
      <c r="L41" s="8">
        <v>1</v>
      </c>
      <c r="M41" s="8">
        <v>1</v>
      </c>
      <c r="N41" s="8">
        <v>0</v>
      </c>
      <c r="O41" s="8">
        <v>1</v>
      </c>
      <c r="P41" s="8">
        <v>37</v>
      </c>
      <c r="Q41" s="91">
        <v>0</v>
      </c>
    </row>
    <row r="42" spans="2:17" ht="19.2" customHeight="1" x14ac:dyDescent="0.2">
      <c r="B42" s="413"/>
      <c r="C42" s="426"/>
      <c r="D42" s="326"/>
      <c r="E42" s="295">
        <f>E41/D41</f>
        <v>0.2857142857142857</v>
      </c>
      <c r="F42" s="295">
        <f>F41/D41</f>
        <v>0.5714285714285714</v>
      </c>
      <c r="G42" s="295">
        <f>G41/D41</f>
        <v>0.14285714285714285</v>
      </c>
      <c r="H42" s="326"/>
      <c r="I42" s="295">
        <f>I41/H41</f>
        <v>5.128205128205128E-2</v>
      </c>
      <c r="J42" s="295">
        <f>J41/H41</f>
        <v>5.128205128205128E-2</v>
      </c>
      <c r="K42" s="295">
        <f>K41/H41</f>
        <v>0</v>
      </c>
      <c r="L42" s="295">
        <f>L41/H41</f>
        <v>2.564102564102564E-2</v>
      </c>
      <c r="M42" s="295">
        <f>M41/$H$41</f>
        <v>2.564102564102564E-2</v>
      </c>
      <c r="N42" s="295">
        <f>N41/$H$41</f>
        <v>0</v>
      </c>
      <c r="O42" s="295">
        <f>O41/H41</f>
        <v>2.564102564102564E-2</v>
      </c>
      <c r="P42" s="295">
        <f>P41/H41</f>
        <v>0.94871794871794868</v>
      </c>
      <c r="Q42" s="296">
        <f>Q41/H41</f>
        <v>0</v>
      </c>
    </row>
    <row r="43" spans="2:17" ht="19.2" customHeight="1" x14ac:dyDescent="0.2">
      <c r="B43" s="413"/>
      <c r="C43" s="509"/>
      <c r="D43" s="332"/>
      <c r="E43" s="300"/>
      <c r="F43" s="300"/>
      <c r="G43" s="300"/>
      <c r="H43" s="332"/>
      <c r="I43" s="300"/>
      <c r="J43" s="300">
        <f>J41/I41</f>
        <v>1</v>
      </c>
      <c r="K43" s="300">
        <f>K41/I41</f>
        <v>0</v>
      </c>
      <c r="L43" s="300">
        <f>L41/I41</f>
        <v>0.5</v>
      </c>
      <c r="M43" s="300">
        <f>M41/$I$41</f>
        <v>0.5</v>
      </c>
      <c r="N43" s="300">
        <f>N41/$I$41</f>
        <v>0</v>
      </c>
      <c r="O43" s="300">
        <f>O41/I41</f>
        <v>0.5</v>
      </c>
      <c r="P43" s="300"/>
      <c r="Q43" s="301"/>
    </row>
    <row r="44" spans="2:17" ht="19.2" customHeight="1" x14ac:dyDescent="0.2">
      <c r="B44" s="413"/>
      <c r="C44" s="425" t="s">
        <v>221</v>
      </c>
      <c r="D44" s="47">
        <v>14</v>
      </c>
      <c r="E44" s="8">
        <v>7</v>
      </c>
      <c r="F44" s="8">
        <v>7</v>
      </c>
      <c r="G44" s="8">
        <v>0</v>
      </c>
      <c r="H44" s="47">
        <v>24</v>
      </c>
      <c r="I44" s="8">
        <v>2</v>
      </c>
      <c r="J44" s="8">
        <v>2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22</v>
      </c>
      <c r="Q44" s="91">
        <v>0</v>
      </c>
    </row>
    <row r="45" spans="2:17" ht="19.2" customHeight="1" x14ac:dyDescent="0.2">
      <c r="B45" s="413"/>
      <c r="C45" s="426"/>
      <c r="D45" s="326"/>
      <c r="E45" s="295">
        <f>E44/D44</f>
        <v>0.5</v>
      </c>
      <c r="F45" s="295">
        <f>F44/D44</f>
        <v>0.5</v>
      </c>
      <c r="G45" s="295">
        <f>G44/D44</f>
        <v>0</v>
      </c>
      <c r="H45" s="326"/>
      <c r="I45" s="295">
        <f>I44/H44</f>
        <v>8.3333333333333329E-2</v>
      </c>
      <c r="J45" s="295">
        <f>J44/H44</f>
        <v>8.3333333333333329E-2</v>
      </c>
      <c r="K45" s="295">
        <f>K44/H44</f>
        <v>0</v>
      </c>
      <c r="L45" s="295">
        <f>L44/H44</f>
        <v>0</v>
      </c>
      <c r="M45" s="295">
        <f>M44/$H$44</f>
        <v>0</v>
      </c>
      <c r="N45" s="295">
        <f>N44/$H$44</f>
        <v>0</v>
      </c>
      <c r="O45" s="295">
        <f>O44/H44</f>
        <v>0</v>
      </c>
      <c r="P45" s="295">
        <f>P44/H44</f>
        <v>0.91666666666666663</v>
      </c>
      <c r="Q45" s="296">
        <f>Q44/H44</f>
        <v>0</v>
      </c>
    </row>
    <row r="46" spans="2:17" ht="19.2" customHeight="1" x14ac:dyDescent="0.2">
      <c r="B46" s="413"/>
      <c r="C46" s="509"/>
      <c r="D46" s="332"/>
      <c r="E46" s="300"/>
      <c r="F46" s="300"/>
      <c r="G46" s="300"/>
      <c r="H46" s="332"/>
      <c r="I46" s="300"/>
      <c r="J46" s="300">
        <f>J44/I44</f>
        <v>1</v>
      </c>
      <c r="K46" s="300">
        <f>K44/I44</f>
        <v>0</v>
      </c>
      <c r="L46" s="300">
        <f>L44/I44</f>
        <v>0</v>
      </c>
      <c r="M46" s="300">
        <f>M44/$I$44</f>
        <v>0</v>
      </c>
      <c r="N46" s="300">
        <f>N44/$I$44</f>
        <v>0</v>
      </c>
      <c r="O46" s="300">
        <f>O44/I44</f>
        <v>0</v>
      </c>
      <c r="P46" s="300"/>
      <c r="Q46" s="301"/>
    </row>
    <row r="47" spans="2:17" ht="19.2" customHeight="1" x14ac:dyDescent="0.2">
      <c r="B47" s="413"/>
      <c r="C47" s="425" t="s">
        <v>222</v>
      </c>
      <c r="D47" s="47">
        <v>12</v>
      </c>
      <c r="E47" s="8">
        <v>9</v>
      </c>
      <c r="F47" s="8">
        <v>3</v>
      </c>
      <c r="G47" s="8">
        <v>0</v>
      </c>
      <c r="H47" s="47">
        <v>21</v>
      </c>
      <c r="I47" s="8">
        <v>2</v>
      </c>
      <c r="J47" s="8">
        <v>1</v>
      </c>
      <c r="K47" s="8">
        <v>1</v>
      </c>
      <c r="L47" s="8">
        <v>0</v>
      </c>
      <c r="M47" s="8">
        <v>0</v>
      </c>
      <c r="N47" s="8">
        <v>0</v>
      </c>
      <c r="O47" s="8">
        <v>1</v>
      </c>
      <c r="P47" s="8">
        <v>19</v>
      </c>
      <c r="Q47" s="91">
        <v>0</v>
      </c>
    </row>
    <row r="48" spans="2:17" ht="19.2" customHeight="1" x14ac:dyDescent="0.2">
      <c r="B48" s="413"/>
      <c r="C48" s="426"/>
      <c r="D48" s="326"/>
      <c r="E48" s="295">
        <f>E47/D47</f>
        <v>0.75</v>
      </c>
      <c r="F48" s="295">
        <f>F47/D47</f>
        <v>0.25</v>
      </c>
      <c r="G48" s="295">
        <f>G47/D47</f>
        <v>0</v>
      </c>
      <c r="H48" s="326"/>
      <c r="I48" s="295">
        <f>I47/H47</f>
        <v>9.5238095238095233E-2</v>
      </c>
      <c r="J48" s="295">
        <f>J47/H47</f>
        <v>4.7619047619047616E-2</v>
      </c>
      <c r="K48" s="295">
        <f>K47/H47</f>
        <v>4.7619047619047616E-2</v>
      </c>
      <c r="L48" s="295">
        <f>L47/H47</f>
        <v>0</v>
      </c>
      <c r="M48" s="295">
        <f>M47/$H$47</f>
        <v>0</v>
      </c>
      <c r="N48" s="295">
        <f>N47/$H$47</f>
        <v>0</v>
      </c>
      <c r="O48" s="295">
        <f>O47/H47</f>
        <v>4.7619047619047616E-2</v>
      </c>
      <c r="P48" s="295">
        <f>P47/H47</f>
        <v>0.90476190476190477</v>
      </c>
      <c r="Q48" s="296">
        <f>Q47/H47</f>
        <v>0</v>
      </c>
    </row>
    <row r="49" spans="2:17" ht="19.2" customHeight="1" x14ac:dyDescent="0.2">
      <c r="B49" s="413"/>
      <c r="C49" s="509"/>
      <c r="D49" s="332"/>
      <c r="E49" s="300"/>
      <c r="F49" s="300"/>
      <c r="G49" s="300"/>
      <c r="H49" s="332"/>
      <c r="I49" s="300"/>
      <c r="J49" s="300">
        <f>J47/I47</f>
        <v>0.5</v>
      </c>
      <c r="K49" s="300">
        <f>K47/I47</f>
        <v>0.5</v>
      </c>
      <c r="L49" s="300">
        <f>L47/I47</f>
        <v>0</v>
      </c>
      <c r="M49" s="300">
        <f>M47/$I$47</f>
        <v>0</v>
      </c>
      <c r="N49" s="300">
        <f>N47/$I$47</f>
        <v>0</v>
      </c>
      <c r="O49" s="300">
        <f>O47/I47</f>
        <v>0.5</v>
      </c>
      <c r="P49" s="300"/>
      <c r="Q49" s="301"/>
    </row>
    <row r="50" spans="2:17" ht="19.2" customHeight="1" x14ac:dyDescent="0.2">
      <c r="B50" s="413"/>
      <c r="C50" s="425" t="s">
        <v>223</v>
      </c>
      <c r="D50" s="47">
        <v>16</v>
      </c>
      <c r="E50" s="8">
        <v>9</v>
      </c>
      <c r="F50" s="8">
        <v>7</v>
      </c>
      <c r="G50" s="8">
        <v>0</v>
      </c>
      <c r="H50" s="47">
        <v>13</v>
      </c>
      <c r="I50" s="8">
        <v>4</v>
      </c>
      <c r="J50" s="8">
        <v>0</v>
      </c>
      <c r="K50" s="8">
        <v>1</v>
      </c>
      <c r="L50" s="8">
        <v>1</v>
      </c>
      <c r="M50" s="8">
        <v>1</v>
      </c>
      <c r="N50" s="8">
        <v>1</v>
      </c>
      <c r="O50" s="8">
        <v>0</v>
      </c>
      <c r="P50" s="8">
        <v>9</v>
      </c>
      <c r="Q50" s="91">
        <v>0</v>
      </c>
    </row>
    <row r="51" spans="2:17" ht="19.2" customHeight="1" x14ac:dyDescent="0.2">
      <c r="B51" s="413"/>
      <c r="C51" s="426"/>
      <c r="D51" s="326"/>
      <c r="E51" s="295">
        <f>E50/D50</f>
        <v>0.5625</v>
      </c>
      <c r="F51" s="295">
        <f>F50/D50</f>
        <v>0.4375</v>
      </c>
      <c r="G51" s="295">
        <f>G50/D50</f>
        <v>0</v>
      </c>
      <c r="H51" s="326"/>
      <c r="I51" s="295">
        <f>I50/H50</f>
        <v>0.30769230769230771</v>
      </c>
      <c r="J51" s="295">
        <f>J50/H50</f>
        <v>0</v>
      </c>
      <c r="K51" s="295">
        <f>K50/H50</f>
        <v>7.6923076923076927E-2</v>
      </c>
      <c r="L51" s="295">
        <f>L50/H50</f>
        <v>7.6923076923076927E-2</v>
      </c>
      <c r="M51" s="295">
        <f>M50/$H$50</f>
        <v>7.6923076923076927E-2</v>
      </c>
      <c r="N51" s="295">
        <f>N50/$H$50</f>
        <v>7.6923076923076927E-2</v>
      </c>
      <c r="O51" s="295">
        <f>O50/H50</f>
        <v>0</v>
      </c>
      <c r="P51" s="295">
        <f>P50/H50</f>
        <v>0.69230769230769229</v>
      </c>
      <c r="Q51" s="296">
        <f>Q50/H50</f>
        <v>0</v>
      </c>
    </row>
    <row r="52" spans="2:17" ht="19.2" customHeight="1" thickBot="1" x14ac:dyDescent="0.25">
      <c r="B52" s="413"/>
      <c r="C52" s="510"/>
      <c r="D52" s="334"/>
      <c r="E52" s="303"/>
      <c r="F52" s="303"/>
      <c r="G52" s="303"/>
      <c r="H52" s="334"/>
      <c r="I52" s="303"/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303"/>
      <c r="Q52" s="304"/>
    </row>
    <row r="53" spans="2:17" ht="19.2" customHeight="1" thickTop="1" x14ac:dyDescent="0.2">
      <c r="B53" s="413"/>
      <c r="C53" s="26" t="s">
        <v>224</v>
      </c>
      <c r="D53" s="47">
        <v>64</v>
      </c>
      <c r="E53" s="23">
        <f>E38+E41+E44+E47</f>
        <v>36</v>
      </c>
      <c r="F53" s="23">
        <f t="shared" ref="F53:P53" si="8">F38+F41+F44+F47</f>
        <v>27</v>
      </c>
      <c r="G53" s="23">
        <f t="shared" si="8"/>
        <v>1</v>
      </c>
      <c r="H53" s="47">
        <v>223</v>
      </c>
      <c r="I53" s="23">
        <f>I38+I41+I44+I47</f>
        <v>19</v>
      </c>
      <c r="J53" s="23">
        <f>J38+J41+J44+J47</f>
        <v>13</v>
      </c>
      <c r="K53" s="23">
        <f>K38+K41+K44+K47</f>
        <v>7</v>
      </c>
      <c r="L53" s="23">
        <f>L38+L41+L44+L47</f>
        <v>6</v>
      </c>
      <c r="M53" s="23">
        <f t="shared" ref="M53" si="9">M38+M41+M44+M47</f>
        <v>1</v>
      </c>
      <c r="N53" s="23">
        <f>N38+N41+N44+N47</f>
        <v>1</v>
      </c>
      <c r="O53" s="23">
        <f>O38+O41+O44+O47</f>
        <v>2</v>
      </c>
      <c r="P53" s="23">
        <f t="shared" si="8"/>
        <v>203</v>
      </c>
      <c r="Q53" s="90">
        <f>Q38+Q41+Q44+Q47</f>
        <v>1</v>
      </c>
    </row>
    <row r="54" spans="2:17" ht="19.2" customHeight="1" x14ac:dyDescent="0.2">
      <c r="B54" s="413"/>
      <c r="C54" s="34" t="s">
        <v>225</v>
      </c>
      <c r="D54" s="326"/>
      <c r="E54" s="295">
        <f>E53/D53</f>
        <v>0.5625</v>
      </c>
      <c r="F54" s="295">
        <f>F53/D53</f>
        <v>0.421875</v>
      </c>
      <c r="G54" s="295">
        <f>G53/D53</f>
        <v>1.5625E-2</v>
      </c>
      <c r="H54" s="326"/>
      <c r="I54" s="295">
        <f>I53/H53</f>
        <v>8.520179372197309E-2</v>
      </c>
      <c r="J54" s="295">
        <f>J53/H53</f>
        <v>5.829596412556054E-2</v>
      </c>
      <c r="K54" s="295">
        <f>K53/H53</f>
        <v>3.1390134529147982E-2</v>
      </c>
      <c r="L54" s="295">
        <f>L53/H53</f>
        <v>2.6905829596412557E-2</v>
      </c>
      <c r="M54" s="295">
        <f>M53/$H$53</f>
        <v>4.4843049327354259E-3</v>
      </c>
      <c r="N54" s="295">
        <f>N53/$H$53</f>
        <v>4.4843049327354259E-3</v>
      </c>
      <c r="O54" s="295">
        <f>O53/H53</f>
        <v>8.9686098654708519E-3</v>
      </c>
      <c r="P54" s="295">
        <f>P53/H53</f>
        <v>0.91031390134529144</v>
      </c>
      <c r="Q54" s="296">
        <f>Q53/H53</f>
        <v>4.4843049327354259E-3</v>
      </c>
    </row>
    <row r="55" spans="2:17" ht="19.2" customHeight="1" x14ac:dyDescent="0.2">
      <c r="B55" s="413"/>
      <c r="C55" s="27"/>
      <c r="D55" s="332"/>
      <c r="E55" s="300"/>
      <c r="F55" s="300"/>
      <c r="G55" s="300"/>
      <c r="H55" s="332"/>
      <c r="I55" s="300"/>
      <c r="J55" s="300">
        <f>J53/I53</f>
        <v>0.68421052631578949</v>
      </c>
      <c r="K55" s="300">
        <f>K53/I53</f>
        <v>0.36842105263157893</v>
      </c>
      <c r="L55" s="300">
        <f>L53/I53</f>
        <v>0.31578947368421051</v>
      </c>
      <c r="M55" s="300">
        <f>M53/$I$53</f>
        <v>5.2631578947368418E-2</v>
      </c>
      <c r="N55" s="300">
        <f>N53/$I$53</f>
        <v>5.2631578947368418E-2</v>
      </c>
      <c r="O55" s="300">
        <f>O53/I53</f>
        <v>0.10526315789473684</v>
      </c>
      <c r="P55" s="300"/>
      <c r="Q55" s="301"/>
    </row>
    <row r="56" spans="2:17" ht="19.2" customHeight="1" x14ac:dyDescent="0.2">
      <c r="B56" s="413"/>
      <c r="C56" s="29" t="s">
        <v>224</v>
      </c>
      <c r="D56" s="46">
        <v>49</v>
      </c>
      <c r="E56" s="8">
        <f>E41+E44+E47+E50</f>
        <v>27</v>
      </c>
      <c r="F56" s="8">
        <f t="shared" ref="F56:P56" si="10">F41+F44+F47+F50</f>
        <v>21</v>
      </c>
      <c r="G56" s="8">
        <f t="shared" si="10"/>
        <v>1</v>
      </c>
      <c r="H56" s="46">
        <v>97</v>
      </c>
      <c r="I56" s="8">
        <f>I41+I44+I47+I50</f>
        <v>10</v>
      </c>
      <c r="J56" s="8">
        <f>J41+J44+J47+J50</f>
        <v>5</v>
      </c>
      <c r="K56" s="8">
        <f>K41+K44+K47+K50</f>
        <v>2</v>
      </c>
      <c r="L56" s="8">
        <f>L41+L44+L47+L50</f>
        <v>2</v>
      </c>
      <c r="M56" s="8">
        <f t="shared" ref="M56" si="11">M41+M44+M47+M50</f>
        <v>2</v>
      </c>
      <c r="N56" s="8">
        <f>N41+N44+N47+N50</f>
        <v>1</v>
      </c>
      <c r="O56" s="8">
        <f>O41+O44+O47+O50</f>
        <v>2</v>
      </c>
      <c r="P56" s="8">
        <f t="shared" si="10"/>
        <v>87</v>
      </c>
      <c r="Q56" s="91">
        <f>Q41+Q44+Q47+Q50</f>
        <v>0</v>
      </c>
    </row>
    <row r="57" spans="2:17" ht="19.2" customHeight="1" x14ac:dyDescent="0.2">
      <c r="B57" s="413"/>
      <c r="C57" s="34" t="s">
        <v>226</v>
      </c>
      <c r="D57" s="326"/>
      <c r="E57" s="295">
        <f>E56/D56</f>
        <v>0.55102040816326525</v>
      </c>
      <c r="F57" s="295">
        <f>F56/D56</f>
        <v>0.42857142857142855</v>
      </c>
      <c r="G57" s="295">
        <f>G56/D56</f>
        <v>2.0408163265306121E-2</v>
      </c>
      <c r="H57" s="326"/>
      <c r="I57" s="295">
        <f>I56/H56</f>
        <v>0.10309278350515463</v>
      </c>
      <c r="J57" s="295">
        <f>J56/H56</f>
        <v>5.1546391752577317E-2</v>
      </c>
      <c r="K57" s="295">
        <f>K56/H56</f>
        <v>2.0618556701030927E-2</v>
      </c>
      <c r="L57" s="295">
        <f>L56/H56</f>
        <v>2.0618556701030927E-2</v>
      </c>
      <c r="M57" s="295">
        <f>M56/$H$56</f>
        <v>2.0618556701030927E-2</v>
      </c>
      <c r="N57" s="295">
        <f>N56/$H$56</f>
        <v>1.0309278350515464E-2</v>
      </c>
      <c r="O57" s="295">
        <f>O56/H56</f>
        <v>2.0618556701030927E-2</v>
      </c>
      <c r="P57" s="295">
        <f>P56/H56</f>
        <v>0.89690721649484539</v>
      </c>
      <c r="Q57" s="296">
        <f>Q56/H56</f>
        <v>0</v>
      </c>
    </row>
    <row r="58" spans="2:17" ht="19.2" customHeight="1" thickBot="1" x14ac:dyDescent="0.25">
      <c r="B58" s="414"/>
      <c r="C58" s="27"/>
      <c r="D58" s="340"/>
      <c r="E58" s="305"/>
      <c r="F58" s="305"/>
      <c r="G58" s="305"/>
      <c r="H58" s="340"/>
      <c r="I58" s="305"/>
      <c r="J58" s="305">
        <f>J56/I56</f>
        <v>0.5</v>
      </c>
      <c r="K58" s="305">
        <f>K56/I56</f>
        <v>0.2</v>
      </c>
      <c r="L58" s="305">
        <f>L56/I56</f>
        <v>0.2</v>
      </c>
      <c r="M58" s="305">
        <f>M56/$I$56</f>
        <v>0.2</v>
      </c>
      <c r="N58" s="305">
        <f>N56/$I$56</f>
        <v>0.1</v>
      </c>
      <c r="O58" s="305">
        <f>O56/I56</f>
        <v>0.2</v>
      </c>
      <c r="P58" s="305"/>
      <c r="Q58" s="306"/>
    </row>
    <row r="59" spans="2:17" ht="19.2" customHeight="1" x14ac:dyDescent="0.2">
      <c r="B59" s="68"/>
      <c r="C59" s="508"/>
      <c r="D59" s="508"/>
      <c r="E59" s="508"/>
      <c r="F59" s="508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</row>
    <row r="60" spans="2:17" x14ac:dyDescent="0.2">
      <c r="B60" s="16"/>
      <c r="C60" s="20"/>
      <c r="D60" s="18"/>
      <c r="E60" s="21"/>
      <c r="F60" s="21"/>
      <c r="G60" s="21"/>
      <c r="H60" s="18"/>
      <c r="I60" s="21"/>
      <c r="J60" s="21"/>
      <c r="K60" s="21"/>
      <c r="L60" s="21"/>
      <c r="O60" s="21"/>
      <c r="P60" s="21"/>
      <c r="Q60" s="21"/>
    </row>
    <row r="61" spans="2:17" x14ac:dyDescent="0.2">
      <c r="C61" s="15"/>
    </row>
    <row r="62" spans="2:17" x14ac:dyDescent="0.2">
      <c r="C62" s="15"/>
    </row>
    <row r="63" spans="2:17" x14ac:dyDescent="0.2">
      <c r="C63" s="15"/>
    </row>
    <row r="64" spans="2:17" x14ac:dyDescent="0.2">
      <c r="C64" s="15"/>
    </row>
    <row r="65" spans="1:3" x14ac:dyDescent="0.2">
      <c r="C65" s="15"/>
    </row>
    <row r="66" spans="1:3" x14ac:dyDescent="0.2">
      <c r="C66" s="15"/>
    </row>
    <row r="67" spans="1:3" x14ac:dyDescent="0.2">
      <c r="C67" s="15"/>
    </row>
    <row r="68" spans="1:3" x14ac:dyDescent="0.2">
      <c r="C68" s="15"/>
    </row>
    <row r="69" spans="1:3" x14ac:dyDescent="0.2">
      <c r="C69" s="15"/>
    </row>
    <row r="70" spans="1:3" x14ac:dyDescent="0.2">
      <c r="C70" s="15"/>
    </row>
    <row r="71" spans="1:3" x14ac:dyDescent="0.2">
      <c r="C71" s="15"/>
    </row>
    <row r="72" spans="1:3" x14ac:dyDescent="0.2">
      <c r="C72" s="15"/>
    </row>
    <row r="73" spans="1:3" x14ac:dyDescent="0.2">
      <c r="C73" s="15"/>
    </row>
    <row r="74" spans="1:3" x14ac:dyDescent="0.2">
      <c r="C74" s="15"/>
    </row>
    <row r="75" spans="1:3" x14ac:dyDescent="0.2">
      <c r="C75" s="15"/>
    </row>
    <row r="76" spans="1:3" x14ac:dyDescent="0.2">
      <c r="C76" s="15"/>
    </row>
    <row r="77" spans="1:3" x14ac:dyDescent="0.2">
      <c r="C77" s="15"/>
    </row>
    <row r="78" spans="1:3" x14ac:dyDescent="0.2">
      <c r="C78" s="15"/>
    </row>
    <row r="79" spans="1:3" x14ac:dyDescent="0.2">
      <c r="C79" s="15"/>
    </row>
    <row r="80" spans="1:3" x14ac:dyDescent="0.2">
      <c r="A80" s="1"/>
      <c r="B80" s="1"/>
      <c r="C80" s="15"/>
    </row>
    <row r="81" spans="1:3" x14ac:dyDescent="0.2">
      <c r="A81" s="1"/>
      <c r="B81" s="1"/>
      <c r="C81" s="15"/>
    </row>
  </sheetData>
  <mergeCells count="31">
    <mergeCell ref="B14:C16"/>
    <mergeCell ref="B17:B34"/>
    <mergeCell ref="C17:C19"/>
    <mergeCell ref="C50:C52"/>
    <mergeCell ref="C20:C22"/>
    <mergeCell ref="B35:B58"/>
    <mergeCell ref="C35:C37"/>
    <mergeCell ref="C38:C40"/>
    <mergeCell ref="C41:C43"/>
    <mergeCell ref="C44:C46"/>
    <mergeCell ref="C47:C49"/>
    <mergeCell ref="B9:C13"/>
    <mergeCell ref="D9:D13"/>
    <mergeCell ref="H9:H13"/>
    <mergeCell ref="E10:E13"/>
    <mergeCell ref="F10:F13"/>
    <mergeCell ref="G10:G13"/>
    <mergeCell ref="P10:P13"/>
    <mergeCell ref="Q10:Q13"/>
    <mergeCell ref="I11:I13"/>
    <mergeCell ref="J11:J13"/>
    <mergeCell ref="K11:K13"/>
    <mergeCell ref="L11:L13"/>
    <mergeCell ref="M11:M13"/>
    <mergeCell ref="N11:N13"/>
    <mergeCell ref="O11:O13"/>
    <mergeCell ref="C59:F59"/>
    <mergeCell ref="C23:C25"/>
    <mergeCell ref="C26:C28"/>
    <mergeCell ref="C29:C31"/>
    <mergeCell ref="C32:C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D9B0-03A8-4291-989E-994DC985735F}">
  <sheetPr>
    <tabColor rgb="FF00B0F0"/>
    <pageSetUpPr fitToPage="1"/>
  </sheetPr>
  <dimension ref="B2:J41"/>
  <sheetViews>
    <sheetView view="pageBreakPreview" topLeftCell="A53" zoomScale="70" zoomScaleNormal="100" zoomScaleSheetLayoutView="70" workbookViewId="0">
      <selection activeCell="D8" sqref="D8:D40"/>
    </sheetView>
  </sheetViews>
  <sheetFormatPr defaultColWidth="9" defaultRowHeight="13.2" x14ac:dyDescent="0.2"/>
  <cols>
    <col min="1" max="1" width="5.21875" style="1" customWidth="1"/>
    <col min="2" max="2" width="4.33203125" style="1" customWidth="1"/>
    <col min="3" max="3" width="16.6640625" style="1" customWidth="1"/>
    <col min="4" max="4" width="17.88671875" style="1" customWidth="1"/>
    <col min="5" max="8" width="19" style="1" customWidth="1"/>
    <col min="9" max="9" width="17.88671875" style="1" customWidth="1"/>
    <col min="10" max="10" width="8.33203125" style="1" customWidth="1"/>
    <col min="11" max="16384" width="9" style="1"/>
  </cols>
  <sheetData>
    <row r="2" spans="2:10" x14ac:dyDescent="0.2">
      <c r="B2" s="1" t="s">
        <v>325</v>
      </c>
    </row>
    <row r="4" spans="2:10" x14ac:dyDescent="0.2">
      <c r="H4" s="365" t="s">
        <v>167</v>
      </c>
    </row>
    <row r="5" spans="2:10" x14ac:dyDescent="0.2">
      <c r="H5" s="365" t="s">
        <v>230</v>
      </c>
    </row>
    <row r="6" spans="2:10" ht="10.5" customHeight="1" x14ac:dyDescent="0.2"/>
    <row r="7" spans="2:10" ht="13.8" thickBot="1" x14ac:dyDescent="0.25">
      <c r="E7" s="1" t="s">
        <v>270</v>
      </c>
      <c r="I7" s="2" t="s">
        <v>168</v>
      </c>
    </row>
    <row r="8" spans="2:10" ht="7.5" customHeight="1" x14ac:dyDescent="0.2">
      <c r="B8" s="7"/>
      <c r="C8" s="3"/>
      <c r="D8" s="482" t="s">
        <v>252</v>
      </c>
      <c r="E8" s="485" t="s">
        <v>326</v>
      </c>
      <c r="F8" s="488" t="s">
        <v>327</v>
      </c>
      <c r="G8" s="488" t="s">
        <v>328</v>
      </c>
      <c r="H8" s="488" t="s">
        <v>329</v>
      </c>
      <c r="I8" s="491" t="s">
        <v>231</v>
      </c>
    </row>
    <row r="9" spans="2:10" ht="7.5" customHeight="1" x14ac:dyDescent="0.2">
      <c r="B9" s="14"/>
      <c r="C9" s="9"/>
      <c r="D9" s="483"/>
      <c r="E9" s="486"/>
      <c r="F9" s="489"/>
      <c r="G9" s="489"/>
      <c r="H9" s="426"/>
      <c r="I9" s="483"/>
    </row>
    <row r="10" spans="2:10" ht="66.75" customHeight="1" x14ac:dyDescent="0.2">
      <c r="B10" s="24"/>
      <c r="C10" s="25"/>
      <c r="D10" s="484"/>
      <c r="E10" s="487"/>
      <c r="F10" s="490"/>
      <c r="G10" s="490"/>
      <c r="H10" s="509"/>
      <c r="I10" s="484"/>
    </row>
    <row r="11" spans="2:10" ht="20.100000000000001" customHeight="1" x14ac:dyDescent="0.2">
      <c r="B11" s="492" t="s">
        <v>209</v>
      </c>
      <c r="C11" s="493"/>
      <c r="D11" s="171">
        <v>427</v>
      </c>
      <c r="E11" s="39">
        <f t="shared" ref="E11:I11" si="0">E13+E15+E17+E19+E21+E23</f>
        <v>77</v>
      </c>
      <c r="F11" s="57">
        <f t="shared" si="0"/>
        <v>1</v>
      </c>
      <c r="G11" s="57">
        <f t="shared" si="0"/>
        <v>13</v>
      </c>
      <c r="H11" s="57">
        <f t="shared" si="0"/>
        <v>324</v>
      </c>
      <c r="I11" s="60">
        <f t="shared" si="0"/>
        <v>12</v>
      </c>
    </row>
    <row r="12" spans="2:10" ht="20.100000000000001" customHeight="1" thickBot="1" x14ac:dyDescent="0.25">
      <c r="B12" s="494"/>
      <c r="C12" s="495"/>
      <c r="D12" s="307"/>
      <c r="E12" s="93">
        <f>E11/D11</f>
        <v>0.18032786885245902</v>
      </c>
      <c r="F12" s="202">
        <f>F11/$D$11</f>
        <v>2.34192037470726E-3</v>
      </c>
      <c r="G12" s="202">
        <f>G11/$D$11</f>
        <v>3.0444964871194378E-2</v>
      </c>
      <c r="H12" s="202">
        <f>H11/D11</f>
        <v>0.75878220140515218</v>
      </c>
      <c r="I12" s="92">
        <f>I11/D11</f>
        <v>2.8103044496487119E-2</v>
      </c>
      <c r="J12" s="33"/>
    </row>
    <row r="13" spans="2:10" ht="20.100000000000001" customHeight="1" thickTop="1" x14ac:dyDescent="0.2">
      <c r="B13" s="412" t="s">
        <v>227</v>
      </c>
      <c r="C13" s="496" t="s">
        <v>211</v>
      </c>
      <c r="D13" s="299">
        <v>49</v>
      </c>
      <c r="E13" s="355">
        <v>8</v>
      </c>
      <c r="F13" s="59">
        <v>0</v>
      </c>
      <c r="G13" s="59">
        <v>4</v>
      </c>
      <c r="H13" s="59">
        <v>33</v>
      </c>
      <c r="I13" s="62">
        <v>4</v>
      </c>
    </row>
    <row r="14" spans="2:10" ht="20.100000000000001" customHeight="1" x14ac:dyDescent="0.2">
      <c r="B14" s="413"/>
      <c r="C14" s="497"/>
      <c r="D14" s="308"/>
      <c r="E14" s="96">
        <f>E13/D13</f>
        <v>0.16326530612244897</v>
      </c>
      <c r="F14" s="203">
        <f>F13/$D$13</f>
        <v>0</v>
      </c>
      <c r="G14" s="203">
        <f>G13/$D$13</f>
        <v>8.1632653061224483E-2</v>
      </c>
      <c r="H14" s="203">
        <f>H13/D13</f>
        <v>0.67346938775510201</v>
      </c>
      <c r="I14" s="97">
        <f>I13/D13</f>
        <v>8.1632653061224483E-2</v>
      </c>
    </row>
    <row r="15" spans="2:10" ht="20.100000000000001" customHeight="1" x14ac:dyDescent="0.2">
      <c r="B15" s="413"/>
      <c r="C15" s="498" t="s">
        <v>212</v>
      </c>
      <c r="D15" s="294">
        <v>87</v>
      </c>
      <c r="E15" s="39">
        <v>21</v>
      </c>
      <c r="F15" s="57">
        <v>0</v>
      </c>
      <c r="G15" s="57">
        <v>1</v>
      </c>
      <c r="H15" s="57">
        <v>64</v>
      </c>
      <c r="I15" s="60">
        <v>1</v>
      </c>
    </row>
    <row r="16" spans="2:10" ht="20.100000000000001" customHeight="1" x14ac:dyDescent="0.2">
      <c r="B16" s="413"/>
      <c r="C16" s="497"/>
      <c r="D16" s="309"/>
      <c r="E16" s="96">
        <f>E15/D15</f>
        <v>0.2413793103448276</v>
      </c>
      <c r="F16" s="203">
        <f>F15/$D$15</f>
        <v>0</v>
      </c>
      <c r="G16" s="203">
        <f>G15/$D$15</f>
        <v>1.1494252873563218E-2</v>
      </c>
      <c r="H16" s="203">
        <f>H15/D15</f>
        <v>0.73563218390804597</v>
      </c>
      <c r="I16" s="97">
        <f>I15/D15</f>
        <v>1.1494252873563218E-2</v>
      </c>
    </row>
    <row r="17" spans="2:9" ht="20.100000000000001" customHeight="1" x14ac:dyDescent="0.2">
      <c r="B17" s="413"/>
      <c r="C17" s="498" t="s">
        <v>228</v>
      </c>
      <c r="D17" s="294">
        <v>25</v>
      </c>
      <c r="E17" s="39">
        <v>9</v>
      </c>
      <c r="F17" s="57">
        <v>0</v>
      </c>
      <c r="G17" s="57">
        <v>1</v>
      </c>
      <c r="H17" s="57">
        <v>15</v>
      </c>
      <c r="I17" s="60">
        <v>0</v>
      </c>
    </row>
    <row r="18" spans="2:9" ht="20.100000000000001" customHeight="1" x14ac:dyDescent="0.2">
      <c r="B18" s="413"/>
      <c r="C18" s="497"/>
      <c r="D18" s="309"/>
      <c r="E18" s="96">
        <f>E17/D17</f>
        <v>0.36</v>
      </c>
      <c r="F18" s="203">
        <f>F17/$D$17</f>
        <v>0</v>
      </c>
      <c r="G18" s="203">
        <f>G17/$D$17</f>
        <v>0.04</v>
      </c>
      <c r="H18" s="203">
        <f>H17/D17</f>
        <v>0.6</v>
      </c>
      <c r="I18" s="97">
        <f>I17/D17</f>
        <v>0</v>
      </c>
    </row>
    <row r="19" spans="2:9" ht="20.100000000000001" customHeight="1" x14ac:dyDescent="0.2">
      <c r="B19" s="413"/>
      <c r="C19" s="498" t="s">
        <v>214</v>
      </c>
      <c r="D19" s="294">
        <v>82</v>
      </c>
      <c r="E19" s="39">
        <v>15</v>
      </c>
      <c r="F19" s="57">
        <v>1</v>
      </c>
      <c r="G19" s="57">
        <v>3</v>
      </c>
      <c r="H19" s="57">
        <v>63</v>
      </c>
      <c r="I19" s="60">
        <v>0</v>
      </c>
    </row>
    <row r="20" spans="2:9" ht="20.100000000000001" customHeight="1" x14ac:dyDescent="0.2">
      <c r="B20" s="413"/>
      <c r="C20" s="497"/>
      <c r="D20" s="309"/>
      <c r="E20" s="96">
        <f>E19/D19</f>
        <v>0.18292682926829268</v>
      </c>
      <c r="F20" s="203">
        <f>F19/$D$19</f>
        <v>1.2195121951219513E-2</v>
      </c>
      <c r="G20" s="203">
        <f>G19/$D$19</f>
        <v>3.6585365853658534E-2</v>
      </c>
      <c r="H20" s="203">
        <f>H19/D19</f>
        <v>0.76829268292682928</v>
      </c>
      <c r="I20" s="97">
        <f>I19/D19</f>
        <v>0</v>
      </c>
    </row>
    <row r="21" spans="2:9" ht="20.100000000000001" customHeight="1" x14ac:dyDescent="0.2">
      <c r="B21" s="413"/>
      <c r="C21" s="498" t="s">
        <v>215</v>
      </c>
      <c r="D21" s="294">
        <v>8</v>
      </c>
      <c r="E21" s="39">
        <v>4</v>
      </c>
      <c r="F21" s="57">
        <v>0</v>
      </c>
      <c r="G21" s="57">
        <v>0</v>
      </c>
      <c r="H21" s="57">
        <v>4</v>
      </c>
      <c r="I21" s="60">
        <v>0</v>
      </c>
    </row>
    <row r="22" spans="2:9" ht="20.100000000000001" customHeight="1" x14ac:dyDescent="0.2">
      <c r="B22" s="413"/>
      <c r="C22" s="497"/>
      <c r="D22" s="309"/>
      <c r="E22" s="96">
        <f>E21/D21</f>
        <v>0.5</v>
      </c>
      <c r="F22" s="203">
        <f>F21/$D$21</f>
        <v>0</v>
      </c>
      <c r="G22" s="203">
        <f>G21/$D$21</f>
        <v>0</v>
      </c>
      <c r="H22" s="203">
        <f>H21/D21</f>
        <v>0.5</v>
      </c>
      <c r="I22" s="97">
        <f>I21/D21</f>
        <v>0</v>
      </c>
    </row>
    <row r="23" spans="2:9" ht="20.100000000000001" customHeight="1" x14ac:dyDescent="0.2">
      <c r="B23" s="413"/>
      <c r="C23" s="498" t="s">
        <v>216</v>
      </c>
      <c r="D23" s="294">
        <v>176</v>
      </c>
      <c r="E23" s="41">
        <v>20</v>
      </c>
      <c r="F23" s="58">
        <v>0</v>
      </c>
      <c r="G23" s="58">
        <v>4</v>
      </c>
      <c r="H23" s="58">
        <v>145</v>
      </c>
      <c r="I23" s="60">
        <v>7</v>
      </c>
    </row>
    <row r="24" spans="2:9" ht="20.100000000000001" customHeight="1" thickBot="1" x14ac:dyDescent="0.25">
      <c r="B24" s="413"/>
      <c r="C24" s="497"/>
      <c r="D24" s="308"/>
      <c r="E24" s="352">
        <f>E23/D23</f>
        <v>0.11363636363636363</v>
      </c>
      <c r="F24" s="356">
        <f>F23/$D$23</f>
        <v>0</v>
      </c>
      <c r="G24" s="356">
        <f>G23/$D$23</f>
        <v>2.2727272727272728E-2</v>
      </c>
      <c r="H24" s="356">
        <f>H23/D23</f>
        <v>0.82386363636363635</v>
      </c>
      <c r="I24" s="363">
        <f>I23/D23</f>
        <v>3.9772727272727272E-2</v>
      </c>
    </row>
    <row r="25" spans="2:9" ht="20.100000000000001" customHeight="1" thickTop="1" x14ac:dyDescent="0.2">
      <c r="B25" s="412" t="s">
        <v>229</v>
      </c>
      <c r="C25" s="499" t="s">
        <v>177</v>
      </c>
      <c r="D25" s="299">
        <v>106</v>
      </c>
      <c r="E25" s="355">
        <v>7</v>
      </c>
      <c r="F25" s="59">
        <v>0</v>
      </c>
      <c r="G25" s="59">
        <v>2</v>
      </c>
      <c r="H25" s="59">
        <v>90</v>
      </c>
      <c r="I25" s="61">
        <v>7</v>
      </c>
    </row>
    <row r="26" spans="2:9" ht="20.100000000000001" customHeight="1" x14ac:dyDescent="0.2">
      <c r="B26" s="413"/>
      <c r="C26" s="421"/>
      <c r="D26" s="309"/>
      <c r="E26" s="96">
        <f>E25/D25</f>
        <v>6.6037735849056603E-2</v>
      </c>
      <c r="F26" s="203">
        <f>F25/$D$25</f>
        <v>0</v>
      </c>
      <c r="G26" s="203">
        <f>G25/$D$25</f>
        <v>1.8867924528301886E-2</v>
      </c>
      <c r="H26" s="203">
        <f>H25/D25</f>
        <v>0.84905660377358494</v>
      </c>
      <c r="I26" s="97">
        <f>I25/D25</f>
        <v>6.6037735849056603E-2</v>
      </c>
    </row>
    <row r="27" spans="2:9" ht="20.100000000000001" customHeight="1" x14ac:dyDescent="0.2">
      <c r="B27" s="413"/>
      <c r="C27" s="421" t="s">
        <v>178</v>
      </c>
      <c r="D27" s="302">
        <v>171</v>
      </c>
      <c r="E27" s="41">
        <v>26</v>
      </c>
      <c r="F27" s="58">
        <v>1</v>
      </c>
      <c r="G27" s="58">
        <v>2</v>
      </c>
      <c r="H27" s="58">
        <v>140</v>
      </c>
      <c r="I27" s="60">
        <v>2</v>
      </c>
    </row>
    <row r="28" spans="2:9" ht="20.100000000000001" customHeight="1" x14ac:dyDescent="0.2">
      <c r="B28" s="413"/>
      <c r="C28" s="500"/>
      <c r="D28" s="309"/>
      <c r="E28" s="96">
        <f>E27/D27</f>
        <v>0.15204678362573099</v>
      </c>
      <c r="F28" s="203">
        <f>F27/$D$27</f>
        <v>5.8479532163742687E-3</v>
      </c>
      <c r="G28" s="203">
        <f>G27/$D$27</f>
        <v>1.1695906432748537E-2</v>
      </c>
      <c r="H28" s="203">
        <f>H27/D27</f>
        <v>0.81871345029239762</v>
      </c>
      <c r="I28" s="97">
        <f>I27/D27</f>
        <v>1.1695906432748537E-2</v>
      </c>
    </row>
    <row r="29" spans="2:9" ht="20.100000000000001" customHeight="1" x14ac:dyDescent="0.2">
      <c r="B29" s="413"/>
      <c r="C29" s="421" t="s">
        <v>179</v>
      </c>
      <c r="D29" s="308">
        <v>49</v>
      </c>
      <c r="E29" s="41">
        <v>14</v>
      </c>
      <c r="F29" s="58">
        <v>0</v>
      </c>
      <c r="G29" s="58">
        <v>0</v>
      </c>
      <c r="H29" s="58">
        <v>32</v>
      </c>
      <c r="I29" s="60">
        <v>3</v>
      </c>
    </row>
    <row r="30" spans="2:9" ht="20.100000000000001" customHeight="1" x14ac:dyDescent="0.2">
      <c r="B30" s="413"/>
      <c r="C30" s="500"/>
      <c r="D30" s="309"/>
      <c r="E30" s="96">
        <f>E29/D29</f>
        <v>0.2857142857142857</v>
      </c>
      <c r="F30" s="203">
        <f>F29/$D$29</f>
        <v>0</v>
      </c>
      <c r="G30" s="203">
        <f>G29/$D$29</f>
        <v>0</v>
      </c>
      <c r="H30" s="203">
        <f>H29/D29</f>
        <v>0.65306122448979587</v>
      </c>
      <c r="I30" s="97">
        <f>I29/D29</f>
        <v>6.1224489795918366E-2</v>
      </c>
    </row>
    <row r="31" spans="2:9" ht="20.100000000000001" customHeight="1" x14ac:dyDescent="0.2">
      <c r="B31" s="413"/>
      <c r="C31" s="421" t="s">
        <v>180</v>
      </c>
      <c r="D31" s="308">
        <v>38</v>
      </c>
      <c r="E31" s="41">
        <v>5</v>
      </c>
      <c r="F31" s="58">
        <v>0</v>
      </c>
      <c r="G31" s="58">
        <v>4</v>
      </c>
      <c r="H31" s="58">
        <v>29</v>
      </c>
      <c r="I31" s="60">
        <v>0</v>
      </c>
    </row>
    <row r="32" spans="2:9" ht="20.100000000000001" customHeight="1" x14ac:dyDescent="0.2">
      <c r="B32" s="413"/>
      <c r="C32" s="500"/>
      <c r="D32" s="309"/>
      <c r="E32" s="96">
        <f>E31/D31</f>
        <v>0.13157894736842105</v>
      </c>
      <c r="F32" s="203">
        <f>F31/$D$31</f>
        <v>0</v>
      </c>
      <c r="G32" s="203">
        <f>G31/$D$31</f>
        <v>0.10526315789473684</v>
      </c>
      <c r="H32" s="203">
        <f>H31/D31</f>
        <v>0.76315789473684215</v>
      </c>
      <c r="I32" s="97">
        <f>I31/D31</f>
        <v>0</v>
      </c>
    </row>
    <row r="33" spans="2:9" ht="20.100000000000001" customHeight="1" x14ac:dyDescent="0.2">
      <c r="B33" s="413"/>
      <c r="C33" s="421" t="s">
        <v>181</v>
      </c>
      <c r="D33" s="308">
        <v>33</v>
      </c>
      <c r="E33" s="41">
        <v>10</v>
      </c>
      <c r="F33" s="58">
        <v>0</v>
      </c>
      <c r="G33" s="58">
        <v>3</v>
      </c>
      <c r="H33" s="58">
        <v>20</v>
      </c>
      <c r="I33" s="60">
        <v>0</v>
      </c>
    </row>
    <row r="34" spans="2:9" ht="20.100000000000001" customHeight="1" x14ac:dyDescent="0.2">
      <c r="B34" s="413"/>
      <c r="C34" s="500"/>
      <c r="D34" s="309"/>
      <c r="E34" s="96">
        <f>E33/D33</f>
        <v>0.30303030303030304</v>
      </c>
      <c r="F34" s="203">
        <f>F33/$D$33</f>
        <v>0</v>
      </c>
      <c r="G34" s="203">
        <f>G33/$D$33</f>
        <v>9.0909090909090912E-2</v>
      </c>
      <c r="H34" s="203">
        <f>H33/D33</f>
        <v>0.60606060606060608</v>
      </c>
      <c r="I34" s="97">
        <f>I33/D33</f>
        <v>0</v>
      </c>
    </row>
    <row r="35" spans="2:9" ht="20.100000000000001" customHeight="1" x14ac:dyDescent="0.2">
      <c r="B35" s="413"/>
      <c r="C35" s="421" t="s">
        <v>182</v>
      </c>
      <c r="D35" s="302">
        <v>30</v>
      </c>
      <c r="E35" s="41">
        <v>15</v>
      </c>
      <c r="F35" s="58">
        <v>0</v>
      </c>
      <c r="G35" s="58">
        <v>2</v>
      </c>
      <c r="H35" s="58">
        <v>13</v>
      </c>
      <c r="I35" s="60">
        <v>0</v>
      </c>
    </row>
    <row r="36" spans="2:9" ht="20.100000000000001" customHeight="1" thickBot="1" x14ac:dyDescent="0.25">
      <c r="B36" s="413"/>
      <c r="C36" s="501"/>
      <c r="D36" s="308"/>
      <c r="E36" s="360">
        <f>E35/D35</f>
        <v>0.5</v>
      </c>
      <c r="F36" s="361">
        <f>F35/$D$35</f>
        <v>0</v>
      </c>
      <c r="G36" s="361">
        <f>G35/$D$35</f>
        <v>6.6666666666666666E-2</v>
      </c>
      <c r="H36" s="361">
        <f>H35/D35</f>
        <v>0.43333333333333335</v>
      </c>
      <c r="I36" s="97">
        <f>I35/D35</f>
        <v>0</v>
      </c>
    </row>
    <row r="37" spans="2:9" ht="20.100000000000001" customHeight="1" thickTop="1" x14ac:dyDescent="0.2">
      <c r="B37" s="413"/>
      <c r="C37" s="4" t="s">
        <v>183</v>
      </c>
      <c r="D37" s="44">
        <v>291</v>
      </c>
      <c r="E37" s="205">
        <f t="shared" ref="E37:I37" si="1">E27+E29+E31+E33</f>
        <v>55</v>
      </c>
      <c r="F37" s="59">
        <f t="shared" si="1"/>
        <v>1</v>
      </c>
      <c r="G37" s="59">
        <f t="shared" si="1"/>
        <v>9</v>
      </c>
      <c r="H37" s="59">
        <f t="shared" si="1"/>
        <v>221</v>
      </c>
      <c r="I37" s="62">
        <f t="shared" si="1"/>
        <v>5</v>
      </c>
    </row>
    <row r="38" spans="2:9" ht="20.100000000000001" customHeight="1" x14ac:dyDescent="0.2">
      <c r="B38" s="413"/>
      <c r="C38" s="5" t="s">
        <v>184</v>
      </c>
      <c r="D38" s="309"/>
      <c r="E38" s="96">
        <f>E37/D37</f>
        <v>0.18900343642611683</v>
      </c>
      <c r="F38" s="203">
        <f>F37/$D$37</f>
        <v>3.4364261168384879E-3</v>
      </c>
      <c r="G38" s="203">
        <f>G37/$D$37</f>
        <v>3.0927835051546393E-2</v>
      </c>
      <c r="H38" s="203">
        <f>H37/D37</f>
        <v>0.75945017182130581</v>
      </c>
      <c r="I38" s="97">
        <f>I37/D37</f>
        <v>1.7182130584192441E-2</v>
      </c>
    </row>
    <row r="39" spans="2:9" ht="20.100000000000001" customHeight="1" x14ac:dyDescent="0.2">
      <c r="B39" s="413"/>
      <c r="C39" s="4" t="s">
        <v>183</v>
      </c>
      <c r="D39" s="45">
        <v>150</v>
      </c>
      <c r="E39" s="41">
        <f t="shared" ref="E39:I39" si="2">E29+E31+E33+E35</f>
        <v>44</v>
      </c>
      <c r="F39" s="58">
        <f t="shared" si="2"/>
        <v>0</v>
      </c>
      <c r="G39" s="58">
        <f t="shared" si="2"/>
        <v>9</v>
      </c>
      <c r="H39" s="58">
        <f t="shared" si="2"/>
        <v>94</v>
      </c>
      <c r="I39" s="61">
        <f t="shared" si="2"/>
        <v>3</v>
      </c>
    </row>
    <row r="40" spans="2:9" ht="20.100000000000001" customHeight="1" thickBot="1" x14ac:dyDescent="0.25">
      <c r="B40" s="414"/>
      <c r="C40" s="5" t="s">
        <v>185</v>
      </c>
      <c r="D40" s="309"/>
      <c r="E40" s="94">
        <f>E39/D39</f>
        <v>0.29333333333333333</v>
      </c>
      <c r="F40" s="204">
        <f>F39/$D$39</f>
        <v>0</v>
      </c>
      <c r="G40" s="204">
        <f>G39/$D$39</f>
        <v>0.06</v>
      </c>
      <c r="H40" s="204">
        <f>H39/D39</f>
        <v>0.62666666666666671</v>
      </c>
      <c r="I40" s="95">
        <f>I39/D39</f>
        <v>0.02</v>
      </c>
    </row>
    <row r="41" spans="2:9" ht="19.5" customHeight="1" x14ac:dyDescent="0.2">
      <c r="C41" s="11"/>
      <c r="D41" s="12"/>
      <c r="E41" s="10"/>
      <c r="F41" s="10"/>
      <c r="G41" s="10"/>
      <c r="H41" s="10"/>
      <c r="I41" s="10"/>
    </row>
  </sheetData>
  <mergeCells count="21">
    <mergeCell ref="I8:I10"/>
    <mergeCell ref="B11:C12"/>
    <mergeCell ref="B13:B24"/>
    <mergeCell ref="C13:C14"/>
    <mergeCell ref="C15:C16"/>
    <mergeCell ref="C17:C18"/>
    <mergeCell ref="C19:C20"/>
    <mergeCell ref="D8:D10"/>
    <mergeCell ref="E8:E10"/>
    <mergeCell ref="F8:F10"/>
    <mergeCell ref="G8:G10"/>
    <mergeCell ref="H8:H10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C71B-31E6-4925-B23E-E16442A82D10}">
  <sheetPr>
    <tabColor rgb="FF00B0F0"/>
    <pageSetUpPr fitToPage="1"/>
  </sheetPr>
  <dimension ref="A2:N79"/>
  <sheetViews>
    <sheetView view="pageBreakPreview" topLeftCell="A77" zoomScale="80" zoomScaleNormal="100" zoomScaleSheetLayoutView="80" workbookViewId="0">
      <selection activeCell="D9" sqref="D9:D57"/>
    </sheetView>
  </sheetViews>
  <sheetFormatPr defaultColWidth="9" defaultRowHeight="13.2" x14ac:dyDescent="0.2"/>
  <cols>
    <col min="1" max="1" width="5.5546875" style="15" customWidth="1"/>
    <col min="2" max="2" width="8.6640625" style="15" customWidth="1"/>
    <col min="3" max="14" width="20.6640625" style="1" customWidth="1"/>
    <col min="15" max="16" width="8.6640625" style="1" customWidth="1"/>
    <col min="17" max="36" width="4.6640625" style="1" customWidth="1"/>
    <col min="37" max="16384" width="9" style="1"/>
  </cols>
  <sheetData>
    <row r="2" spans="2:14" ht="17.100000000000001" customHeight="1" x14ac:dyDescent="0.2">
      <c r="B2" s="19" t="s">
        <v>330</v>
      </c>
    </row>
    <row r="3" spans="2:14" ht="18" customHeight="1" x14ac:dyDescent="0.2">
      <c r="B3" s="1"/>
    </row>
    <row r="4" spans="2:14" ht="15" customHeight="1" x14ac:dyDescent="0.2">
      <c r="B4" s="1"/>
      <c r="H4" s="37"/>
      <c r="L4" s="37" t="s">
        <v>167</v>
      </c>
    </row>
    <row r="5" spans="2:14" ht="15" customHeight="1" x14ac:dyDescent="0.2">
      <c r="B5" s="1"/>
      <c r="H5" s="37"/>
      <c r="L5" s="37" t="s">
        <v>230</v>
      </c>
    </row>
    <row r="6" spans="2:14" ht="15" customHeight="1" x14ac:dyDescent="0.2">
      <c r="B6" s="1"/>
      <c r="H6" s="37"/>
      <c r="L6" s="37" t="s">
        <v>297</v>
      </c>
    </row>
    <row r="7" spans="2:14" ht="15" customHeight="1" x14ac:dyDescent="0.2">
      <c r="B7" s="1"/>
      <c r="H7" s="37"/>
      <c r="L7" s="37" t="s">
        <v>331</v>
      </c>
    </row>
    <row r="8" spans="2:14" ht="13.8" thickBot="1" x14ac:dyDescent="0.25">
      <c r="N8" s="2" t="s">
        <v>168</v>
      </c>
    </row>
    <row r="9" spans="2:14" ht="15" customHeight="1" x14ac:dyDescent="0.2">
      <c r="B9" s="514"/>
      <c r="C9" s="514"/>
      <c r="D9" s="482" t="s">
        <v>208</v>
      </c>
      <c r="E9" s="516" t="s">
        <v>332</v>
      </c>
      <c r="F9" s="165"/>
      <c r="G9" s="166"/>
      <c r="H9" s="165"/>
      <c r="I9" s="165"/>
      <c r="J9" s="166"/>
      <c r="K9" s="166"/>
      <c r="L9" s="165"/>
      <c r="M9" s="165"/>
      <c r="N9" s="371"/>
    </row>
    <row r="10" spans="2:14" ht="15" customHeight="1" x14ac:dyDescent="0.2">
      <c r="B10" s="514"/>
      <c r="C10" s="514"/>
      <c r="D10" s="483"/>
      <c r="E10" s="517"/>
      <c r="F10" s="425" t="s">
        <v>333</v>
      </c>
      <c r="G10" s="498" t="s">
        <v>334</v>
      </c>
      <c r="H10" s="425" t="s">
        <v>335</v>
      </c>
      <c r="I10" s="425" t="s">
        <v>336</v>
      </c>
      <c r="J10" s="498" t="s">
        <v>337</v>
      </c>
      <c r="K10" s="498" t="s">
        <v>338</v>
      </c>
      <c r="L10" s="425" t="s">
        <v>339</v>
      </c>
      <c r="M10" s="425" t="s">
        <v>340</v>
      </c>
      <c r="N10" s="482" t="s">
        <v>237</v>
      </c>
    </row>
    <row r="11" spans="2:14" ht="10.5" customHeight="1" x14ac:dyDescent="0.2">
      <c r="B11" s="514"/>
      <c r="C11" s="514"/>
      <c r="D11" s="483"/>
      <c r="E11" s="517"/>
      <c r="F11" s="426"/>
      <c r="G11" s="497"/>
      <c r="H11" s="426"/>
      <c r="I11" s="426"/>
      <c r="J11" s="497"/>
      <c r="K11" s="497"/>
      <c r="L11" s="426"/>
      <c r="M11" s="426"/>
      <c r="N11" s="483"/>
    </row>
    <row r="12" spans="2:14" ht="68.25" customHeight="1" x14ac:dyDescent="0.2">
      <c r="B12" s="514"/>
      <c r="C12" s="514"/>
      <c r="D12" s="484"/>
      <c r="E12" s="518"/>
      <c r="F12" s="509"/>
      <c r="G12" s="515"/>
      <c r="H12" s="509"/>
      <c r="I12" s="509"/>
      <c r="J12" s="515"/>
      <c r="K12" s="515"/>
      <c r="L12" s="509"/>
      <c r="M12" s="509"/>
      <c r="N12" s="484"/>
    </row>
    <row r="13" spans="2:14" ht="19.2" customHeight="1" x14ac:dyDescent="0.2">
      <c r="B13" s="492" t="s">
        <v>209</v>
      </c>
      <c r="C13" s="493"/>
      <c r="D13" s="162">
        <v>427</v>
      </c>
      <c r="E13" s="46">
        <f t="shared" ref="E13:N13" si="0">E16+E19+E22+E25+E28+E31</f>
        <v>78</v>
      </c>
      <c r="F13" s="8">
        <f t="shared" si="0"/>
        <v>43</v>
      </c>
      <c r="G13" s="8">
        <f t="shared" si="0"/>
        <v>20</v>
      </c>
      <c r="H13" s="8">
        <f t="shared" si="0"/>
        <v>28</v>
      </c>
      <c r="I13" s="8">
        <f t="shared" si="0"/>
        <v>26</v>
      </c>
      <c r="J13" s="8">
        <f t="shared" si="0"/>
        <v>60</v>
      </c>
      <c r="K13" s="8">
        <f t="shared" si="0"/>
        <v>10</v>
      </c>
      <c r="L13" s="8">
        <f t="shared" si="0"/>
        <v>3</v>
      </c>
      <c r="M13" s="8">
        <f t="shared" si="0"/>
        <v>4</v>
      </c>
      <c r="N13" s="91">
        <f t="shared" si="0"/>
        <v>1</v>
      </c>
    </row>
    <row r="14" spans="2:14" ht="19.2" customHeight="1" x14ac:dyDescent="0.2">
      <c r="B14" s="494"/>
      <c r="C14" s="495"/>
      <c r="D14" s="325"/>
      <c r="E14" s="326">
        <f>E13/D13</f>
        <v>0.18266978922716628</v>
      </c>
      <c r="F14" s="295">
        <f>F13/D13</f>
        <v>0.10070257611241218</v>
      </c>
      <c r="G14" s="295">
        <f>G13/D13</f>
        <v>4.6838407494145202E-2</v>
      </c>
      <c r="H14" s="295">
        <f>H13/D13</f>
        <v>6.5573770491803282E-2</v>
      </c>
      <c r="I14" s="295">
        <f>I13/D13</f>
        <v>6.0889929742388757E-2</v>
      </c>
      <c r="J14" s="295">
        <f>J13/D13</f>
        <v>0.14051522248243559</v>
      </c>
      <c r="K14" s="295">
        <f>K13/D13</f>
        <v>2.3419203747072601E-2</v>
      </c>
      <c r="L14" s="295">
        <f>L13/D13</f>
        <v>7.0257611241217799E-3</v>
      </c>
      <c r="M14" s="295">
        <f>M13/D13</f>
        <v>9.3676814988290398E-3</v>
      </c>
      <c r="N14" s="296">
        <f>N13/D13</f>
        <v>2.34192037470726E-3</v>
      </c>
    </row>
    <row r="15" spans="2:14" ht="19.2" customHeight="1" thickBot="1" x14ac:dyDescent="0.25">
      <c r="B15" s="512"/>
      <c r="C15" s="513"/>
      <c r="D15" s="329"/>
      <c r="E15" s="330"/>
      <c r="F15" s="297">
        <f>F13/E13</f>
        <v>0.55128205128205132</v>
      </c>
      <c r="G15" s="297">
        <f>G13/E13</f>
        <v>0.25641025641025639</v>
      </c>
      <c r="H15" s="297">
        <f>H13/E13</f>
        <v>0.35897435897435898</v>
      </c>
      <c r="I15" s="297">
        <f>I13/E13</f>
        <v>0.33333333333333331</v>
      </c>
      <c r="J15" s="297">
        <f>J13/E13</f>
        <v>0.76923076923076927</v>
      </c>
      <c r="K15" s="297">
        <f>K13/E13</f>
        <v>0.12820512820512819</v>
      </c>
      <c r="L15" s="297">
        <f>L13/E13</f>
        <v>3.8461538461538464E-2</v>
      </c>
      <c r="M15" s="297">
        <f>M13/E13</f>
        <v>5.128205128205128E-2</v>
      </c>
      <c r="N15" s="298">
        <f>N13/E13</f>
        <v>1.282051282051282E-2</v>
      </c>
    </row>
    <row r="16" spans="2:14" ht="19.2" customHeight="1" thickTop="1" x14ac:dyDescent="0.2">
      <c r="B16" s="412" t="s">
        <v>210</v>
      </c>
      <c r="C16" s="511" t="s">
        <v>211</v>
      </c>
      <c r="D16" s="299">
        <v>49</v>
      </c>
      <c r="E16" s="48">
        <f>'表33-1'!E13+'表33-1'!F13</f>
        <v>8</v>
      </c>
      <c r="F16" s="52">
        <v>4</v>
      </c>
      <c r="G16" s="52">
        <v>2</v>
      </c>
      <c r="H16" s="52">
        <v>4</v>
      </c>
      <c r="I16" s="52">
        <v>2</v>
      </c>
      <c r="J16" s="52">
        <v>6</v>
      </c>
      <c r="K16" s="52">
        <v>1</v>
      </c>
      <c r="L16" s="52">
        <v>0</v>
      </c>
      <c r="M16" s="52">
        <v>0</v>
      </c>
      <c r="N16" s="89">
        <v>0</v>
      </c>
    </row>
    <row r="17" spans="2:14" ht="19.2" customHeight="1" x14ac:dyDescent="0.2">
      <c r="B17" s="413"/>
      <c r="C17" s="426"/>
      <c r="D17" s="307"/>
      <c r="E17" s="326">
        <f>E16/D16</f>
        <v>0.16326530612244897</v>
      </c>
      <c r="F17" s="295">
        <f>F16/D16</f>
        <v>8.1632653061224483E-2</v>
      </c>
      <c r="G17" s="295">
        <f>G16/D16</f>
        <v>4.0816326530612242E-2</v>
      </c>
      <c r="H17" s="295">
        <f>H16/D16</f>
        <v>8.1632653061224483E-2</v>
      </c>
      <c r="I17" s="295">
        <f>I16/D16</f>
        <v>4.0816326530612242E-2</v>
      </c>
      <c r="J17" s="295">
        <f>J16/D16</f>
        <v>0.12244897959183673</v>
      </c>
      <c r="K17" s="295">
        <f>K16/D16</f>
        <v>2.0408163265306121E-2</v>
      </c>
      <c r="L17" s="295">
        <f>L16/D16</f>
        <v>0</v>
      </c>
      <c r="M17" s="295">
        <f>M16/D16</f>
        <v>0</v>
      </c>
      <c r="N17" s="296">
        <f>N16/D16</f>
        <v>0</v>
      </c>
    </row>
    <row r="18" spans="2:14" ht="19.2" customHeight="1" x14ac:dyDescent="0.2">
      <c r="B18" s="413"/>
      <c r="C18" s="509"/>
      <c r="D18" s="183"/>
      <c r="E18" s="378"/>
      <c r="F18" s="300">
        <f>F16/E16</f>
        <v>0.5</v>
      </c>
      <c r="G18" s="300">
        <f>G16/E16</f>
        <v>0.25</v>
      </c>
      <c r="H18" s="300">
        <f>H16/E16</f>
        <v>0.5</v>
      </c>
      <c r="I18" s="300">
        <f>I16/E16</f>
        <v>0.25</v>
      </c>
      <c r="J18" s="300">
        <f>J16/E16</f>
        <v>0.75</v>
      </c>
      <c r="K18" s="300">
        <f>K16/E16</f>
        <v>0.125</v>
      </c>
      <c r="L18" s="300">
        <f>L16/E16</f>
        <v>0</v>
      </c>
      <c r="M18" s="300">
        <f>M16/E16</f>
        <v>0</v>
      </c>
      <c r="N18" s="301">
        <f>N16/E16</f>
        <v>0</v>
      </c>
    </row>
    <row r="19" spans="2:14" ht="19.2" customHeight="1" x14ac:dyDescent="0.2">
      <c r="B19" s="413"/>
      <c r="C19" s="425" t="s">
        <v>212</v>
      </c>
      <c r="D19" s="294">
        <v>87</v>
      </c>
      <c r="E19" s="47">
        <f>'表33-1'!E15+'表33-1'!F15</f>
        <v>21</v>
      </c>
      <c r="F19" s="23">
        <v>10</v>
      </c>
      <c r="G19" s="23">
        <v>6</v>
      </c>
      <c r="H19" s="23">
        <v>3</v>
      </c>
      <c r="I19" s="23">
        <v>7</v>
      </c>
      <c r="J19" s="23">
        <v>16</v>
      </c>
      <c r="K19" s="23">
        <v>4</v>
      </c>
      <c r="L19" s="23">
        <v>0</v>
      </c>
      <c r="M19" s="23">
        <v>1</v>
      </c>
      <c r="N19" s="90">
        <v>1</v>
      </c>
    </row>
    <row r="20" spans="2:14" ht="19.2" customHeight="1" x14ac:dyDescent="0.2">
      <c r="B20" s="413"/>
      <c r="C20" s="426"/>
      <c r="D20" s="307"/>
      <c r="E20" s="326">
        <f>E19/D19</f>
        <v>0.2413793103448276</v>
      </c>
      <c r="F20" s="295">
        <f>F19/D19</f>
        <v>0.11494252873563218</v>
      </c>
      <c r="G20" s="295">
        <f>G19/D19</f>
        <v>6.8965517241379309E-2</v>
      </c>
      <c r="H20" s="295">
        <f>H19/D19</f>
        <v>3.4482758620689655E-2</v>
      </c>
      <c r="I20" s="295">
        <f>I19/D19</f>
        <v>8.0459770114942528E-2</v>
      </c>
      <c r="J20" s="295">
        <f>J19/D19</f>
        <v>0.18390804597701149</v>
      </c>
      <c r="K20" s="295">
        <f>K19/D19</f>
        <v>4.5977011494252873E-2</v>
      </c>
      <c r="L20" s="295">
        <f>L19/D19</f>
        <v>0</v>
      </c>
      <c r="M20" s="295">
        <f>M19/D19</f>
        <v>1.1494252873563218E-2</v>
      </c>
      <c r="N20" s="296">
        <f>N19/D19</f>
        <v>1.1494252873563218E-2</v>
      </c>
    </row>
    <row r="21" spans="2:14" ht="19.2" customHeight="1" x14ac:dyDescent="0.2">
      <c r="B21" s="413"/>
      <c r="C21" s="509"/>
      <c r="D21" s="366"/>
      <c r="E21" s="332"/>
      <c r="F21" s="300">
        <f>F19/E19</f>
        <v>0.47619047619047616</v>
      </c>
      <c r="G21" s="300">
        <f>G19/E19</f>
        <v>0.2857142857142857</v>
      </c>
      <c r="H21" s="300">
        <f>H19/E19</f>
        <v>0.14285714285714285</v>
      </c>
      <c r="I21" s="300">
        <f>I19/E19</f>
        <v>0.33333333333333331</v>
      </c>
      <c r="J21" s="300">
        <f>J19/E19</f>
        <v>0.76190476190476186</v>
      </c>
      <c r="K21" s="300">
        <f>K19/E19</f>
        <v>0.19047619047619047</v>
      </c>
      <c r="L21" s="300">
        <f>L19/E19</f>
        <v>0</v>
      </c>
      <c r="M21" s="300">
        <f>M19/E19</f>
        <v>4.7619047619047616E-2</v>
      </c>
      <c r="N21" s="301">
        <f>N19/E19</f>
        <v>4.7619047619047616E-2</v>
      </c>
    </row>
    <row r="22" spans="2:14" ht="19.2" customHeight="1" x14ac:dyDescent="0.2">
      <c r="B22" s="413"/>
      <c r="C22" s="425" t="s">
        <v>213</v>
      </c>
      <c r="D22" s="294">
        <v>25</v>
      </c>
      <c r="E22" s="47">
        <f>'表33-1'!E17+'表33-1'!F17</f>
        <v>9</v>
      </c>
      <c r="F22" s="23">
        <v>6</v>
      </c>
      <c r="G22" s="23">
        <v>2</v>
      </c>
      <c r="H22" s="23">
        <v>4</v>
      </c>
      <c r="I22" s="23">
        <v>4</v>
      </c>
      <c r="J22" s="23">
        <v>9</v>
      </c>
      <c r="K22" s="23">
        <v>1</v>
      </c>
      <c r="L22" s="23">
        <v>1</v>
      </c>
      <c r="M22" s="23">
        <v>0</v>
      </c>
      <c r="N22" s="90">
        <v>0</v>
      </c>
    </row>
    <row r="23" spans="2:14" ht="19.2" customHeight="1" x14ac:dyDescent="0.2">
      <c r="B23" s="413"/>
      <c r="C23" s="426"/>
      <c r="D23" s="307"/>
      <c r="E23" s="326">
        <f>E22/D22</f>
        <v>0.36</v>
      </c>
      <c r="F23" s="295">
        <f>F22/D22</f>
        <v>0.24</v>
      </c>
      <c r="G23" s="295">
        <f>G22/D22</f>
        <v>0.08</v>
      </c>
      <c r="H23" s="295">
        <f>H22/D22</f>
        <v>0.16</v>
      </c>
      <c r="I23" s="295">
        <f>I22/D22</f>
        <v>0.16</v>
      </c>
      <c r="J23" s="295">
        <f>J22/D22</f>
        <v>0.36</v>
      </c>
      <c r="K23" s="295">
        <f>K22/D22</f>
        <v>0.04</v>
      </c>
      <c r="L23" s="295">
        <f>L22/D22</f>
        <v>0.04</v>
      </c>
      <c r="M23" s="295">
        <f>M22/D22</f>
        <v>0</v>
      </c>
      <c r="N23" s="296">
        <f>N22/D22</f>
        <v>0</v>
      </c>
    </row>
    <row r="24" spans="2:14" ht="19.2" customHeight="1" x14ac:dyDescent="0.2">
      <c r="B24" s="413"/>
      <c r="C24" s="509"/>
      <c r="D24" s="366"/>
      <c r="E24" s="332"/>
      <c r="F24" s="300">
        <f>F22/E22</f>
        <v>0.66666666666666663</v>
      </c>
      <c r="G24" s="300">
        <f>G22/E22</f>
        <v>0.22222222222222221</v>
      </c>
      <c r="H24" s="300">
        <f>H22/E22</f>
        <v>0.44444444444444442</v>
      </c>
      <c r="I24" s="300">
        <f>I22/E22</f>
        <v>0.44444444444444442</v>
      </c>
      <c r="J24" s="300">
        <f>J22/E22</f>
        <v>1</v>
      </c>
      <c r="K24" s="300">
        <f>K22/E22</f>
        <v>0.1111111111111111</v>
      </c>
      <c r="L24" s="300">
        <f>L22/E22</f>
        <v>0.1111111111111111</v>
      </c>
      <c r="M24" s="300">
        <f>M22/E22</f>
        <v>0</v>
      </c>
      <c r="N24" s="301">
        <f>N22/E22</f>
        <v>0</v>
      </c>
    </row>
    <row r="25" spans="2:14" ht="19.2" customHeight="1" x14ac:dyDescent="0.2">
      <c r="B25" s="413"/>
      <c r="C25" s="425" t="s">
        <v>214</v>
      </c>
      <c r="D25" s="294">
        <v>82</v>
      </c>
      <c r="E25" s="47">
        <f>'表33-1'!E19+'表33-1'!F19</f>
        <v>16</v>
      </c>
      <c r="F25" s="23">
        <v>9</v>
      </c>
      <c r="G25" s="23">
        <v>5</v>
      </c>
      <c r="H25" s="23">
        <v>7</v>
      </c>
      <c r="I25" s="23">
        <v>6</v>
      </c>
      <c r="J25" s="23">
        <v>10</v>
      </c>
      <c r="K25" s="23">
        <v>3</v>
      </c>
      <c r="L25" s="23">
        <v>0</v>
      </c>
      <c r="M25" s="23">
        <v>0</v>
      </c>
      <c r="N25" s="90">
        <v>0</v>
      </c>
    </row>
    <row r="26" spans="2:14" ht="19.2" customHeight="1" x14ac:dyDescent="0.2">
      <c r="B26" s="413"/>
      <c r="C26" s="426"/>
      <c r="D26" s="307"/>
      <c r="E26" s="326">
        <f>E25/D25</f>
        <v>0.1951219512195122</v>
      </c>
      <c r="F26" s="295">
        <f>F25/D25</f>
        <v>0.10975609756097561</v>
      </c>
      <c r="G26" s="295">
        <f>G25/D25</f>
        <v>6.097560975609756E-2</v>
      </c>
      <c r="H26" s="295">
        <f>H25/D25</f>
        <v>8.5365853658536592E-2</v>
      </c>
      <c r="I26" s="295">
        <f>I25/D25</f>
        <v>7.3170731707317069E-2</v>
      </c>
      <c r="J26" s="295">
        <f>J25/D25</f>
        <v>0.12195121951219512</v>
      </c>
      <c r="K26" s="295">
        <f>K25/D25</f>
        <v>3.6585365853658534E-2</v>
      </c>
      <c r="L26" s="295">
        <f>L25/D25</f>
        <v>0</v>
      </c>
      <c r="M26" s="295">
        <f>M25/D25</f>
        <v>0</v>
      </c>
      <c r="N26" s="296">
        <f>N25/D25</f>
        <v>0</v>
      </c>
    </row>
    <row r="27" spans="2:14" ht="19.2" customHeight="1" x14ac:dyDescent="0.2">
      <c r="B27" s="413"/>
      <c r="C27" s="509"/>
      <c r="D27" s="366"/>
      <c r="E27" s="332"/>
      <c r="F27" s="300">
        <f>F25/E25</f>
        <v>0.5625</v>
      </c>
      <c r="G27" s="300">
        <f>G25/E25</f>
        <v>0.3125</v>
      </c>
      <c r="H27" s="300">
        <f>H25/E25</f>
        <v>0.4375</v>
      </c>
      <c r="I27" s="300">
        <f>I25/E25</f>
        <v>0.375</v>
      </c>
      <c r="J27" s="300">
        <f>J25/E25</f>
        <v>0.625</v>
      </c>
      <c r="K27" s="300">
        <f>K25/E25</f>
        <v>0.1875</v>
      </c>
      <c r="L27" s="300">
        <f>L25/E25</f>
        <v>0</v>
      </c>
      <c r="M27" s="300">
        <f>M25/E25</f>
        <v>0</v>
      </c>
      <c r="N27" s="301">
        <f>N25/E25</f>
        <v>0</v>
      </c>
    </row>
    <row r="28" spans="2:14" ht="19.2" customHeight="1" x14ac:dyDescent="0.2">
      <c r="B28" s="413"/>
      <c r="C28" s="425" t="s">
        <v>215</v>
      </c>
      <c r="D28" s="294">
        <v>8</v>
      </c>
      <c r="E28" s="47">
        <f>'表33-1'!E21+'表33-1'!F21</f>
        <v>4</v>
      </c>
      <c r="F28" s="8">
        <v>2</v>
      </c>
      <c r="G28" s="8">
        <v>0</v>
      </c>
      <c r="H28" s="8">
        <v>3</v>
      </c>
      <c r="I28" s="8">
        <v>0</v>
      </c>
      <c r="J28" s="8">
        <v>3</v>
      </c>
      <c r="K28" s="8">
        <v>0</v>
      </c>
      <c r="L28" s="8">
        <v>0</v>
      </c>
      <c r="M28" s="8">
        <v>0</v>
      </c>
      <c r="N28" s="91">
        <v>0</v>
      </c>
    </row>
    <row r="29" spans="2:14" ht="19.2" customHeight="1" x14ac:dyDescent="0.2">
      <c r="B29" s="413"/>
      <c r="C29" s="426"/>
      <c r="D29" s="307"/>
      <c r="E29" s="326">
        <f>E28/D28</f>
        <v>0.5</v>
      </c>
      <c r="F29" s="295">
        <f>F28/D28</f>
        <v>0.25</v>
      </c>
      <c r="G29" s="295">
        <f>G28/D28</f>
        <v>0</v>
      </c>
      <c r="H29" s="295">
        <f>H28/D28</f>
        <v>0.375</v>
      </c>
      <c r="I29" s="295">
        <f>I28/D28</f>
        <v>0</v>
      </c>
      <c r="J29" s="295">
        <f>J28/D28</f>
        <v>0.375</v>
      </c>
      <c r="K29" s="295">
        <f>K28/D28</f>
        <v>0</v>
      </c>
      <c r="L29" s="295">
        <f>L28/D28</f>
        <v>0</v>
      </c>
      <c r="M29" s="295">
        <f>M28/D28</f>
        <v>0</v>
      </c>
      <c r="N29" s="296">
        <f>N28/D28</f>
        <v>0</v>
      </c>
    </row>
    <row r="30" spans="2:14" ht="19.2" customHeight="1" x14ac:dyDescent="0.2">
      <c r="B30" s="413"/>
      <c r="C30" s="509"/>
      <c r="D30" s="366"/>
      <c r="E30" s="332"/>
      <c r="F30" s="300">
        <f>F28/E28</f>
        <v>0.5</v>
      </c>
      <c r="G30" s="314">
        <f>G28/E28</f>
        <v>0</v>
      </c>
      <c r="H30" s="314">
        <f>H28/E28</f>
        <v>0.75</v>
      </c>
      <c r="I30" s="300">
        <f>I28/E28</f>
        <v>0</v>
      </c>
      <c r="J30" s="300">
        <f>J28/E28</f>
        <v>0.75</v>
      </c>
      <c r="K30" s="300">
        <f>K28/E28</f>
        <v>0</v>
      </c>
      <c r="L30" s="300">
        <f>L28/E28</f>
        <v>0</v>
      </c>
      <c r="M30" s="300">
        <f>M28/E28</f>
        <v>0</v>
      </c>
      <c r="N30" s="372">
        <v>0</v>
      </c>
    </row>
    <row r="31" spans="2:14" ht="19.2" customHeight="1" x14ac:dyDescent="0.2">
      <c r="B31" s="413"/>
      <c r="C31" s="425" t="s">
        <v>216</v>
      </c>
      <c r="D31" s="294">
        <v>176</v>
      </c>
      <c r="E31" s="47">
        <f>'表33-1'!E23+'表33-1'!F23</f>
        <v>20</v>
      </c>
      <c r="F31" s="23">
        <v>12</v>
      </c>
      <c r="G31" s="23">
        <v>5</v>
      </c>
      <c r="H31" s="23">
        <v>7</v>
      </c>
      <c r="I31" s="23">
        <v>7</v>
      </c>
      <c r="J31" s="23">
        <v>16</v>
      </c>
      <c r="K31" s="23">
        <v>1</v>
      </c>
      <c r="L31" s="23">
        <v>2</v>
      </c>
      <c r="M31" s="23">
        <v>3</v>
      </c>
      <c r="N31" s="90">
        <v>0</v>
      </c>
    </row>
    <row r="32" spans="2:14" ht="19.2" customHeight="1" x14ac:dyDescent="0.2">
      <c r="B32" s="413"/>
      <c r="C32" s="426"/>
      <c r="D32" s="307"/>
      <c r="E32" s="326">
        <f>E31/D31</f>
        <v>0.11363636363636363</v>
      </c>
      <c r="F32" s="295">
        <f>F31/D31</f>
        <v>6.8181818181818177E-2</v>
      </c>
      <c r="G32" s="295">
        <f>G31/D31</f>
        <v>2.8409090909090908E-2</v>
      </c>
      <c r="H32" s="295">
        <f>H31/D31</f>
        <v>3.9772727272727272E-2</v>
      </c>
      <c r="I32" s="295">
        <f>I31/D31</f>
        <v>3.9772727272727272E-2</v>
      </c>
      <c r="J32" s="295">
        <f>J31/D31</f>
        <v>9.0909090909090912E-2</v>
      </c>
      <c r="K32" s="295">
        <f>K31/D31</f>
        <v>5.681818181818182E-3</v>
      </c>
      <c r="L32" s="295">
        <f>L31/D31</f>
        <v>1.1363636363636364E-2</v>
      </c>
      <c r="M32" s="295">
        <f>M31/D31</f>
        <v>1.7045454545454544E-2</v>
      </c>
      <c r="N32" s="296">
        <f>N31/D31</f>
        <v>0</v>
      </c>
    </row>
    <row r="33" spans="2:14" ht="19.2" customHeight="1" thickBot="1" x14ac:dyDescent="0.25">
      <c r="B33" s="418"/>
      <c r="C33" s="510"/>
      <c r="D33" s="367"/>
      <c r="E33" s="334"/>
      <c r="F33" s="303">
        <f>F31/E31</f>
        <v>0.6</v>
      </c>
      <c r="G33" s="303">
        <f>G31/E31</f>
        <v>0.25</v>
      </c>
      <c r="H33" s="303">
        <f>H31/E31</f>
        <v>0.35</v>
      </c>
      <c r="I33" s="315">
        <f>I31/E31</f>
        <v>0.35</v>
      </c>
      <c r="J33" s="315">
        <f>J31/E31</f>
        <v>0.8</v>
      </c>
      <c r="K33" s="303">
        <f>K31/E31</f>
        <v>0.05</v>
      </c>
      <c r="L33" s="303">
        <f>L31/E31</f>
        <v>0.1</v>
      </c>
      <c r="M33" s="315">
        <f>M31/E31</f>
        <v>0.15</v>
      </c>
      <c r="N33" s="304">
        <f>N31/E31</f>
        <v>0</v>
      </c>
    </row>
    <row r="34" spans="2:14" ht="19.2" customHeight="1" thickTop="1" x14ac:dyDescent="0.2">
      <c r="B34" s="412" t="s">
        <v>217</v>
      </c>
      <c r="C34" s="511" t="s">
        <v>218</v>
      </c>
      <c r="D34" s="294">
        <v>106</v>
      </c>
      <c r="E34" s="47">
        <f>'表33-1'!E25+'表33-1'!F25</f>
        <v>7</v>
      </c>
      <c r="F34" s="23">
        <v>1</v>
      </c>
      <c r="G34" s="23">
        <v>1</v>
      </c>
      <c r="H34" s="23">
        <v>3</v>
      </c>
      <c r="I34" s="23">
        <v>1</v>
      </c>
      <c r="J34" s="23">
        <v>5</v>
      </c>
      <c r="K34" s="23">
        <v>0</v>
      </c>
      <c r="L34" s="23">
        <v>0</v>
      </c>
      <c r="M34" s="23">
        <v>1</v>
      </c>
      <c r="N34" s="90">
        <v>0</v>
      </c>
    </row>
    <row r="35" spans="2:14" ht="19.2" customHeight="1" x14ac:dyDescent="0.2">
      <c r="B35" s="413"/>
      <c r="C35" s="426"/>
      <c r="D35" s="307"/>
      <c r="E35" s="326">
        <f>E34/D34</f>
        <v>6.6037735849056603E-2</v>
      </c>
      <c r="F35" s="295">
        <f>F34/D34</f>
        <v>9.433962264150943E-3</v>
      </c>
      <c r="G35" s="295">
        <f>G34/D34</f>
        <v>9.433962264150943E-3</v>
      </c>
      <c r="H35" s="295">
        <f>H34/D34</f>
        <v>2.8301886792452831E-2</v>
      </c>
      <c r="I35" s="295">
        <f>I34/D34</f>
        <v>9.433962264150943E-3</v>
      </c>
      <c r="J35" s="295">
        <f>J34/D34</f>
        <v>4.716981132075472E-2</v>
      </c>
      <c r="K35" s="295">
        <f>K34/D34</f>
        <v>0</v>
      </c>
      <c r="L35" s="295">
        <f>L34/D34</f>
        <v>0</v>
      </c>
      <c r="M35" s="295">
        <f>M34/D34</f>
        <v>9.433962264150943E-3</v>
      </c>
      <c r="N35" s="296">
        <f>N34/D34</f>
        <v>0</v>
      </c>
    </row>
    <row r="36" spans="2:14" ht="19.2" customHeight="1" x14ac:dyDescent="0.2">
      <c r="B36" s="413"/>
      <c r="C36" s="509"/>
      <c r="D36" s="366"/>
      <c r="E36" s="332"/>
      <c r="F36" s="300">
        <f>F34/E34</f>
        <v>0.14285714285714285</v>
      </c>
      <c r="G36" s="300">
        <f>G34/E34</f>
        <v>0.14285714285714285</v>
      </c>
      <c r="H36" s="300">
        <f>H34/E34</f>
        <v>0.42857142857142855</v>
      </c>
      <c r="I36" s="300">
        <f>I34/E34</f>
        <v>0.14285714285714285</v>
      </c>
      <c r="J36" s="300">
        <f>J34/E34</f>
        <v>0.7142857142857143</v>
      </c>
      <c r="K36" s="300">
        <f>K34/E34</f>
        <v>0</v>
      </c>
      <c r="L36" s="300">
        <f>L34/E34</f>
        <v>0</v>
      </c>
      <c r="M36" s="300">
        <f>M34/E34</f>
        <v>0.14285714285714285</v>
      </c>
      <c r="N36" s="301">
        <f>N34/E34</f>
        <v>0</v>
      </c>
    </row>
    <row r="37" spans="2:14" ht="19.2" customHeight="1" x14ac:dyDescent="0.2">
      <c r="B37" s="413"/>
      <c r="C37" s="425" t="s">
        <v>219</v>
      </c>
      <c r="D37" s="294">
        <v>171</v>
      </c>
      <c r="E37" s="47">
        <f>'表33-1'!E27+'表33-1'!F27</f>
        <v>27</v>
      </c>
      <c r="F37" s="23">
        <v>13</v>
      </c>
      <c r="G37" s="23">
        <v>5</v>
      </c>
      <c r="H37" s="23">
        <v>12</v>
      </c>
      <c r="I37" s="23">
        <v>11</v>
      </c>
      <c r="J37" s="23">
        <v>22</v>
      </c>
      <c r="K37" s="23">
        <v>3</v>
      </c>
      <c r="L37" s="23">
        <v>2</v>
      </c>
      <c r="M37" s="23">
        <v>1</v>
      </c>
      <c r="N37" s="90">
        <v>1</v>
      </c>
    </row>
    <row r="38" spans="2:14" ht="19.2" customHeight="1" x14ac:dyDescent="0.2">
      <c r="B38" s="413"/>
      <c r="C38" s="426"/>
      <c r="D38" s="307"/>
      <c r="E38" s="326">
        <f>E37/D37</f>
        <v>0.15789473684210525</v>
      </c>
      <c r="F38" s="295">
        <f>F37/D37</f>
        <v>7.6023391812865493E-2</v>
      </c>
      <c r="G38" s="295">
        <f>G37/D37</f>
        <v>2.9239766081871343E-2</v>
      </c>
      <c r="H38" s="295">
        <f>H37/D37</f>
        <v>7.0175438596491224E-2</v>
      </c>
      <c r="I38" s="295">
        <f>I37/D37</f>
        <v>6.4327485380116955E-2</v>
      </c>
      <c r="J38" s="295">
        <f>J37/D37</f>
        <v>0.12865497076023391</v>
      </c>
      <c r="K38" s="295">
        <f>K37/D37</f>
        <v>1.7543859649122806E-2</v>
      </c>
      <c r="L38" s="295">
        <f>L37/D37</f>
        <v>1.1695906432748537E-2</v>
      </c>
      <c r="M38" s="295">
        <f>M37/D37</f>
        <v>5.8479532163742687E-3</v>
      </c>
      <c r="N38" s="296">
        <f>N37/D37</f>
        <v>5.8479532163742687E-3</v>
      </c>
    </row>
    <row r="39" spans="2:14" ht="19.2" customHeight="1" x14ac:dyDescent="0.2">
      <c r="B39" s="413"/>
      <c r="C39" s="509"/>
      <c r="D39" s="366"/>
      <c r="E39" s="332"/>
      <c r="F39" s="300">
        <f>F37/E37</f>
        <v>0.48148148148148145</v>
      </c>
      <c r="G39" s="300">
        <f>G37/E37</f>
        <v>0.18518518518518517</v>
      </c>
      <c r="H39" s="300">
        <f>H37/E37</f>
        <v>0.44444444444444442</v>
      </c>
      <c r="I39" s="300">
        <f>I37/E37</f>
        <v>0.40740740740740738</v>
      </c>
      <c r="J39" s="300">
        <f>J37/E37</f>
        <v>0.81481481481481477</v>
      </c>
      <c r="K39" s="300">
        <f>K37/E37</f>
        <v>0.1111111111111111</v>
      </c>
      <c r="L39" s="300">
        <f>L37/E37</f>
        <v>7.407407407407407E-2</v>
      </c>
      <c r="M39" s="300">
        <f>M37/E37</f>
        <v>3.7037037037037035E-2</v>
      </c>
      <c r="N39" s="301">
        <f>N37/E37</f>
        <v>3.7037037037037035E-2</v>
      </c>
    </row>
    <row r="40" spans="2:14" ht="19.2" customHeight="1" x14ac:dyDescent="0.2">
      <c r="B40" s="413"/>
      <c r="C40" s="425" t="s">
        <v>220</v>
      </c>
      <c r="D40" s="294">
        <v>49</v>
      </c>
      <c r="E40" s="47">
        <f>'表33-1'!E29+'表33-1'!F29</f>
        <v>14</v>
      </c>
      <c r="F40" s="8">
        <v>11</v>
      </c>
      <c r="G40" s="8">
        <v>3</v>
      </c>
      <c r="H40" s="8">
        <v>4</v>
      </c>
      <c r="I40" s="8">
        <v>7</v>
      </c>
      <c r="J40" s="8">
        <v>7</v>
      </c>
      <c r="K40" s="8">
        <v>3</v>
      </c>
      <c r="L40" s="8">
        <v>0</v>
      </c>
      <c r="M40" s="8">
        <v>1</v>
      </c>
      <c r="N40" s="91">
        <v>0</v>
      </c>
    </row>
    <row r="41" spans="2:14" ht="19.2" customHeight="1" x14ac:dyDescent="0.2">
      <c r="B41" s="413"/>
      <c r="C41" s="426"/>
      <c r="D41" s="307"/>
      <c r="E41" s="326">
        <f>E40/D40</f>
        <v>0.2857142857142857</v>
      </c>
      <c r="F41" s="295">
        <f>F40/D40</f>
        <v>0.22448979591836735</v>
      </c>
      <c r="G41" s="295">
        <f>G40/D40</f>
        <v>6.1224489795918366E-2</v>
      </c>
      <c r="H41" s="295">
        <f>H40/D40</f>
        <v>8.1632653061224483E-2</v>
      </c>
      <c r="I41" s="295">
        <f>I40/D40</f>
        <v>0.14285714285714285</v>
      </c>
      <c r="J41" s="295">
        <f>J40/D40</f>
        <v>0.14285714285714285</v>
      </c>
      <c r="K41" s="295">
        <f>K40/D40</f>
        <v>6.1224489795918366E-2</v>
      </c>
      <c r="L41" s="295">
        <f>L40/D40</f>
        <v>0</v>
      </c>
      <c r="M41" s="295">
        <f>M40/D40</f>
        <v>2.0408163265306121E-2</v>
      </c>
      <c r="N41" s="296">
        <f>N40/D40</f>
        <v>0</v>
      </c>
    </row>
    <row r="42" spans="2:14" ht="19.2" customHeight="1" x14ac:dyDescent="0.2">
      <c r="B42" s="413"/>
      <c r="C42" s="509"/>
      <c r="D42" s="366"/>
      <c r="E42" s="332"/>
      <c r="F42" s="300">
        <f>F40/E40</f>
        <v>0.7857142857142857</v>
      </c>
      <c r="G42" s="300">
        <f>G40/E40</f>
        <v>0.21428571428571427</v>
      </c>
      <c r="H42" s="300">
        <f>H40/E40</f>
        <v>0.2857142857142857</v>
      </c>
      <c r="I42" s="300">
        <f>I40/E40</f>
        <v>0.5</v>
      </c>
      <c r="J42" s="300">
        <f>J40/E40</f>
        <v>0.5</v>
      </c>
      <c r="K42" s="300">
        <f>K40/E40</f>
        <v>0.21428571428571427</v>
      </c>
      <c r="L42" s="300">
        <f>L40/E40</f>
        <v>0</v>
      </c>
      <c r="M42" s="300">
        <f>M40/E40</f>
        <v>7.1428571428571425E-2</v>
      </c>
      <c r="N42" s="301">
        <f>N40/E40</f>
        <v>0</v>
      </c>
    </row>
    <row r="43" spans="2:14" ht="19.2" customHeight="1" x14ac:dyDescent="0.2">
      <c r="B43" s="413"/>
      <c r="C43" s="425" t="s">
        <v>221</v>
      </c>
      <c r="D43" s="294">
        <v>38</v>
      </c>
      <c r="E43" s="47">
        <f>'表33-1'!E31+'表33-1'!F31</f>
        <v>5</v>
      </c>
      <c r="F43" s="8">
        <v>2</v>
      </c>
      <c r="G43" s="8">
        <v>2</v>
      </c>
      <c r="H43" s="8">
        <v>1</v>
      </c>
      <c r="I43" s="8">
        <v>1</v>
      </c>
      <c r="J43" s="8">
        <v>4</v>
      </c>
      <c r="K43" s="8">
        <v>0</v>
      </c>
      <c r="L43" s="8">
        <v>0</v>
      </c>
      <c r="M43" s="8">
        <v>0</v>
      </c>
      <c r="N43" s="91">
        <v>0</v>
      </c>
    </row>
    <row r="44" spans="2:14" ht="19.2" customHeight="1" x14ac:dyDescent="0.2">
      <c r="B44" s="413"/>
      <c r="C44" s="426"/>
      <c r="D44" s="307"/>
      <c r="E44" s="326">
        <f>E43/D43</f>
        <v>0.13157894736842105</v>
      </c>
      <c r="F44" s="295">
        <f>F43/D43</f>
        <v>5.2631578947368418E-2</v>
      </c>
      <c r="G44" s="295">
        <f>G43/D43</f>
        <v>5.2631578947368418E-2</v>
      </c>
      <c r="H44" s="295">
        <f>H43/D43</f>
        <v>2.6315789473684209E-2</v>
      </c>
      <c r="I44" s="295">
        <f>I43/D43</f>
        <v>2.6315789473684209E-2</v>
      </c>
      <c r="J44" s="295">
        <f>J43/D43</f>
        <v>0.10526315789473684</v>
      </c>
      <c r="K44" s="295">
        <f>K43/D43</f>
        <v>0</v>
      </c>
      <c r="L44" s="295">
        <f>L43/D43</f>
        <v>0</v>
      </c>
      <c r="M44" s="295">
        <f>M43/D43</f>
        <v>0</v>
      </c>
      <c r="N44" s="296">
        <f>N43/D43</f>
        <v>0</v>
      </c>
    </row>
    <row r="45" spans="2:14" ht="19.2" customHeight="1" x14ac:dyDescent="0.2">
      <c r="B45" s="413"/>
      <c r="C45" s="509"/>
      <c r="D45" s="366"/>
      <c r="E45" s="332"/>
      <c r="F45" s="300">
        <f>F43/E43</f>
        <v>0.4</v>
      </c>
      <c r="G45" s="300">
        <f>G43/E43</f>
        <v>0.4</v>
      </c>
      <c r="H45" s="300">
        <f>H43/E43</f>
        <v>0.2</v>
      </c>
      <c r="I45" s="300">
        <f>I43/E43</f>
        <v>0.2</v>
      </c>
      <c r="J45" s="300">
        <f>J43/E43</f>
        <v>0.8</v>
      </c>
      <c r="K45" s="300">
        <f>K43/E43</f>
        <v>0</v>
      </c>
      <c r="L45" s="300">
        <f>L43/E43</f>
        <v>0</v>
      </c>
      <c r="M45" s="300">
        <f>M43/E43</f>
        <v>0</v>
      </c>
      <c r="N45" s="301">
        <f>N43/E43</f>
        <v>0</v>
      </c>
    </row>
    <row r="46" spans="2:14" ht="19.2" customHeight="1" x14ac:dyDescent="0.2">
      <c r="B46" s="413"/>
      <c r="C46" s="425" t="s">
        <v>222</v>
      </c>
      <c r="D46" s="294">
        <v>33</v>
      </c>
      <c r="E46" s="47">
        <f>'表33-1'!E33+'表33-1'!F33</f>
        <v>10</v>
      </c>
      <c r="F46" s="8">
        <v>7</v>
      </c>
      <c r="G46" s="8">
        <v>3</v>
      </c>
      <c r="H46" s="8">
        <v>3</v>
      </c>
      <c r="I46" s="8">
        <v>4</v>
      </c>
      <c r="J46" s="8">
        <v>8</v>
      </c>
      <c r="K46" s="8">
        <v>3</v>
      </c>
      <c r="L46" s="8">
        <v>1</v>
      </c>
      <c r="M46" s="8">
        <v>0</v>
      </c>
      <c r="N46" s="91">
        <v>0</v>
      </c>
    </row>
    <row r="47" spans="2:14" ht="19.2" customHeight="1" x14ac:dyDescent="0.2">
      <c r="B47" s="413"/>
      <c r="C47" s="426"/>
      <c r="D47" s="307"/>
      <c r="E47" s="326">
        <f>E46/D46</f>
        <v>0.30303030303030304</v>
      </c>
      <c r="F47" s="295">
        <f>F46/D46</f>
        <v>0.21212121212121213</v>
      </c>
      <c r="G47" s="295">
        <f>G46/D46</f>
        <v>9.0909090909090912E-2</v>
      </c>
      <c r="H47" s="295">
        <f>H46/D46</f>
        <v>9.0909090909090912E-2</v>
      </c>
      <c r="I47" s="295">
        <f>I46/D46</f>
        <v>0.12121212121212122</v>
      </c>
      <c r="J47" s="295">
        <f>J46/D46</f>
        <v>0.24242424242424243</v>
      </c>
      <c r="K47" s="295">
        <f>K46/D46</f>
        <v>9.0909090909090912E-2</v>
      </c>
      <c r="L47" s="295">
        <f>L46/D46</f>
        <v>3.0303030303030304E-2</v>
      </c>
      <c r="M47" s="295">
        <f>M46/D46</f>
        <v>0</v>
      </c>
      <c r="N47" s="296">
        <f>N46/D46</f>
        <v>0</v>
      </c>
    </row>
    <row r="48" spans="2:14" ht="19.2" customHeight="1" x14ac:dyDescent="0.2">
      <c r="B48" s="413"/>
      <c r="C48" s="509"/>
      <c r="D48" s="366"/>
      <c r="E48" s="332"/>
      <c r="F48" s="300">
        <f>F46/E46</f>
        <v>0.7</v>
      </c>
      <c r="G48" s="300">
        <f>G46/E46</f>
        <v>0.3</v>
      </c>
      <c r="H48" s="300">
        <f>H46/E46</f>
        <v>0.3</v>
      </c>
      <c r="I48" s="300">
        <f>I46/E46</f>
        <v>0.4</v>
      </c>
      <c r="J48" s="300">
        <f>J46/E46</f>
        <v>0.8</v>
      </c>
      <c r="K48" s="300">
        <f>K46/E46</f>
        <v>0.3</v>
      </c>
      <c r="L48" s="300">
        <f>L46/E46</f>
        <v>0.1</v>
      </c>
      <c r="M48" s="300">
        <f>M46/E46</f>
        <v>0</v>
      </c>
      <c r="N48" s="301">
        <f>N46/E46</f>
        <v>0</v>
      </c>
    </row>
    <row r="49" spans="2:14" ht="19.2" customHeight="1" x14ac:dyDescent="0.2">
      <c r="B49" s="413"/>
      <c r="C49" s="425" t="s">
        <v>223</v>
      </c>
      <c r="D49" s="294">
        <v>30</v>
      </c>
      <c r="E49" s="47">
        <f>'表33-1'!E35+'表33-1'!F35</f>
        <v>15</v>
      </c>
      <c r="F49" s="8">
        <v>9</v>
      </c>
      <c r="G49" s="8">
        <v>6</v>
      </c>
      <c r="H49" s="8">
        <v>5</v>
      </c>
      <c r="I49" s="8">
        <v>2</v>
      </c>
      <c r="J49" s="8">
        <v>14</v>
      </c>
      <c r="K49" s="8">
        <v>1</v>
      </c>
      <c r="L49" s="8">
        <v>0</v>
      </c>
      <c r="M49" s="8">
        <v>1</v>
      </c>
      <c r="N49" s="91">
        <v>0</v>
      </c>
    </row>
    <row r="50" spans="2:14" ht="19.2" customHeight="1" x14ac:dyDescent="0.2">
      <c r="B50" s="413"/>
      <c r="C50" s="426"/>
      <c r="D50" s="307"/>
      <c r="E50" s="326">
        <f>E49/D49</f>
        <v>0.5</v>
      </c>
      <c r="F50" s="295">
        <f>F49/D49</f>
        <v>0.3</v>
      </c>
      <c r="G50" s="295">
        <f>G49/D49</f>
        <v>0.2</v>
      </c>
      <c r="H50" s="295">
        <f>H49/D49</f>
        <v>0.16666666666666666</v>
      </c>
      <c r="I50" s="295">
        <f>I49/D49</f>
        <v>6.6666666666666666E-2</v>
      </c>
      <c r="J50" s="295">
        <f>J49/D49</f>
        <v>0.46666666666666667</v>
      </c>
      <c r="K50" s="295">
        <f>K49/D49</f>
        <v>3.3333333333333333E-2</v>
      </c>
      <c r="L50" s="295">
        <f>L49/D49</f>
        <v>0</v>
      </c>
      <c r="M50" s="295">
        <f>M49/D49</f>
        <v>3.3333333333333333E-2</v>
      </c>
      <c r="N50" s="296">
        <v>0</v>
      </c>
    </row>
    <row r="51" spans="2:14" ht="19.2" customHeight="1" thickBot="1" x14ac:dyDescent="0.25">
      <c r="B51" s="413"/>
      <c r="C51" s="510"/>
      <c r="D51" s="367"/>
      <c r="E51" s="334"/>
      <c r="F51" s="315">
        <f>F49/E49</f>
        <v>0.6</v>
      </c>
      <c r="G51" s="315">
        <f>G49/E49</f>
        <v>0.4</v>
      </c>
      <c r="H51" s="315">
        <f>H49/E49</f>
        <v>0.33333333333333331</v>
      </c>
      <c r="I51" s="315">
        <f>I49/E49</f>
        <v>0.13333333333333333</v>
      </c>
      <c r="J51" s="315">
        <f>J49/E49</f>
        <v>0.93333333333333335</v>
      </c>
      <c r="K51" s="315">
        <f>K49/E49</f>
        <v>6.6666666666666666E-2</v>
      </c>
      <c r="L51" s="315">
        <f>L49/E49</f>
        <v>0</v>
      </c>
      <c r="M51" s="315">
        <f>M49/E49</f>
        <v>6.6666666666666666E-2</v>
      </c>
      <c r="N51" s="304">
        <v>0</v>
      </c>
    </row>
    <row r="52" spans="2:14" ht="19.2" customHeight="1" thickTop="1" x14ac:dyDescent="0.2">
      <c r="B52" s="413"/>
      <c r="C52" s="26" t="s">
        <v>224</v>
      </c>
      <c r="D52" s="337">
        <v>291</v>
      </c>
      <c r="E52" s="47">
        <f t="shared" ref="E52:N52" si="1">E37+E40+E43+E46</f>
        <v>56</v>
      </c>
      <c r="F52" s="23">
        <f t="shared" si="1"/>
        <v>33</v>
      </c>
      <c r="G52" s="23">
        <f t="shared" si="1"/>
        <v>13</v>
      </c>
      <c r="H52" s="23">
        <f t="shared" si="1"/>
        <v>20</v>
      </c>
      <c r="I52" s="23">
        <f t="shared" si="1"/>
        <v>23</v>
      </c>
      <c r="J52" s="23">
        <f t="shared" si="1"/>
        <v>41</v>
      </c>
      <c r="K52" s="23">
        <f t="shared" si="1"/>
        <v>9</v>
      </c>
      <c r="L52" s="23">
        <f t="shared" si="1"/>
        <v>3</v>
      </c>
      <c r="M52" s="23">
        <f t="shared" si="1"/>
        <v>2</v>
      </c>
      <c r="N52" s="90">
        <f t="shared" si="1"/>
        <v>1</v>
      </c>
    </row>
    <row r="53" spans="2:14" ht="19.2" customHeight="1" x14ac:dyDescent="0.2">
      <c r="B53" s="413"/>
      <c r="C53" s="34" t="s">
        <v>225</v>
      </c>
      <c r="D53" s="163"/>
      <c r="E53" s="326">
        <f>E52/D52</f>
        <v>0.19243986254295534</v>
      </c>
      <c r="F53" s="295">
        <f>F52/D52</f>
        <v>0.1134020618556701</v>
      </c>
      <c r="G53" s="295">
        <f>G52/D52</f>
        <v>4.4673539518900345E-2</v>
      </c>
      <c r="H53" s="295">
        <f>H52/D52</f>
        <v>6.8728522336769765E-2</v>
      </c>
      <c r="I53" s="295">
        <f>I52/D52</f>
        <v>7.903780068728522E-2</v>
      </c>
      <c r="J53" s="295">
        <f>J52/D52</f>
        <v>0.14089347079037801</v>
      </c>
      <c r="K53" s="295">
        <f>K52/D52</f>
        <v>3.0927835051546393E-2</v>
      </c>
      <c r="L53" s="295">
        <f>L52/D52</f>
        <v>1.0309278350515464E-2</v>
      </c>
      <c r="M53" s="295">
        <f>M52/D52</f>
        <v>6.8728522336769758E-3</v>
      </c>
      <c r="N53" s="296">
        <f>N52/D52</f>
        <v>3.4364261168384879E-3</v>
      </c>
    </row>
    <row r="54" spans="2:14" ht="19.2" customHeight="1" x14ac:dyDescent="0.2">
      <c r="B54" s="413"/>
      <c r="C54" s="27"/>
      <c r="D54" s="164"/>
      <c r="E54" s="332"/>
      <c r="F54" s="300">
        <f>F52/E52</f>
        <v>0.5892857142857143</v>
      </c>
      <c r="G54" s="300">
        <f>G52/E52</f>
        <v>0.23214285714285715</v>
      </c>
      <c r="H54" s="300">
        <f>H52/E52</f>
        <v>0.35714285714285715</v>
      </c>
      <c r="I54" s="300">
        <f>I52/E52</f>
        <v>0.4107142857142857</v>
      </c>
      <c r="J54" s="300">
        <f>J52/E52</f>
        <v>0.7321428571428571</v>
      </c>
      <c r="K54" s="300">
        <f>K52/E52</f>
        <v>0.16071428571428573</v>
      </c>
      <c r="L54" s="300">
        <f>L52/E52</f>
        <v>5.3571428571428568E-2</v>
      </c>
      <c r="M54" s="300">
        <f>M52/E52</f>
        <v>3.5714285714285712E-2</v>
      </c>
      <c r="N54" s="301">
        <f>N52/E52</f>
        <v>1.7857142857142856E-2</v>
      </c>
    </row>
    <row r="55" spans="2:14" ht="19.2" customHeight="1" x14ac:dyDescent="0.2">
      <c r="B55" s="413"/>
      <c r="C55" s="29" t="s">
        <v>224</v>
      </c>
      <c r="D55" s="338">
        <v>150</v>
      </c>
      <c r="E55" s="46">
        <f t="shared" ref="E55:N55" si="2">E40+E43+E46+E49</f>
        <v>44</v>
      </c>
      <c r="F55" s="8">
        <f t="shared" si="2"/>
        <v>29</v>
      </c>
      <c r="G55" s="8">
        <f t="shared" si="2"/>
        <v>14</v>
      </c>
      <c r="H55" s="8">
        <f t="shared" si="2"/>
        <v>13</v>
      </c>
      <c r="I55" s="8">
        <f t="shared" si="2"/>
        <v>14</v>
      </c>
      <c r="J55" s="8">
        <f t="shared" si="2"/>
        <v>33</v>
      </c>
      <c r="K55" s="8">
        <f t="shared" si="2"/>
        <v>7</v>
      </c>
      <c r="L55" s="8">
        <f t="shared" si="2"/>
        <v>1</v>
      </c>
      <c r="M55" s="8">
        <f t="shared" si="2"/>
        <v>2</v>
      </c>
      <c r="N55" s="91">
        <f t="shared" si="2"/>
        <v>0</v>
      </c>
    </row>
    <row r="56" spans="2:14" ht="19.2" customHeight="1" x14ac:dyDescent="0.2">
      <c r="B56" s="413"/>
      <c r="C56" s="34" t="s">
        <v>226</v>
      </c>
      <c r="D56" s="339"/>
      <c r="E56" s="326">
        <f>E55/D55</f>
        <v>0.29333333333333333</v>
      </c>
      <c r="F56" s="295">
        <f>F55/D55</f>
        <v>0.19333333333333333</v>
      </c>
      <c r="G56" s="295">
        <f>G55/D55</f>
        <v>9.3333333333333338E-2</v>
      </c>
      <c r="H56" s="295">
        <f>H55/D55</f>
        <v>8.666666666666667E-2</v>
      </c>
      <c r="I56" s="295">
        <f>I55/D55</f>
        <v>9.3333333333333338E-2</v>
      </c>
      <c r="J56" s="295">
        <f>J55/D55</f>
        <v>0.22</v>
      </c>
      <c r="K56" s="295">
        <f>K55/D55</f>
        <v>4.6666666666666669E-2</v>
      </c>
      <c r="L56" s="295">
        <f>L55/D55</f>
        <v>6.6666666666666671E-3</v>
      </c>
      <c r="M56" s="295">
        <f>M55/D55</f>
        <v>1.3333333333333334E-2</v>
      </c>
      <c r="N56" s="296">
        <f>N55/D55</f>
        <v>0</v>
      </c>
    </row>
    <row r="57" spans="2:14" ht="19.2" customHeight="1" thickBot="1" x14ac:dyDescent="0.25">
      <c r="B57" s="414"/>
      <c r="C57" s="27"/>
      <c r="D57" s="164"/>
      <c r="E57" s="340"/>
      <c r="F57" s="305">
        <f>F55/E55</f>
        <v>0.65909090909090906</v>
      </c>
      <c r="G57" s="305">
        <f>G55/E55</f>
        <v>0.31818181818181818</v>
      </c>
      <c r="H57" s="324">
        <f>H55/E55</f>
        <v>0.29545454545454547</v>
      </c>
      <c r="I57" s="324">
        <f>I55/E55</f>
        <v>0.31818181818181818</v>
      </c>
      <c r="J57" s="324">
        <f>J55/E55</f>
        <v>0.75</v>
      </c>
      <c r="K57" s="305">
        <f>K55/E55</f>
        <v>0.15909090909090909</v>
      </c>
      <c r="L57" s="305">
        <f>L55/E55</f>
        <v>2.2727272727272728E-2</v>
      </c>
      <c r="M57" s="324">
        <f>M55/E55</f>
        <v>4.5454545454545456E-2</v>
      </c>
      <c r="N57" s="306">
        <f>N55/E55</f>
        <v>0</v>
      </c>
    </row>
    <row r="58" spans="2:14" ht="19.2" customHeight="1" x14ac:dyDescent="0.2">
      <c r="B58" s="68"/>
      <c r="C58" s="508" t="s">
        <v>341</v>
      </c>
      <c r="D58" s="508"/>
      <c r="E58" s="508"/>
      <c r="F58" s="508"/>
      <c r="G58" s="373"/>
      <c r="H58" s="373"/>
      <c r="I58" s="373"/>
      <c r="J58" s="373"/>
      <c r="K58" s="373"/>
      <c r="L58" s="373"/>
      <c r="M58" s="373"/>
      <c r="N58" s="373"/>
    </row>
    <row r="59" spans="2:14" x14ac:dyDescent="0.2">
      <c r="B59" s="16"/>
      <c r="C59" s="20"/>
      <c r="D59" s="17"/>
      <c r="E59" s="18"/>
      <c r="F59" s="21"/>
      <c r="G59" s="21"/>
      <c r="H59" s="21"/>
      <c r="I59" s="21"/>
      <c r="J59" s="21"/>
      <c r="K59" s="21"/>
      <c r="L59" s="21"/>
      <c r="M59" s="21"/>
    </row>
    <row r="60" spans="2:14" x14ac:dyDescent="0.2">
      <c r="C60" s="15"/>
      <c r="D60" s="15"/>
    </row>
    <row r="61" spans="2:14" x14ac:dyDescent="0.2">
      <c r="C61" s="15"/>
      <c r="D61" s="15"/>
    </row>
    <row r="62" spans="2:14" x14ac:dyDescent="0.2">
      <c r="C62" s="15"/>
      <c r="D62" s="15"/>
    </row>
    <row r="63" spans="2:14" x14ac:dyDescent="0.2">
      <c r="C63" s="15"/>
      <c r="D63" s="15"/>
    </row>
    <row r="64" spans="2:14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C77" s="15"/>
      <c r="D77" s="15"/>
    </row>
    <row r="78" spans="1:4" x14ac:dyDescent="0.2">
      <c r="C78" s="15"/>
      <c r="D78" s="15"/>
    </row>
    <row r="79" spans="1:4" x14ac:dyDescent="0.2">
      <c r="A79" s="1"/>
      <c r="B79" s="1"/>
      <c r="C79" s="15"/>
      <c r="D79" s="15"/>
    </row>
  </sheetData>
  <mergeCells count="28">
    <mergeCell ref="E9:E12"/>
    <mergeCell ref="F10:F12"/>
    <mergeCell ref="G10:G12"/>
    <mergeCell ref="B34:B57"/>
    <mergeCell ref="C34:C36"/>
    <mergeCell ref="C37:C39"/>
    <mergeCell ref="B9:C12"/>
    <mergeCell ref="D9:D12"/>
    <mergeCell ref="C40:C42"/>
    <mergeCell ref="C43:C45"/>
    <mergeCell ref="C46:C48"/>
    <mergeCell ref="C49:C51"/>
    <mergeCell ref="C58:F58"/>
    <mergeCell ref="N10:N12"/>
    <mergeCell ref="B13:C15"/>
    <mergeCell ref="B16:B33"/>
    <mergeCell ref="C16:C18"/>
    <mergeCell ref="C19:C21"/>
    <mergeCell ref="C22:C24"/>
    <mergeCell ref="C25:C27"/>
    <mergeCell ref="C28:C30"/>
    <mergeCell ref="C31:C33"/>
    <mergeCell ref="H10:H12"/>
    <mergeCell ref="I10:I12"/>
    <mergeCell ref="J10:J12"/>
    <mergeCell ref="K10:K12"/>
    <mergeCell ref="L10:L12"/>
    <mergeCell ref="M10:M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DA008-9470-420E-8690-7C688B11A089}">
  <sheetPr>
    <tabColor rgb="FF00B0F0"/>
    <pageSetUpPr fitToPage="1"/>
  </sheetPr>
  <dimension ref="A2:N84"/>
  <sheetViews>
    <sheetView view="pageBreakPreview" topLeftCell="A3" zoomScale="70" zoomScaleNormal="100" zoomScaleSheetLayoutView="70" workbookViewId="0">
      <selection activeCell="E19" sqref="E19"/>
    </sheetView>
  </sheetViews>
  <sheetFormatPr defaultColWidth="9" defaultRowHeight="13.2" x14ac:dyDescent="0.2"/>
  <cols>
    <col min="1" max="1" width="5.6640625" style="15" customWidth="1"/>
    <col min="2" max="2" width="8.6640625" style="15" customWidth="1"/>
    <col min="3" max="14" width="20.6640625" style="1" customWidth="1"/>
    <col min="15" max="16" width="8.6640625" style="1" customWidth="1"/>
    <col min="17" max="36" width="4.6640625" style="1" customWidth="1"/>
    <col min="37" max="16384" width="9" style="1"/>
  </cols>
  <sheetData>
    <row r="2" spans="2:14" ht="17.100000000000001" customHeight="1" x14ac:dyDescent="0.2">
      <c r="B2" s="19" t="s">
        <v>342</v>
      </c>
    </row>
    <row r="3" spans="2:14" ht="18" customHeight="1" x14ac:dyDescent="0.2">
      <c r="B3" s="1"/>
    </row>
    <row r="4" spans="2:14" ht="15" customHeight="1" x14ac:dyDescent="0.2">
      <c r="B4" s="1"/>
      <c r="H4" s="37"/>
      <c r="L4" s="37" t="s">
        <v>167</v>
      </c>
    </row>
    <row r="5" spans="2:14" ht="15" customHeight="1" x14ac:dyDescent="0.2">
      <c r="B5" s="1"/>
      <c r="H5" s="37"/>
      <c r="L5" s="37" t="s">
        <v>230</v>
      </c>
    </row>
    <row r="6" spans="2:14" ht="15" customHeight="1" x14ac:dyDescent="0.2">
      <c r="B6" s="1"/>
      <c r="H6" s="37"/>
      <c r="L6" s="37" t="s">
        <v>297</v>
      </c>
    </row>
    <row r="7" spans="2:14" ht="15" customHeight="1" x14ac:dyDescent="0.2">
      <c r="B7" s="1"/>
      <c r="H7" s="37"/>
      <c r="L7" s="37" t="s">
        <v>331</v>
      </c>
    </row>
    <row r="8" spans="2:14" ht="13.8" thickBot="1" x14ac:dyDescent="0.25">
      <c r="N8" s="2" t="s">
        <v>168</v>
      </c>
    </row>
    <row r="9" spans="2:14" ht="15" customHeight="1" x14ac:dyDescent="0.2">
      <c r="B9" s="514"/>
      <c r="C9" s="514"/>
      <c r="D9" s="482" t="s">
        <v>208</v>
      </c>
      <c r="E9" s="516" t="s">
        <v>343</v>
      </c>
      <c r="F9" s="165"/>
      <c r="G9" s="166"/>
      <c r="H9" s="165"/>
      <c r="I9" s="165"/>
      <c r="J9" s="166"/>
      <c r="K9" s="166"/>
      <c r="L9" s="165"/>
      <c r="M9" s="165"/>
      <c r="N9" s="371"/>
    </row>
    <row r="10" spans="2:14" ht="15" customHeight="1" x14ac:dyDescent="0.2">
      <c r="B10" s="514"/>
      <c r="C10" s="514"/>
      <c r="D10" s="483"/>
      <c r="E10" s="517"/>
      <c r="F10" s="425" t="s">
        <v>344</v>
      </c>
      <c r="G10" s="498" t="s">
        <v>345</v>
      </c>
      <c r="H10" s="425" t="s">
        <v>346</v>
      </c>
      <c r="I10" s="425" t="s">
        <v>347</v>
      </c>
      <c r="J10" s="498" t="s">
        <v>348</v>
      </c>
      <c r="K10" s="498" t="s">
        <v>349</v>
      </c>
      <c r="L10" s="425" t="s">
        <v>350</v>
      </c>
      <c r="M10" s="425" t="s">
        <v>351</v>
      </c>
      <c r="N10" s="482" t="s">
        <v>237</v>
      </c>
    </row>
    <row r="11" spans="2:14" ht="10.5" customHeight="1" x14ac:dyDescent="0.2">
      <c r="B11" s="514"/>
      <c r="C11" s="514"/>
      <c r="D11" s="483"/>
      <c r="E11" s="517"/>
      <c r="F11" s="426"/>
      <c r="G11" s="497"/>
      <c r="H11" s="426"/>
      <c r="I11" s="426"/>
      <c r="J11" s="497"/>
      <c r="K11" s="497"/>
      <c r="L11" s="426"/>
      <c r="M11" s="426"/>
      <c r="N11" s="483"/>
    </row>
    <row r="12" spans="2:14" ht="68.25" customHeight="1" x14ac:dyDescent="0.2">
      <c r="B12" s="514"/>
      <c r="C12" s="514"/>
      <c r="D12" s="484"/>
      <c r="E12" s="518"/>
      <c r="F12" s="509"/>
      <c r="G12" s="515"/>
      <c r="H12" s="509"/>
      <c r="I12" s="509"/>
      <c r="J12" s="515"/>
      <c r="K12" s="515"/>
      <c r="L12" s="509"/>
      <c r="M12" s="509"/>
      <c r="N12" s="484"/>
    </row>
    <row r="13" spans="2:14" ht="19.2" customHeight="1" x14ac:dyDescent="0.2">
      <c r="B13" s="492" t="s">
        <v>209</v>
      </c>
      <c r="C13" s="493"/>
      <c r="D13" s="162">
        <v>427</v>
      </c>
      <c r="E13" s="46">
        <f t="shared" ref="E13:N13" si="0">E16+E19+E22+E25+E28+E31</f>
        <v>337</v>
      </c>
      <c r="F13" s="8">
        <f t="shared" si="0"/>
        <v>272</v>
      </c>
      <c r="G13" s="8">
        <f t="shared" si="0"/>
        <v>27</v>
      </c>
      <c r="H13" s="8">
        <f t="shared" si="0"/>
        <v>19</v>
      </c>
      <c r="I13" s="8">
        <f t="shared" si="0"/>
        <v>4</v>
      </c>
      <c r="J13" s="8">
        <f t="shared" si="0"/>
        <v>15</v>
      </c>
      <c r="K13" s="8">
        <f t="shared" si="0"/>
        <v>27</v>
      </c>
      <c r="L13" s="8">
        <f t="shared" si="0"/>
        <v>7</v>
      </c>
      <c r="M13" s="8">
        <f t="shared" si="0"/>
        <v>7</v>
      </c>
      <c r="N13" s="91">
        <f t="shared" si="0"/>
        <v>29</v>
      </c>
    </row>
    <row r="14" spans="2:14" ht="19.2" customHeight="1" x14ac:dyDescent="0.2">
      <c r="B14" s="494"/>
      <c r="C14" s="495"/>
      <c r="D14" s="325"/>
      <c r="E14" s="326">
        <f>E13/D13</f>
        <v>0.78922716627634659</v>
      </c>
      <c r="F14" s="295">
        <f>F13/D13</f>
        <v>0.63700234192037475</v>
      </c>
      <c r="G14" s="295">
        <f>G13/D13</f>
        <v>6.323185011709602E-2</v>
      </c>
      <c r="H14" s="295">
        <f>H13/D13</f>
        <v>4.449648711943794E-2</v>
      </c>
      <c r="I14" s="295">
        <f>I13/D13</f>
        <v>9.3676814988290398E-3</v>
      </c>
      <c r="J14" s="295">
        <f>J13/D13</f>
        <v>3.5128805620608897E-2</v>
      </c>
      <c r="K14" s="295">
        <f>K13/D13</f>
        <v>6.323185011709602E-2</v>
      </c>
      <c r="L14" s="295">
        <f>L13/D13</f>
        <v>1.6393442622950821E-2</v>
      </c>
      <c r="M14" s="295">
        <f>M13/D13</f>
        <v>1.6393442622950821E-2</v>
      </c>
      <c r="N14" s="296">
        <f>N13/D13</f>
        <v>6.7915690866510545E-2</v>
      </c>
    </row>
    <row r="15" spans="2:14" ht="19.2" customHeight="1" thickBot="1" x14ac:dyDescent="0.25">
      <c r="B15" s="512"/>
      <c r="C15" s="513"/>
      <c r="D15" s="329"/>
      <c r="E15" s="330"/>
      <c r="F15" s="297">
        <f>F13/E13</f>
        <v>0.80712166172106825</v>
      </c>
      <c r="G15" s="297">
        <f>G13/E13</f>
        <v>8.0118694362017809E-2</v>
      </c>
      <c r="H15" s="297">
        <f>H13/E13</f>
        <v>5.637982195845697E-2</v>
      </c>
      <c r="I15" s="297">
        <f>I13/E13</f>
        <v>1.1869436201780416E-2</v>
      </c>
      <c r="J15" s="297">
        <f>J13/E13</f>
        <v>4.4510385756676561E-2</v>
      </c>
      <c r="K15" s="297">
        <f>K13/E13</f>
        <v>8.0118694362017809E-2</v>
      </c>
      <c r="L15" s="297">
        <f>L13/E13</f>
        <v>2.0771513353115726E-2</v>
      </c>
      <c r="M15" s="297">
        <f>M13/E13</f>
        <v>2.0771513353115726E-2</v>
      </c>
      <c r="N15" s="298">
        <f>N13/E13</f>
        <v>8.6053412462908013E-2</v>
      </c>
    </row>
    <row r="16" spans="2:14" ht="19.2" customHeight="1" thickTop="1" x14ac:dyDescent="0.2">
      <c r="B16" s="412" t="s">
        <v>210</v>
      </c>
      <c r="C16" s="511" t="s">
        <v>211</v>
      </c>
      <c r="D16" s="299">
        <v>49</v>
      </c>
      <c r="E16" s="48">
        <f>'表33-1'!G13+'表33-1'!H13</f>
        <v>37</v>
      </c>
      <c r="F16" s="52">
        <v>26</v>
      </c>
      <c r="G16" s="52">
        <v>3</v>
      </c>
      <c r="H16" s="52">
        <v>0</v>
      </c>
      <c r="I16" s="52">
        <v>2</v>
      </c>
      <c r="J16" s="52">
        <v>3</v>
      </c>
      <c r="K16" s="52">
        <v>6</v>
      </c>
      <c r="L16" s="52">
        <v>0</v>
      </c>
      <c r="M16" s="52">
        <v>0</v>
      </c>
      <c r="N16" s="89">
        <v>6</v>
      </c>
    </row>
    <row r="17" spans="2:14" ht="19.2" customHeight="1" x14ac:dyDescent="0.2">
      <c r="B17" s="413"/>
      <c r="C17" s="426"/>
      <c r="D17" s="307"/>
      <c r="E17" s="326">
        <f>E16/D16</f>
        <v>0.75510204081632648</v>
      </c>
      <c r="F17" s="295">
        <f>F16/D16</f>
        <v>0.53061224489795922</v>
      </c>
      <c r="G17" s="295">
        <f>G16/D16</f>
        <v>6.1224489795918366E-2</v>
      </c>
      <c r="H17" s="295">
        <f>H16/D16</f>
        <v>0</v>
      </c>
      <c r="I17" s="295">
        <f>I16/D16</f>
        <v>4.0816326530612242E-2</v>
      </c>
      <c r="J17" s="295">
        <f>J16/D16</f>
        <v>6.1224489795918366E-2</v>
      </c>
      <c r="K17" s="295">
        <f>K16/D16</f>
        <v>0.12244897959183673</v>
      </c>
      <c r="L17" s="295">
        <f>L16/D16</f>
        <v>0</v>
      </c>
      <c r="M17" s="295">
        <f>M16/D16</f>
        <v>0</v>
      </c>
      <c r="N17" s="296">
        <f>N16/D16</f>
        <v>0.12244897959183673</v>
      </c>
    </row>
    <row r="18" spans="2:14" ht="19.2" customHeight="1" x14ac:dyDescent="0.2">
      <c r="B18" s="413"/>
      <c r="C18" s="509"/>
      <c r="D18" s="183"/>
      <c r="E18" s="378"/>
      <c r="F18" s="300">
        <f>F16/E16</f>
        <v>0.70270270270270274</v>
      </c>
      <c r="G18" s="300">
        <f>G16/E16</f>
        <v>8.1081081081081086E-2</v>
      </c>
      <c r="H18" s="300">
        <f>H16/E16</f>
        <v>0</v>
      </c>
      <c r="I18" s="300">
        <f>I16/E16</f>
        <v>5.4054054054054057E-2</v>
      </c>
      <c r="J18" s="300">
        <f>J16/E16</f>
        <v>8.1081081081081086E-2</v>
      </c>
      <c r="K18" s="300">
        <f>K16/E16</f>
        <v>0.16216216216216217</v>
      </c>
      <c r="L18" s="300">
        <f>L16/E16</f>
        <v>0</v>
      </c>
      <c r="M18" s="300">
        <f>M16/E16</f>
        <v>0</v>
      </c>
      <c r="N18" s="301">
        <f>N16/E16</f>
        <v>0.16216216216216217</v>
      </c>
    </row>
    <row r="19" spans="2:14" ht="19.2" customHeight="1" x14ac:dyDescent="0.2">
      <c r="B19" s="413"/>
      <c r="C19" s="425" t="s">
        <v>212</v>
      </c>
      <c r="D19" s="294">
        <v>87</v>
      </c>
      <c r="E19" s="47">
        <f>'表33-1'!G15+'表33-1'!H15</f>
        <v>65</v>
      </c>
      <c r="F19" s="23">
        <v>56</v>
      </c>
      <c r="G19" s="23">
        <v>10</v>
      </c>
      <c r="H19" s="23">
        <v>6</v>
      </c>
      <c r="I19" s="23">
        <v>0</v>
      </c>
      <c r="J19" s="23">
        <v>2</v>
      </c>
      <c r="K19" s="23">
        <v>6</v>
      </c>
      <c r="L19" s="23">
        <v>3</v>
      </c>
      <c r="M19" s="23">
        <v>1</v>
      </c>
      <c r="N19" s="90">
        <v>3</v>
      </c>
    </row>
    <row r="20" spans="2:14" ht="19.2" customHeight="1" x14ac:dyDescent="0.2">
      <c r="B20" s="413"/>
      <c r="C20" s="426"/>
      <c r="D20" s="307"/>
      <c r="E20" s="326">
        <f>E19/D19</f>
        <v>0.74712643678160917</v>
      </c>
      <c r="F20" s="295">
        <f>F19/D19</f>
        <v>0.64367816091954022</v>
      </c>
      <c r="G20" s="295">
        <f>G19/D19</f>
        <v>0.11494252873563218</v>
      </c>
      <c r="H20" s="295">
        <f>H19/D19</f>
        <v>6.8965517241379309E-2</v>
      </c>
      <c r="I20" s="295">
        <f>I19/D19</f>
        <v>0</v>
      </c>
      <c r="J20" s="295">
        <f>J19/D19</f>
        <v>2.2988505747126436E-2</v>
      </c>
      <c r="K20" s="295">
        <f>K19/D19</f>
        <v>6.8965517241379309E-2</v>
      </c>
      <c r="L20" s="295">
        <f>L19/D19</f>
        <v>3.4482758620689655E-2</v>
      </c>
      <c r="M20" s="295">
        <f>M19/D19</f>
        <v>1.1494252873563218E-2</v>
      </c>
      <c r="N20" s="296">
        <f>N19/D19</f>
        <v>3.4482758620689655E-2</v>
      </c>
    </row>
    <row r="21" spans="2:14" ht="19.2" customHeight="1" x14ac:dyDescent="0.2">
      <c r="B21" s="413"/>
      <c r="C21" s="509"/>
      <c r="D21" s="366"/>
      <c r="E21" s="332"/>
      <c r="F21" s="300">
        <f>F19/E19</f>
        <v>0.86153846153846159</v>
      </c>
      <c r="G21" s="300">
        <f>G19/E19</f>
        <v>0.15384615384615385</v>
      </c>
      <c r="H21" s="300">
        <f>H19/E19</f>
        <v>9.2307692307692313E-2</v>
      </c>
      <c r="I21" s="300">
        <f>I19/E19</f>
        <v>0</v>
      </c>
      <c r="J21" s="300">
        <f>J19/E19</f>
        <v>3.0769230769230771E-2</v>
      </c>
      <c r="K21" s="300">
        <f>K19/E19</f>
        <v>9.2307692307692313E-2</v>
      </c>
      <c r="L21" s="300">
        <f>L19/E19</f>
        <v>4.6153846153846156E-2</v>
      </c>
      <c r="M21" s="300">
        <f>M19/E19</f>
        <v>1.5384615384615385E-2</v>
      </c>
      <c r="N21" s="301">
        <f>N19/E19</f>
        <v>4.6153846153846156E-2</v>
      </c>
    </row>
    <row r="22" spans="2:14" ht="19.2" customHeight="1" x14ac:dyDescent="0.2">
      <c r="B22" s="413"/>
      <c r="C22" s="425" t="s">
        <v>213</v>
      </c>
      <c r="D22" s="294">
        <v>25</v>
      </c>
      <c r="E22" s="47">
        <f>'表33-1'!G17+'表33-1'!H17</f>
        <v>16</v>
      </c>
      <c r="F22" s="23">
        <v>11</v>
      </c>
      <c r="G22" s="23">
        <v>1</v>
      </c>
      <c r="H22" s="23">
        <v>2</v>
      </c>
      <c r="I22" s="23">
        <v>1</v>
      </c>
      <c r="J22" s="23">
        <v>0</v>
      </c>
      <c r="K22" s="23">
        <v>0</v>
      </c>
      <c r="L22" s="23">
        <v>0</v>
      </c>
      <c r="M22" s="23">
        <v>0</v>
      </c>
      <c r="N22" s="90">
        <v>3</v>
      </c>
    </row>
    <row r="23" spans="2:14" ht="19.2" customHeight="1" x14ac:dyDescent="0.2">
      <c r="B23" s="413"/>
      <c r="C23" s="426"/>
      <c r="D23" s="307"/>
      <c r="E23" s="326">
        <f>E22/D22</f>
        <v>0.64</v>
      </c>
      <c r="F23" s="295">
        <f>F22/D22</f>
        <v>0.44</v>
      </c>
      <c r="G23" s="295">
        <f>G22/D22</f>
        <v>0.04</v>
      </c>
      <c r="H23" s="295">
        <f>H22/D22</f>
        <v>0.08</v>
      </c>
      <c r="I23" s="295">
        <f>I22/D22</f>
        <v>0.04</v>
      </c>
      <c r="J23" s="295">
        <f>J22/D22</f>
        <v>0</v>
      </c>
      <c r="K23" s="295">
        <f>K22/D22</f>
        <v>0</v>
      </c>
      <c r="L23" s="295">
        <f>L22/D22</f>
        <v>0</v>
      </c>
      <c r="M23" s="295">
        <f>M22/D22</f>
        <v>0</v>
      </c>
      <c r="N23" s="296">
        <f>N22/D22</f>
        <v>0.12</v>
      </c>
    </row>
    <row r="24" spans="2:14" ht="19.2" customHeight="1" x14ac:dyDescent="0.2">
      <c r="B24" s="413"/>
      <c r="C24" s="509"/>
      <c r="D24" s="366"/>
      <c r="E24" s="332"/>
      <c r="F24" s="300">
        <f>F22/E22</f>
        <v>0.6875</v>
      </c>
      <c r="G24" s="300">
        <f>G22/E22</f>
        <v>6.25E-2</v>
      </c>
      <c r="H24" s="300">
        <f>H22/E22</f>
        <v>0.125</v>
      </c>
      <c r="I24" s="300">
        <f>I22/E22</f>
        <v>6.25E-2</v>
      </c>
      <c r="J24" s="300">
        <f>J22/E22</f>
        <v>0</v>
      </c>
      <c r="K24" s="300">
        <f>K22/E22</f>
        <v>0</v>
      </c>
      <c r="L24" s="300">
        <f>L22/E22</f>
        <v>0</v>
      </c>
      <c r="M24" s="300">
        <f>M22/E22</f>
        <v>0</v>
      </c>
      <c r="N24" s="301">
        <f>N22/E22</f>
        <v>0.1875</v>
      </c>
    </row>
    <row r="25" spans="2:14" ht="19.2" customHeight="1" x14ac:dyDescent="0.2">
      <c r="B25" s="413"/>
      <c r="C25" s="425" t="s">
        <v>214</v>
      </c>
      <c r="D25" s="294">
        <v>82</v>
      </c>
      <c r="E25" s="47">
        <f>'表33-1'!G19+'表33-1'!H19</f>
        <v>66</v>
      </c>
      <c r="F25" s="23">
        <v>54</v>
      </c>
      <c r="G25" s="23">
        <v>6</v>
      </c>
      <c r="H25" s="23">
        <v>5</v>
      </c>
      <c r="I25" s="23">
        <v>0</v>
      </c>
      <c r="J25" s="23">
        <v>5</v>
      </c>
      <c r="K25" s="23">
        <v>2</v>
      </c>
      <c r="L25" s="23">
        <v>1</v>
      </c>
      <c r="M25" s="23">
        <v>3</v>
      </c>
      <c r="N25" s="90">
        <v>3</v>
      </c>
    </row>
    <row r="26" spans="2:14" ht="19.2" customHeight="1" x14ac:dyDescent="0.2">
      <c r="B26" s="413"/>
      <c r="C26" s="426"/>
      <c r="D26" s="307"/>
      <c r="E26" s="326">
        <f>E25/D25</f>
        <v>0.80487804878048785</v>
      </c>
      <c r="F26" s="295">
        <f>F25/D25</f>
        <v>0.65853658536585369</v>
      </c>
      <c r="G26" s="295">
        <f>G25/D25</f>
        <v>7.3170731707317069E-2</v>
      </c>
      <c r="H26" s="295">
        <f>H25/D25</f>
        <v>6.097560975609756E-2</v>
      </c>
      <c r="I26" s="295">
        <f>I25/D25</f>
        <v>0</v>
      </c>
      <c r="J26" s="295">
        <f>J25/D25</f>
        <v>6.097560975609756E-2</v>
      </c>
      <c r="K26" s="295">
        <f>K25/D25</f>
        <v>2.4390243902439025E-2</v>
      </c>
      <c r="L26" s="295">
        <f>L25/D25</f>
        <v>1.2195121951219513E-2</v>
      </c>
      <c r="M26" s="295">
        <f>M25/D25</f>
        <v>3.6585365853658534E-2</v>
      </c>
      <c r="N26" s="296">
        <f>N25/D25</f>
        <v>3.6585365853658534E-2</v>
      </c>
    </row>
    <row r="27" spans="2:14" ht="19.2" customHeight="1" x14ac:dyDescent="0.2">
      <c r="B27" s="413"/>
      <c r="C27" s="509"/>
      <c r="D27" s="366"/>
      <c r="E27" s="332"/>
      <c r="F27" s="300">
        <f>F25/E25</f>
        <v>0.81818181818181823</v>
      </c>
      <c r="G27" s="300">
        <f>G25/E25</f>
        <v>9.0909090909090912E-2</v>
      </c>
      <c r="H27" s="300">
        <f>H25/E25</f>
        <v>7.575757575757576E-2</v>
      </c>
      <c r="I27" s="300">
        <f>I25/E25</f>
        <v>0</v>
      </c>
      <c r="J27" s="300">
        <f>J25/E25</f>
        <v>7.575757575757576E-2</v>
      </c>
      <c r="K27" s="300">
        <f>K25/E25</f>
        <v>3.0303030303030304E-2</v>
      </c>
      <c r="L27" s="300">
        <f>L25/E25</f>
        <v>1.5151515151515152E-2</v>
      </c>
      <c r="M27" s="300">
        <f>M25/E25</f>
        <v>4.5454545454545456E-2</v>
      </c>
      <c r="N27" s="301">
        <f>N25/E25</f>
        <v>4.5454545454545456E-2</v>
      </c>
    </row>
    <row r="28" spans="2:14" ht="19.2" customHeight="1" x14ac:dyDescent="0.2">
      <c r="B28" s="413"/>
      <c r="C28" s="425" t="s">
        <v>215</v>
      </c>
      <c r="D28" s="294">
        <v>8</v>
      </c>
      <c r="E28" s="47">
        <f>'表33-1'!G21+'表33-1'!H21</f>
        <v>4</v>
      </c>
      <c r="F28" s="8">
        <v>3</v>
      </c>
      <c r="G28" s="8">
        <v>0</v>
      </c>
      <c r="H28" s="8">
        <v>0</v>
      </c>
      <c r="I28" s="8">
        <v>0</v>
      </c>
      <c r="J28" s="8">
        <v>0</v>
      </c>
      <c r="K28" s="8">
        <v>1</v>
      </c>
      <c r="L28" s="8">
        <v>0</v>
      </c>
      <c r="M28" s="8">
        <v>0</v>
      </c>
      <c r="N28" s="91">
        <v>0</v>
      </c>
    </row>
    <row r="29" spans="2:14" ht="19.2" customHeight="1" x14ac:dyDescent="0.2">
      <c r="B29" s="413"/>
      <c r="C29" s="426"/>
      <c r="D29" s="307"/>
      <c r="E29" s="326">
        <f>E28/D28</f>
        <v>0.5</v>
      </c>
      <c r="F29" s="295">
        <f>F28/D28</f>
        <v>0.375</v>
      </c>
      <c r="G29" s="295">
        <f>G28/D28</f>
        <v>0</v>
      </c>
      <c r="H29" s="295">
        <f>H28/D28</f>
        <v>0</v>
      </c>
      <c r="I29" s="295">
        <f>I28/D28</f>
        <v>0</v>
      </c>
      <c r="J29" s="295">
        <f>J28/D28</f>
        <v>0</v>
      </c>
      <c r="K29" s="295">
        <f>K28/D28</f>
        <v>0.125</v>
      </c>
      <c r="L29" s="295">
        <f>L28/D28</f>
        <v>0</v>
      </c>
      <c r="M29" s="295">
        <f>M28/D28</f>
        <v>0</v>
      </c>
      <c r="N29" s="296">
        <f>N28/D28</f>
        <v>0</v>
      </c>
    </row>
    <row r="30" spans="2:14" ht="19.2" customHeight="1" x14ac:dyDescent="0.2">
      <c r="B30" s="413"/>
      <c r="C30" s="509"/>
      <c r="D30" s="366"/>
      <c r="E30" s="332"/>
      <c r="F30" s="300">
        <f>F28/E28</f>
        <v>0.75</v>
      </c>
      <c r="G30" s="314">
        <f>G28/E28</f>
        <v>0</v>
      </c>
      <c r="H30" s="314">
        <f>H28/E28</f>
        <v>0</v>
      </c>
      <c r="I30" s="300">
        <f>I28/E28</f>
        <v>0</v>
      </c>
      <c r="J30" s="300">
        <f>J28/E28</f>
        <v>0</v>
      </c>
      <c r="K30" s="300">
        <f>K28/E28</f>
        <v>0.25</v>
      </c>
      <c r="L30" s="300">
        <f>L28/E28</f>
        <v>0</v>
      </c>
      <c r="M30" s="300">
        <f>M28/E28</f>
        <v>0</v>
      </c>
      <c r="N30" s="372">
        <v>0</v>
      </c>
    </row>
    <row r="31" spans="2:14" ht="19.2" customHeight="1" x14ac:dyDescent="0.2">
      <c r="B31" s="413"/>
      <c r="C31" s="425" t="s">
        <v>216</v>
      </c>
      <c r="D31" s="294">
        <v>176</v>
      </c>
      <c r="E31" s="47">
        <f>'表33-1'!G23+'表33-1'!H23</f>
        <v>149</v>
      </c>
      <c r="F31" s="23">
        <v>122</v>
      </c>
      <c r="G31" s="23">
        <v>7</v>
      </c>
      <c r="H31" s="23">
        <v>6</v>
      </c>
      <c r="I31" s="23">
        <v>1</v>
      </c>
      <c r="J31" s="23">
        <v>5</v>
      </c>
      <c r="K31" s="23">
        <v>12</v>
      </c>
      <c r="L31" s="23">
        <v>3</v>
      </c>
      <c r="M31" s="23">
        <v>3</v>
      </c>
      <c r="N31" s="90">
        <v>14</v>
      </c>
    </row>
    <row r="32" spans="2:14" ht="19.2" customHeight="1" x14ac:dyDescent="0.2">
      <c r="B32" s="413"/>
      <c r="C32" s="426"/>
      <c r="D32" s="307"/>
      <c r="E32" s="326">
        <f>E31/D31</f>
        <v>0.84659090909090906</v>
      </c>
      <c r="F32" s="295">
        <f>F31/D31</f>
        <v>0.69318181818181823</v>
      </c>
      <c r="G32" s="295">
        <f>G31/D31</f>
        <v>3.9772727272727272E-2</v>
      </c>
      <c r="H32" s="295">
        <f>H31/D31</f>
        <v>3.4090909090909088E-2</v>
      </c>
      <c r="I32" s="295">
        <f>I31/D31</f>
        <v>5.681818181818182E-3</v>
      </c>
      <c r="J32" s="295">
        <f>J31/D31</f>
        <v>2.8409090909090908E-2</v>
      </c>
      <c r="K32" s="295">
        <f>K31/D31</f>
        <v>6.8181818181818177E-2</v>
      </c>
      <c r="L32" s="295">
        <f>L31/D31</f>
        <v>1.7045454545454544E-2</v>
      </c>
      <c r="M32" s="295">
        <f>M31/D31</f>
        <v>1.7045454545454544E-2</v>
      </c>
      <c r="N32" s="296">
        <f>N31/D31</f>
        <v>7.9545454545454544E-2</v>
      </c>
    </row>
    <row r="33" spans="2:14" ht="19.2" customHeight="1" thickBot="1" x14ac:dyDescent="0.25">
      <c r="B33" s="418"/>
      <c r="C33" s="510"/>
      <c r="D33" s="367"/>
      <c r="E33" s="334"/>
      <c r="F33" s="303">
        <f>F31/E31</f>
        <v>0.81879194630872487</v>
      </c>
      <c r="G33" s="303">
        <f>G31/E31</f>
        <v>4.6979865771812082E-2</v>
      </c>
      <c r="H33" s="303">
        <f>H31/E31</f>
        <v>4.0268456375838924E-2</v>
      </c>
      <c r="I33" s="315">
        <f>I31/E31</f>
        <v>6.7114093959731542E-3</v>
      </c>
      <c r="J33" s="315">
        <f>J31/E31</f>
        <v>3.3557046979865772E-2</v>
      </c>
      <c r="K33" s="303">
        <f>K31/E31</f>
        <v>8.0536912751677847E-2</v>
      </c>
      <c r="L33" s="303">
        <f>L31/E31</f>
        <v>2.0134228187919462E-2</v>
      </c>
      <c r="M33" s="315">
        <f>M31/E31</f>
        <v>2.0134228187919462E-2</v>
      </c>
      <c r="N33" s="304">
        <f>N31/E31</f>
        <v>9.3959731543624164E-2</v>
      </c>
    </row>
    <row r="34" spans="2:14" ht="19.2" customHeight="1" thickTop="1" x14ac:dyDescent="0.2">
      <c r="B34" s="412" t="s">
        <v>217</v>
      </c>
      <c r="C34" s="511" t="s">
        <v>218</v>
      </c>
      <c r="D34" s="294">
        <v>106</v>
      </c>
      <c r="E34" s="47">
        <f>'表33-1'!G25+'表33-1'!H25</f>
        <v>92</v>
      </c>
      <c r="F34" s="23">
        <v>65</v>
      </c>
      <c r="G34" s="23">
        <v>7</v>
      </c>
      <c r="H34" s="23">
        <v>3</v>
      </c>
      <c r="I34" s="23">
        <v>1</v>
      </c>
      <c r="J34" s="23">
        <v>1</v>
      </c>
      <c r="K34" s="23">
        <v>5</v>
      </c>
      <c r="L34" s="23">
        <v>2</v>
      </c>
      <c r="M34" s="23">
        <v>3</v>
      </c>
      <c r="N34" s="90">
        <v>12</v>
      </c>
    </row>
    <row r="35" spans="2:14" ht="19.2" customHeight="1" x14ac:dyDescent="0.2">
      <c r="B35" s="413"/>
      <c r="C35" s="426"/>
      <c r="D35" s="307"/>
      <c r="E35" s="326">
        <f>E34/D34</f>
        <v>0.86792452830188682</v>
      </c>
      <c r="F35" s="295">
        <f>F34/D34</f>
        <v>0.6132075471698113</v>
      </c>
      <c r="G35" s="295">
        <f>G34/D34</f>
        <v>6.6037735849056603E-2</v>
      </c>
      <c r="H35" s="295">
        <f>H34/D34</f>
        <v>2.8301886792452831E-2</v>
      </c>
      <c r="I35" s="295">
        <f>I34/D34</f>
        <v>9.433962264150943E-3</v>
      </c>
      <c r="J35" s="295">
        <f>J34/D34</f>
        <v>9.433962264150943E-3</v>
      </c>
      <c r="K35" s="295">
        <f>K34/D34</f>
        <v>4.716981132075472E-2</v>
      </c>
      <c r="L35" s="295">
        <f>L34/D34</f>
        <v>1.8867924528301886E-2</v>
      </c>
      <c r="M35" s="295">
        <f>M34/D34</f>
        <v>2.8301886792452831E-2</v>
      </c>
      <c r="N35" s="296">
        <f>N34/D34</f>
        <v>0.11320754716981132</v>
      </c>
    </row>
    <row r="36" spans="2:14" ht="19.2" customHeight="1" x14ac:dyDescent="0.2">
      <c r="B36" s="413"/>
      <c r="C36" s="509"/>
      <c r="D36" s="366"/>
      <c r="E36" s="332"/>
      <c r="F36" s="300">
        <f>F34/E34</f>
        <v>0.70652173913043481</v>
      </c>
      <c r="G36" s="300">
        <f>G34/E34</f>
        <v>7.6086956521739135E-2</v>
      </c>
      <c r="H36" s="300">
        <f>H34/E34</f>
        <v>3.2608695652173912E-2</v>
      </c>
      <c r="I36" s="300">
        <f>I34/E34</f>
        <v>1.0869565217391304E-2</v>
      </c>
      <c r="J36" s="300">
        <f>J34/E34</f>
        <v>1.0869565217391304E-2</v>
      </c>
      <c r="K36" s="300">
        <f>K34/E34</f>
        <v>5.434782608695652E-2</v>
      </c>
      <c r="L36" s="300">
        <f>L34/E34</f>
        <v>2.1739130434782608E-2</v>
      </c>
      <c r="M36" s="300">
        <f>M34/E34</f>
        <v>3.2608695652173912E-2</v>
      </c>
      <c r="N36" s="301">
        <f>N34/E34</f>
        <v>0.13043478260869565</v>
      </c>
    </row>
    <row r="37" spans="2:14" ht="19.2" customHeight="1" x14ac:dyDescent="0.2">
      <c r="B37" s="413"/>
      <c r="C37" s="425" t="s">
        <v>219</v>
      </c>
      <c r="D37" s="294">
        <v>171</v>
      </c>
      <c r="E37" s="47">
        <f>'表33-1'!G27+'表33-1'!H27</f>
        <v>142</v>
      </c>
      <c r="F37" s="23">
        <v>120</v>
      </c>
      <c r="G37" s="23">
        <v>13</v>
      </c>
      <c r="H37" s="23">
        <v>7</v>
      </c>
      <c r="I37" s="23">
        <v>1</v>
      </c>
      <c r="J37" s="23">
        <v>7</v>
      </c>
      <c r="K37" s="23">
        <v>8</v>
      </c>
      <c r="L37" s="23">
        <v>2</v>
      </c>
      <c r="M37" s="23">
        <v>1</v>
      </c>
      <c r="N37" s="90">
        <v>8</v>
      </c>
    </row>
    <row r="38" spans="2:14" ht="19.2" customHeight="1" x14ac:dyDescent="0.2">
      <c r="B38" s="413"/>
      <c r="C38" s="426"/>
      <c r="D38" s="307"/>
      <c r="E38" s="326">
        <f>E37/D37</f>
        <v>0.83040935672514615</v>
      </c>
      <c r="F38" s="295">
        <f>F37/D37</f>
        <v>0.70175438596491224</v>
      </c>
      <c r="G38" s="295">
        <f>G37/D37</f>
        <v>7.6023391812865493E-2</v>
      </c>
      <c r="H38" s="295">
        <f>H37/D37</f>
        <v>4.0935672514619881E-2</v>
      </c>
      <c r="I38" s="295">
        <f>I37/D37</f>
        <v>5.8479532163742687E-3</v>
      </c>
      <c r="J38" s="295">
        <f>J37/D37</f>
        <v>4.0935672514619881E-2</v>
      </c>
      <c r="K38" s="295">
        <f>K37/D37</f>
        <v>4.6783625730994149E-2</v>
      </c>
      <c r="L38" s="295">
        <f>L37/D37</f>
        <v>1.1695906432748537E-2</v>
      </c>
      <c r="M38" s="295">
        <f>M37/D37</f>
        <v>5.8479532163742687E-3</v>
      </c>
      <c r="N38" s="296">
        <f>N37/D37</f>
        <v>4.6783625730994149E-2</v>
      </c>
    </row>
    <row r="39" spans="2:14" ht="19.2" customHeight="1" x14ac:dyDescent="0.2">
      <c r="B39" s="413"/>
      <c r="C39" s="509"/>
      <c r="D39" s="366"/>
      <c r="E39" s="332"/>
      <c r="F39" s="300">
        <f>F37/E37</f>
        <v>0.84507042253521125</v>
      </c>
      <c r="G39" s="300">
        <f>G37/E37</f>
        <v>9.154929577464789E-2</v>
      </c>
      <c r="H39" s="300">
        <f>H37/E37</f>
        <v>4.9295774647887321E-2</v>
      </c>
      <c r="I39" s="300">
        <f>I37/E37</f>
        <v>7.0422535211267607E-3</v>
      </c>
      <c r="J39" s="300">
        <f>J37/E37</f>
        <v>4.9295774647887321E-2</v>
      </c>
      <c r="K39" s="300">
        <f>K37/E37</f>
        <v>5.6338028169014086E-2</v>
      </c>
      <c r="L39" s="300">
        <f>L37/E37</f>
        <v>1.4084507042253521E-2</v>
      </c>
      <c r="M39" s="300">
        <f>M37/E37</f>
        <v>7.0422535211267607E-3</v>
      </c>
      <c r="N39" s="301">
        <f>N37/E37</f>
        <v>5.6338028169014086E-2</v>
      </c>
    </row>
    <row r="40" spans="2:14" ht="19.2" customHeight="1" x14ac:dyDescent="0.2">
      <c r="B40" s="413"/>
      <c r="C40" s="425" t="s">
        <v>220</v>
      </c>
      <c r="D40" s="294">
        <v>49</v>
      </c>
      <c r="E40" s="47">
        <f>'表33-1'!G29+'表33-1'!H29</f>
        <v>32</v>
      </c>
      <c r="F40" s="8">
        <v>29</v>
      </c>
      <c r="G40" s="8">
        <v>0</v>
      </c>
      <c r="H40" s="8">
        <v>1</v>
      </c>
      <c r="I40" s="8">
        <v>0</v>
      </c>
      <c r="J40" s="8">
        <v>0</v>
      </c>
      <c r="K40" s="8">
        <v>1</v>
      </c>
      <c r="L40" s="8">
        <v>1</v>
      </c>
      <c r="M40" s="8">
        <v>1</v>
      </c>
      <c r="N40" s="91">
        <v>2</v>
      </c>
    </row>
    <row r="41" spans="2:14" ht="19.2" customHeight="1" x14ac:dyDescent="0.2">
      <c r="B41" s="413"/>
      <c r="C41" s="426"/>
      <c r="D41" s="307"/>
      <c r="E41" s="326">
        <f>E40/D40</f>
        <v>0.65306122448979587</v>
      </c>
      <c r="F41" s="295">
        <f>F40/D40</f>
        <v>0.59183673469387754</v>
      </c>
      <c r="G41" s="295">
        <f>G40/D40</f>
        <v>0</v>
      </c>
      <c r="H41" s="295">
        <f>H40/D40</f>
        <v>2.0408163265306121E-2</v>
      </c>
      <c r="I41" s="295">
        <f>I40/D40</f>
        <v>0</v>
      </c>
      <c r="J41" s="295">
        <f>J40/D40</f>
        <v>0</v>
      </c>
      <c r="K41" s="295">
        <f>K40/D40</f>
        <v>2.0408163265306121E-2</v>
      </c>
      <c r="L41" s="295">
        <f>L40/D40</f>
        <v>2.0408163265306121E-2</v>
      </c>
      <c r="M41" s="295">
        <f>M40/D40</f>
        <v>2.0408163265306121E-2</v>
      </c>
      <c r="N41" s="296">
        <f>N40/D40</f>
        <v>4.0816326530612242E-2</v>
      </c>
    </row>
    <row r="42" spans="2:14" ht="19.2" customHeight="1" x14ac:dyDescent="0.2">
      <c r="B42" s="413"/>
      <c r="C42" s="509"/>
      <c r="D42" s="366"/>
      <c r="E42" s="332"/>
      <c r="F42" s="300">
        <f>F40/E40</f>
        <v>0.90625</v>
      </c>
      <c r="G42" s="300">
        <f>G40/E40</f>
        <v>0</v>
      </c>
      <c r="H42" s="300">
        <f>H40/E40</f>
        <v>3.125E-2</v>
      </c>
      <c r="I42" s="300">
        <f>I40/E40</f>
        <v>0</v>
      </c>
      <c r="J42" s="300">
        <f>J40/E40</f>
        <v>0</v>
      </c>
      <c r="K42" s="300">
        <f>K40/E40</f>
        <v>3.125E-2</v>
      </c>
      <c r="L42" s="300">
        <f>L40/E40</f>
        <v>3.125E-2</v>
      </c>
      <c r="M42" s="300">
        <f>M40/E40</f>
        <v>3.125E-2</v>
      </c>
      <c r="N42" s="301">
        <f>N40/E40</f>
        <v>6.25E-2</v>
      </c>
    </row>
    <row r="43" spans="2:14" ht="19.2" customHeight="1" x14ac:dyDescent="0.2">
      <c r="B43" s="413"/>
      <c r="C43" s="425" t="s">
        <v>221</v>
      </c>
      <c r="D43" s="294">
        <v>38</v>
      </c>
      <c r="E43" s="47">
        <f>'表33-1'!G31+'表33-1'!H31</f>
        <v>33</v>
      </c>
      <c r="F43" s="8">
        <v>25</v>
      </c>
      <c r="G43" s="8">
        <v>2</v>
      </c>
      <c r="H43" s="8">
        <v>2</v>
      </c>
      <c r="I43" s="8">
        <v>2</v>
      </c>
      <c r="J43" s="8">
        <v>3</v>
      </c>
      <c r="K43" s="8">
        <v>2</v>
      </c>
      <c r="L43" s="8">
        <v>1</v>
      </c>
      <c r="M43" s="8">
        <v>0</v>
      </c>
      <c r="N43" s="91">
        <v>4</v>
      </c>
    </row>
    <row r="44" spans="2:14" ht="19.2" customHeight="1" x14ac:dyDescent="0.2">
      <c r="B44" s="413"/>
      <c r="C44" s="426"/>
      <c r="D44" s="307"/>
      <c r="E44" s="326">
        <f>E43/D43</f>
        <v>0.86842105263157898</v>
      </c>
      <c r="F44" s="295">
        <f>F43/D43</f>
        <v>0.65789473684210531</v>
      </c>
      <c r="G44" s="295">
        <f>G43/D43</f>
        <v>5.2631578947368418E-2</v>
      </c>
      <c r="H44" s="295">
        <f>H43/D43</f>
        <v>5.2631578947368418E-2</v>
      </c>
      <c r="I44" s="295">
        <f>I43/D43</f>
        <v>5.2631578947368418E-2</v>
      </c>
      <c r="J44" s="295">
        <f>J43/D43</f>
        <v>7.8947368421052627E-2</v>
      </c>
      <c r="K44" s="295">
        <f>K43/D43</f>
        <v>5.2631578947368418E-2</v>
      </c>
      <c r="L44" s="295">
        <f>L43/D43</f>
        <v>2.6315789473684209E-2</v>
      </c>
      <c r="M44" s="295">
        <f>M43/D43</f>
        <v>0</v>
      </c>
      <c r="N44" s="296">
        <f>N43/D43</f>
        <v>0.10526315789473684</v>
      </c>
    </row>
    <row r="45" spans="2:14" ht="19.2" customHeight="1" x14ac:dyDescent="0.2">
      <c r="B45" s="413"/>
      <c r="C45" s="509"/>
      <c r="D45" s="366"/>
      <c r="E45" s="332"/>
      <c r="F45" s="300">
        <f>F43/E43</f>
        <v>0.75757575757575757</v>
      </c>
      <c r="G45" s="300">
        <f>G43/E43</f>
        <v>6.0606060606060608E-2</v>
      </c>
      <c r="H45" s="300">
        <f>H43/E43</f>
        <v>6.0606060606060608E-2</v>
      </c>
      <c r="I45" s="300">
        <f>I43/E43</f>
        <v>6.0606060606060608E-2</v>
      </c>
      <c r="J45" s="300">
        <f>J43/E43</f>
        <v>9.0909090909090912E-2</v>
      </c>
      <c r="K45" s="300">
        <f>K43/E43</f>
        <v>6.0606060606060608E-2</v>
      </c>
      <c r="L45" s="300">
        <f>L43/E43</f>
        <v>3.0303030303030304E-2</v>
      </c>
      <c r="M45" s="300">
        <f>M43/E43</f>
        <v>0</v>
      </c>
      <c r="N45" s="301">
        <f>N43/E43</f>
        <v>0.12121212121212122</v>
      </c>
    </row>
    <row r="46" spans="2:14" ht="19.2" customHeight="1" x14ac:dyDescent="0.2">
      <c r="B46" s="413"/>
      <c r="C46" s="425" t="s">
        <v>222</v>
      </c>
      <c r="D46" s="294">
        <v>33</v>
      </c>
      <c r="E46" s="47">
        <f>'表33-1'!G33+'表33-1'!H33</f>
        <v>23</v>
      </c>
      <c r="F46" s="8">
        <v>20</v>
      </c>
      <c r="G46" s="8">
        <v>4</v>
      </c>
      <c r="H46" s="8">
        <v>4</v>
      </c>
      <c r="I46" s="8">
        <v>0</v>
      </c>
      <c r="J46" s="8">
        <v>3</v>
      </c>
      <c r="K46" s="8">
        <v>8</v>
      </c>
      <c r="L46" s="8">
        <v>1</v>
      </c>
      <c r="M46" s="8">
        <v>1</v>
      </c>
      <c r="N46" s="91">
        <v>2</v>
      </c>
    </row>
    <row r="47" spans="2:14" ht="19.2" customHeight="1" x14ac:dyDescent="0.2">
      <c r="B47" s="413"/>
      <c r="C47" s="426"/>
      <c r="D47" s="307"/>
      <c r="E47" s="326">
        <f>E46/D46</f>
        <v>0.69696969696969702</v>
      </c>
      <c r="F47" s="295">
        <f>F46/D46</f>
        <v>0.60606060606060608</v>
      </c>
      <c r="G47" s="295">
        <f>G46/D46</f>
        <v>0.12121212121212122</v>
      </c>
      <c r="H47" s="295">
        <f>H46/D46</f>
        <v>0.12121212121212122</v>
      </c>
      <c r="I47" s="295">
        <f>I46/D46</f>
        <v>0</v>
      </c>
      <c r="J47" s="295">
        <f>J46/D46</f>
        <v>9.0909090909090912E-2</v>
      </c>
      <c r="K47" s="295">
        <f>K46/D46</f>
        <v>0.24242424242424243</v>
      </c>
      <c r="L47" s="295">
        <f>L46/D46</f>
        <v>3.0303030303030304E-2</v>
      </c>
      <c r="M47" s="295">
        <f>M46/D46</f>
        <v>3.0303030303030304E-2</v>
      </c>
      <c r="N47" s="296">
        <f>N46/D46</f>
        <v>6.0606060606060608E-2</v>
      </c>
    </row>
    <row r="48" spans="2:14" ht="19.2" customHeight="1" x14ac:dyDescent="0.2">
      <c r="B48" s="413"/>
      <c r="C48" s="509"/>
      <c r="D48" s="366"/>
      <c r="E48" s="332"/>
      <c r="F48" s="300">
        <f>F46/E46</f>
        <v>0.86956521739130432</v>
      </c>
      <c r="G48" s="300">
        <f>G46/E46</f>
        <v>0.17391304347826086</v>
      </c>
      <c r="H48" s="300">
        <f>H46/E46</f>
        <v>0.17391304347826086</v>
      </c>
      <c r="I48" s="300">
        <f>I46/E46</f>
        <v>0</v>
      </c>
      <c r="J48" s="300">
        <f>J46/E46</f>
        <v>0.13043478260869565</v>
      </c>
      <c r="K48" s="300">
        <f>K46/E46</f>
        <v>0.34782608695652173</v>
      </c>
      <c r="L48" s="300">
        <f>L46/E46</f>
        <v>4.3478260869565216E-2</v>
      </c>
      <c r="M48" s="300">
        <f>M46/E46</f>
        <v>4.3478260869565216E-2</v>
      </c>
      <c r="N48" s="301">
        <f>N46/E46</f>
        <v>8.6956521739130432E-2</v>
      </c>
    </row>
    <row r="49" spans="2:14" ht="19.2" customHeight="1" x14ac:dyDescent="0.2">
      <c r="B49" s="413"/>
      <c r="C49" s="425" t="s">
        <v>223</v>
      </c>
      <c r="D49" s="294">
        <v>30</v>
      </c>
      <c r="E49" s="47">
        <f>'表33-1'!G35+'表33-1'!H35</f>
        <v>15</v>
      </c>
      <c r="F49" s="8">
        <v>13</v>
      </c>
      <c r="G49" s="8">
        <v>1</v>
      </c>
      <c r="H49" s="8">
        <v>2</v>
      </c>
      <c r="I49" s="8">
        <v>0</v>
      </c>
      <c r="J49" s="8">
        <v>1</v>
      </c>
      <c r="K49" s="8">
        <v>3</v>
      </c>
      <c r="L49" s="8">
        <v>0</v>
      </c>
      <c r="M49" s="8">
        <v>1</v>
      </c>
      <c r="N49" s="91">
        <v>1</v>
      </c>
    </row>
    <row r="50" spans="2:14" ht="19.2" customHeight="1" x14ac:dyDescent="0.2">
      <c r="B50" s="413"/>
      <c r="C50" s="426"/>
      <c r="D50" s="307"/>
      <c r="E50" s="326">
        <f>E49/D49</f>
        <v>0.5</v>
      </c>
      <c r="F50" s="295">
        <f>F49/D49</f>
        <v>0.43333333333333335</v>
      </c>
      <c r="G50" s="295">
        <f>G49/D49</f>
        <v>3.3333333333333333E-2</v>
      </c>
      <c r="H50" s="295">
        <f>H49/D49</f>
        <v>6.6666666666666666E-2</v>
      </c>
      <c r="I50" s="295">
        <f>I49/D49</f>
        <v>0</v>
      </c>
      <c r="J50" s="295">
        <f>J49/D49</f>
        <v>3.3333333333333333E-2</v>
      </c>
      <c r="K50" s="295">
        <f>K49/D49</f>
        <v>0.1</v>
      </c>
      <c r="L50" s="295">
        <f>L49/D49</f>
        <v>0</v>
      </c>
      <c r="M50" s="295">
        <f>M49/D49</f>
        <v>3.3333333333333333E-2</v>
      </c>
      <c r="N50" s="296">
        <v>0</v>
      </c>
    </row>
    <row r="51" spans="2:14" ht="19.2" customHeight="1" thickBot="1" x14ac:dyDescent="0.25">
      <c r="B51" s="413"/>
      <c r="C51" s="510"/>
      <c r="D51" s="367"/>
      <c r="E51" s="334"/>
      <c r="F51" s="315">
        <f>F49/E49</f>
        <v>0.8666666666666667</v>
      </c>
      <c r="G51" s="315">
        <f>G49/E49</f>
        <v>6.6666666666666666E-2</v>
      </c>
      <c r="H51" s="315">
        <f>H49/E49</f>
        <v>0.13333333333333333</v>
      </c>
      <c r="I51" s="315">
        <f>I49/E49</f>
        <v>0</v>
      </c>
      <c r="J51" s="315">
        <f>J49/E49</f>
        <v>6.6666666666666666E-2</v>
      </c>
      <c r="K51" s="315">
        <f>K49/E49</f>
        <v>0.2</v>
      </c>
      <c r="L51" s="315">
        <f>L49/E49</f>
        <v>0</v>
      </c>
      <c r="M51" s="315">
        <f>M49/E49</f>
        <v>6.6666666666666666E-2</v>
      </c>
      <c r="N51" s="304">
        <v>0</v>
      </c>
    </row>
    <row r="52" spans="2:14" ht="19.2" customHeight="1" thickTop="1" x14ac:dyDescent="0.2">
      <c r="B52" s="413"/>
      <c r="C52" s="26" t="s">
        <v>224</v>
      </c>
      <c r="D52" s="337">
        <v>291</v>
      </c>
      <c r="E52" s="47">
        <f t="shared" ref="E52:N52" si="1">E37+E40+E43+E46</f>
        <v>230</v>
      </c>
      <c r="F52" s="23">
        <f t="shared" si="1"/>
        <v>194</v>
      </c>
      <c r="G52" s="23">
        <f t="shared" si="1"/>
        <v>19</v>
      </c>
      <c r="H52" s="23">
        <f t="shared" si="1"/>
        <v>14</v>
      </c>
      <c r="I52" s="23">
        <f t="shared" si="1"/>
        <v>3</v>
      </c>
      <c r="J52" s="23">
        <f t="shared" si="1"/>
        <v>13</v>
      </c>
      <c r="K52" s="23">
        <f t="shared" si="1"/>
        <v>19</v>
      </c>
      <c r="L52" s="23">
        <f t="shared" si="1"/>
        <v>5</v>
      </c>
      <c r="M52" s="23">
        <f t="shared" si="1"/>
        <v>3</v>
      </c>
      <c r="N52" s="90">
        <f t="shared" si="1"/>
        <v>16</v>
      </c>
    </row>
    <row r="53" spans="2:14" ht="19.2" customHeight="1" x14ac:dyDescent="0.2">
      <c r="B53" s="413"/>
      <c r="C53" s="34" t="s">
        <v>225</v>
      </c>
      <c r="D53" s="163"/>
      <c r="E53" s="326">
        <f>E52/D52</f>
        <v>0.7903780068728522</v>
      </c>
      <c r="F53" s="295">
        <f>F52/D52</f>
        <v>0.66666666666666663</v>
      </c>
      <c r="G53" s="295">
        <f>G52/D52</f>
        <v>6.5292096219931275E-2</v>
      </c>
      <c r="H53" s="295">
        <f>H52/D52</f>
        <v>4.8109965635738834E-2</v>
      </c>
      <c r="I53" s="295">
        <f>I52/D52</f>
        <v>1.0309278350515464E-2</v>
      </c>
      <c r="J53" s="295">
        <f>J52/D52</f>
        <v>4.4673539518900345E-2</v>
      </c>
      <c r="K53" s="295">
        <f>K52/D52</f>
        <v>6.5292096219931275E-2</v>
      </c>
      <c r="L53" s="295">
        <f>L52/D52</f>
        <v>1.7182130584192441E-2</v>
      </c>
      <c r="M53" s="295">
        <f>M52/D52</f>
        <v>1.0309278350515464E-2</v>
      </c>
      <c r="N53" s="296">
        <f>N52/D52</f>
        <v>5.4982817869415807E-2</v>
      </c>
    </row>
    <row r="54" spans="2:14" ht="19.2" customHeight="1" x14ac:dyDescent="0.2">
      <c r="B54" s="413"/>
      <c r="C54" s="27"/>
      <c r="D54" s="164"/>
      <c r="E54" s="332"/>
      <c r="F54" s="300">
        <f>F52/E52</f>
        <v>0.84347826086956523</v>
      </c>
      <c r="G54" s="300">
        <f>G52/E52</f>
        <v>8.2608695652173908E-2</v>
      </c>
      <c r="H54" s="300">
        <f>H52/E52</f>
        <v>6.0869565217391307E-2</v>
      </c>
      <c r="I54" s="300">
        <f>I52/E52</f>
        <v>1.3043478260869565E-2</v>
      </c>
      <c r="J54" s="300">
        <f>J52/E52</f>
        <v>5.6521739130434782E-2</v>
      </c>
      <c r="K54" s="300">
        <f>K52/E52</f>
        <v>8.2608695652173908E-2</v>
      </c>
      <c r="L54" s="300">
        <f>L52/E52</f>
        <v>2.1739130434782608E-2</v>
      </c>
      <c r="M54" s="300">
        <f>M52/E52</f>
        <v>1.3043478260869565E-2</v>
      </c>
      <c r="N54" s="301">
        <f>N52/E52</f>
        <v>6.9565217391304349E-2</v>
      </c>
    </row>
    <row r="55" spans="2:14" ht="19.2" customHeight="1" x14ac:dyDescent="0.2">
      <c r="B55" s="413"/>
      <c r="C55" s="29" t="s">
        <v>224</v>
      </c>
      <c r="D55" s="338">
        <v>150</v>
      </c>
      <c r="E55" s="46">
        <f t="shared" ref="E55:N55" si="2">E40+E43+E46+E49</f>
        <v>103</v>
      </c>
      <c r="F55" s="8">
        <f t="shared" si="2"/>
        <v>87</v>
      </c>
      <c r="G55" s="8">
        <f t="shared" si="2"/>
        <v>7</v>
      </c>
      <c r="H55" s="8">
        <f t="shared" si="2"/>
        <v>9</v>
      </c>
      <c r="I55" s="8">
        <f t="shared" si="2"/>
        <v>2</v>
      </c>
      <c r="J55" s="8">
        <f t="shared" si="2"/>
        <v>7</v>
      </c>
      <c r="K55" s="8">
        <f t="shared" si="2"/>
        <v>14</v>
      </c>
      <c r="L55" s="8">
        <f t="shared" si="2"/>
        <v>3</v>
      </c>
      <c r="M55" s="8">
        <f t="shared" si="2"/>
        <v>3</v>
      </c>
      <c r="N55" s="91">
        <f t="shared" si="2"/>
        <v>9</v>
      </c>
    </row>
    <row r="56" spans="2:14" ht="19.2" customHeight="1" x14ac:dyDescent="0.2">
      <c r="B56" s="413"/>
      <c r="C56" s="34" t="s">
        <v>226</v>
      </c>
      <c r="D56" s="339"/>
      <c r="E56" s="326">
        <f>E55/D55</f>
        <v>0.68666666666666665</v>
      </c>
      <c r="F56" s="295">
        <f>F55/D55</f>
        <v>0.57999999999999996</v>
      </c>
      <c r="G56" s="295">
        <f>G55/D55</f>
        <v>4.6666666666666669E-2</v>
      </c>
      <c r="H56" s="295">
        <f>H55/D55</f>
        <v>0.06</v>
      </c>
      <c r="I56" s="295">
        <f>I55/D55</f>
        <v>1.3333333333333334E-2</v>
      </c>
      <c r="J56" s="295">
        <f>J55/D55</f>
        <v>4.6666666666666669E-2</v>
      </c>
      <c r="K56" s="295">
        <f>K55/D55</f>
        <v>9.3333333333333338E-2</v>
      </c>
      <c r="L56" s="295">
        <f>L55/D55</f>
        <v>0.02</v>
      </c>
      <c r="M56" s="295">
        <f>M55/D55</f>
        <v>0.02</v>
      </c>
      <c r="N56" s="296">
        <f>N55/D55</f>
        <v>0.06</v>
      </c>
    </row>
    <row r="57" spans="2:14" ht="19.2" customHeight="1" thickBot="1" x14ac:dyDescent="0.25">
      <c r="B57" s="414"/>
      <c r="C57" s="27"/>
      <c r="D57" s="164"/>
      <c r="E57" s="340"/>
      <c r="F57" s="305">
        <f>F55/E55</f>
        <v>0.84466019417475724</v>
      </c>
      <c r="G57" s="305">
        <f>G55/E55</f>
        <v>6.7961165048543687E-2</v>
      </c>
      <c r="H57" s="324">
        <f>H55/E55</f>
        <v>8.7378640776699032E-2</v>
      </c>
      <c r="I57" s="324">
        <f>I55/E55</f>
        <v>1.9417475728155338E-2</v>
      </c>
      <c r="J57" s="324">
        <f>J55/E55</f>
        <v>6.7961165048543687E-2</v>
      </c>
      <c r="K57" s="305">
        <f>K55/E55</f>
        <v>0.13592233009708737</v>
      </c>
      <c r="L57" s="305">
        <f>L55/E55</f>
        <v>2.9126213592233011E-2</v>
      </c>
      <c r="M57" s="324">
        <f>M55/E55</f>
        <v>2.9126213592233011E-2</v>
      </c>
      <c r="N57" s="306">
        <f>N55/E55</f>
        <v>8.7378640776699032E-2</v>
      </c>
    </row>
    <row r="58" spans="2:14" ht="19.2" customHeight="1" x14ac:dyDescent="0.2">
      <c r="B58" s="68"/>
      <c r="C58" s="508" t="s">
        <v>352</v>
      </c>
      <c r="D58" s="508"/>
      <c r="E58" s="508"/>
      <c r="F58" s="508"/>
      <c r="G58" s="373"/>
      <c r="H58" s="373"/>
      <c r="I58" s="373"/>
      <c r="J58" s="373"/>
      <c r="K58" s="373"/>
      <c r="L58" s="373"/>
      <c r="M58" s="373"/>
      <c r="N58" s="373"/>
    </row>
    <row r="59" spans="2:14" x14ac:dyDescent="0.2">
      <c r="B59" s="16"/>
      <c r="C59" s="20"/>
      <c r="D59" s="17"/>
      <c r="E59" s="18"/>
      <c r="F59" s="21"/>
      <c r="G59" s="21"/>
      <c r="H59" s="21"/>
      <c r="I59" s="21"/>
      <c r="J59" s="21"/>
      <c r="K59" s="21"/>
      <c r="L59" s="21"/>
      <c r="M59" s="21"/>
    </row>
    <row r="60" spans="2:14" x14ac:dyDescent="0.2">
      <c r="C60" s="15"/>
      <c r="D60" s="15"/>
      <c r="F60" s="33"/>
      <c r="H60" s="33"/>
      <c r="L60" s="33"/>
    </row>
    <row r="61" spans="2:14" x14ac:dyDescent="0.2">
      <c r="C61" s="15"/>
      <c r="D61" s="15"/>
    </row>
    <row r="62" spans="2:14" x14ac:dyDescent="0.2">
      <c r="C62" s="15"/>
      <c r="D62" s="15"/>
    </row>
    <row r="63" spans="2:14" x14ac:dyDescent="0.2">
      <c r="C63" s="15"/>
      <c r="D63" s="15"/>
    </row>
    <row r="64" spans="2:1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1:4" x14ac:dyDescent="0.2">
      <c r="C81" s="15"/>
      <c r="D81" s="15"/>
    </row>
    <row r="82" spans="1:4" x14ac:dyDescent="0.2">
      <c r="C82" s="15"/>
      <c r="D82" s="15"/>
    </row>
    <row r="83" spans="1:4" x14ac:dyDescent="0.2">
      <c r="A83" s="1"/>
      <c r="B83" s="1"/>
      <c r="C83" s="15"/>
      <c r="D83" s="15"/>
    </row>
    <row r="84" spans="1:4" x14ac:dyDescent="0.2">
      <c r="A84" s="1"/>
      <c r="B84" s="1"/>
      <c r="C84" s="15"/>
      <c r="D84" s="15"/>
    </row>
  </sheetData>
  <mergeCells count="28">
    <mergeCell ref="N10:N12"/>
    <mergeCell ref="B9:C12"/>
    <mergeCell ref="D9:D12"/>
    <mergeCell ref="E9:E12"/>
    <mergeCell ref="F10:F12"/>
    <mergeCell ref="G10:G12"/>
    <mergeCell ref="H10:H12"/>
    <mergeCell ref="I10:I12"/>
    <mergeCell ref="J10:J12"/>
    <mergeCell ref="K10:K12"/>
    <mergeCell ref="L10:L12"/>
    <mergeCell ref="M10:M12"/>
    <mergeCell ref="B13:C15"/>
    <mergeCell ref="B16:B33"/>
    <mergeCell ref="C16:C18"/>
    <mergeCell ref="C19:C21"/>
    <mergeCell ref="C22:C24"/>
    <mergeCell ref="C25:C27"/>
    <mergeCell ref="C28:C30"/>
    <mergeCell ref="C31:C33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BFFB-E6DA-46E7-989D-9EED60E0B156}">
  <sheetPr>
    <tabColor rgb="FF00B0F0"/>
    <pageSetUpPr fitToPage="1"/>
  </sheetPr>
  <dimension ref="B2:S46"/>
  <sheetViews>
    <sheetView view="pageBreakPreview" zoomScaleNormal="100" zoomScaleSheetLayoutView="100" workbookViewId="0">
      <selection activeCell="D13" sqref="D13"/>
    </sheetView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5.6640625" style="1" customWidth="1"/>
    <col min="4" max="4" width="9.6640625" style="1" customWidth="1"/>
    <col min="5" max="15" width="14.109375" style="1" customWidth="1"/>
    <col min="16" max="16" width="10.33203125" style="1" customWidth="1"/>
    <col min="17" max="17" width="9.6640625" style="1" customWidth="1"/>
    <col min="18" max="18" width="10" style="1" customWidth="1"/>
    <col min="19" max="19" width="7.6640625" style="1" customWidth="1"/>
    <col min="20" max="16384" width="9" style="1"/>
  </cols>
  <sheetData>
    <row r="2" spans="2:19" ht="14.4" x14ac:dyDescent="0.2">
      <c r="B2" s="19" t="s">
        <v>353</v>
      </c>
    </row>
    <row r="3" spans="2:19" ht="14.4" x14ac:dyDescent="0.2">
      <c r="B3" s="19"/>
    </row>
    <row r="4" spans="2:19" ht="14.4" x14ac:dyDescent="0.2">
      <c r="B4" s="19"/>
      <c r="G4" s="365"/>
      <c r="H4" s="365"/>
      <c r="I4" s="365"/>
      <c r="J4" s="365"/>
      <c r="K4" s="365"/>
      <c r="L4" s="365"/>
      <c r="M4" s="365" t="s">
        <v>167</v>
      </c>
      <c r="N4" s="365"/>
      <c r="O4" s="365"/>
    </row>
    <row r="5" spans="2:19" ht="14.4" x14ac:dyDescent="0.2">
      <c r="B5" s="19"/>
      <c r="G5" s="365"/>
      <c r="H5" s="365"/>
      <c r="I5" s="365"/>
      <c r="J5" s="365"/>
      <c r="K5" s="365"/>
      <c r="L5" s="365"/>
      <c r="M5" s="365" t="s">
        <v>230</v>
      </c>
      <c r="N5" s="365"/>
      <c r="O5" s="365"/>
    </row>
    <row r="6" spans="2:19" ht="14.4" x14ac:dyDescent="0.2">
      <c r="B6" s="19"/>
    </row>
    <row r="7" spans="2:19" ht="13.8" thickBot="1" x14ac:dyDescent="0.25">
      <c r="B7" s="13"/>
      <c r="C7" s="13"/>
      <c r="D7" s="13"/>
      <c r="E7" s="1" t="s">
        <v>270</v>
      </c>
      <c r="O7" s="2" t="s">
        <v>168</v>
      </c>
    </row>
    <row r="8" spans="2:19" ht="13.2" customHeight="1" x14ac:dyDescent="0.2">
      <c r="B8" s="14"/>
      <c r="C8" s="9"/>
      <c r="D8" s="498" t="s">
        <v>250</v>
      </c>
      <c r="E8" s="485" t="s">
        <v>354</v>
      </c>
      <c r="F8" s="488" t="s">
        <v>355</v>
      </c>
      <c r="G8" s="488" t="s">
        <v>356</v>
      </c>
      <c r="H8" s="488" t="s">
        <v>357</v>
      </c>
      <c r="I8" s="488" t="s">
        <v>358</v>
      </c>
      <c r="J8" s="488" t="s">
        <v>359</v>
      </c>
      <c r="K8" s="488" t="s">
        <v>360</v>
      </c>
      <c r="L8" s="488" t="s">
        <v>361</v>
      </c>
      <c r="M8" s="488" t="s">
        <v>362</v>
      </c>
      <c r="N8" s="488" t="s">
        <v>237</v>
      </c>
      <c r="O8" s="491" t="s">
        <v>363</v>
      </c>
    </row>
    <row r="9" spans="2:19" x14ac:dyDescent="0.2">
      <c r="B9" s="14"/>
      <c r="C9" s="9"/>
      <c r="D9" s="497"/>
      <c r="E9" s="522"/>
      <c r="F9" s="524"/>
      <c r="G9" s="426"/>
      <c r="H9" s="426"/>
      <c r="I9" s="426"/>
      <c r="J9" s="426"/>
      <c r="K9" s="426"/>
      <c r="L9" s="426"/>
      <c r="M9" s="426"/>
      <c r="N9" s="426"/>
      <c r="O9" s="483"/>
    </row>
    <row r="10" spans="2:19" ht="41.25" customHeight="1" x14ac:dyDescent="0.2">
      <c r="B10" s="24"/>
      <c r="C10" s="25"/>
      <c r="D10" s="515"/>
      <c r="E10" s="523"/>
      <c r="F10" s="525"/>
      <c r="G10" s="509"/>
      <c r="H10" s="509"/>
      <c r="I10" s="509"/>
      <c r="J10" s="509"/>
      <c r="K10" s="509"/>
      <c r="L10" s="509"/>
      <c r="M10" s="509"/>
      <c r="N10" s="509"/>
      <c r="O10" s="484"/>
      <c r="P10" s="208"/>
    </row>
    <row r="11" spans="2:19" ht="21" customHeight="1" x14ac:dyDescent="0.2">
      <c r="B11" s="434" t="s">
        <v>238</v>
      </c>
      <c r="C11" s="519"/>
      <c r="D11" s="171">
        <v>260</v>
      </c>
      <c r="E11" s="39">
        <f t="shared" ref="E11:O11" si="0">E13+E15+E17+E19+E21+E23</f>
        <v>34</v>
      </c>
      <c r="F11" s="57">
        <f t="shared" si="0"/>
        <v>23</v>
      </c>
      <c r="G11" s="57">
        <f t="shared" si="0"/>
        <v>101</v>
      </c>
      <c r="H11" s="57">
        <f t="shared" si="0"/>
        <v>4</v>
      </c>
      <c r="I11" s="57">
        <f t="shared" si="0"/>
        <v>39</v>
      </c>
      <c r="J11" s="57">
        <f t="shared" si="0"/>
        <v>69</v>
      </c>
      <c r="K11" s="57">
        <f t="shared" si="0"/>
        <v>24</v>
      </c>
      <c r="L11" s="57">
        <f t="shared" si="0"/>
        <v>21</v>
      </c>
      <c r="M11" s="57">
        <f t="shared" si="0"/>
        <v>35</v>
      </c>
      <c r="N11" s="57">
        <f t="shared" si="0"/>
        <v>17</v>
      </c>
      <c r="O11" s="60">
        <f t="shared" si="0"/>
        <v>9</v>
      </c>
      <c r="P11" s="210"/>
      <c r="Q11" s="210"/>
      <c r="R11" s="210"/>
      <c r="S11" s="210"/>
    </row>
    <row r="12" spans="2:19" ht="21" customHeight="1" thickBot="1" x14ac:dyDescent="0.25">
      <c r="B12" s="520"/>
      <c r="C12" s="521"/>
      <c r="D12" s="307"/>
      <c r="E12" s="93">
        <f>E11/$D11</f>
        <v>0.13076923076923078</v>
      </c>
      <c r="F12" s="202">
        <f t="shared" ref="F12:O12" si="1">F11/$D11</f>
        <v>8.8461538461538466E-2</v>
      </c>
      <c r="G12" s="202">
        <f t="shared" si="1"/>
        <v>0.38846153846153847</v>
      </c>
      <c r="H12" s="202">
        <f t="shared" si="1"/>
        <v>1.5384615384615385E-2</v>
      </c>
      <c r="I12" s="202">
        <f t="shared" si="1"/>
        <v>0.15</v>
      </c>
      <c r="J12" s="202">
        <f t="shared" si="1"/>
        <v>0.26538461538461539</v>
      </c>
      <c r="K12" s="202">
        <f t="shared" si="1"/>
        <v>9.2307692307692313E-2</v>
      </c>
      <c r="L12" s="202">
        <f t="shared" si="1"/>
        <v>8.0769230769230774E-2</v>
      </c>
      <c r="M12" s="202">
        <f t="shared" si="1"/>
        <v>0.13461538461538461</v>
      </c>
      <c r="N12" s="202">
        <f t="shared" si="1"/>
        <v>6.5384615384615388E-2</v>
      </c>
      <c r="O12" s="92">
        <f t="shared" si="1"/>
        <v>3.4615384615384617E-2</v>
      </c>
      <c r="P12" s="200"/>
      <c r="Q12" s="200"/>
      <c r="R12" s="200"/>
      <c r="S12" s="200"/>
    </row>
    <row r="13" spans="2:19" ht="21" customHeight="1" thickTop="1" x14ac:dyDescent="0.2">
      <c r="B13" s="412" t="s">
        <v>239</v>
      </c>
      <c r="C13" s="511" t="s">
        <v>171</v>
      </c>
      <c r="D13" s="299">
        <v>25</v>
      </c>
      <c r="E13" s="355">
        <v>7</v>
      </c>
      <c r="F13" s="59">
        <v>1</v>
      </c>
      <c r="G13" s="59">
        <v>7</v>
      </c>
      <c r="H13" s="59">
        <v>0</v>
      </c>
      <c r="I13" s="59">
        <v>0</v>
      </c>
      <c r="J13" s="59">
        <v>8</v>
      </c>
      <c r="K13" s="59">
        <v>3</v>
      </c>
      <c r="L13" s="59">
        <v>2</v>
      </c>
      <c r="M13" s="59">
        <v>3</v>
      </c>
      <c r="N13" s="59">
        <v>1</v>
      </c>
      <c r="O13" s="62">
        <v>2</v>
      </c>
      <c r="P13" s="210"/>
      <c r="Q13" s="210"/>
      <c r="R13" s="210"/>
      <c r="S13" s="210"/>
    </row>
    <row r="14" spans="2:19" ht="21" customHeight="1" x14ac:dyDescent="0.2">
      <c r="B14" s="413"/>
      <c r="C14" s="509"/>
      <c r="D14" s="308"/>
      <c r="E14" s="96">
        <f>E13/$D13</f>
        <v>0.28000000000000003</v>
      </c>
      <c r="F14" s="203">
        <f t="shared" ref="F14" si="2">F13/$D13</f>
        <v>0.04</v>
      </c>
      <c r="G14" s="203">
        <f t="shared" ref="G14" si="3">G13/$D13</f>
        <v>0.28000000000000003</v>
      </c>
      <c r="H14" s="203">
        <f t="shared" ref="H14" si="4">H13/$D13</f>
        <v>0</v>
      </c>
      <c r="I14" s="203">
        <f t="shared" ref="I14" si="5">I13/$D13</f>
        <v>0</v>
      </c>
      <c r="J14" s="203">
        <f t="shared" ref="J14" si="6">J13/$D13</f>
        <v>0.32</v>
      </c>
      <c r="K14" s="203">
        <f t="shared" ref="K14" si="7">K13/$D13</f>
        <v>0.12</v>
      </c>
      <c r="L14" s="203">
        <f t="shared" ref="L14" si="8">L13/$D13</f>
        <v>0.08</v>
      </c>
      <c r="M14" s="203">
        <f t="shared" ref="M14" si="9">M13/$D13</f>
        <v>0.12</v>
      </c>
      <c r="N14" s="203">
        <f t="shared" ref="N14" si="10">N13/$D13</f>
        <v>0.04</v>
      </c>
      <c r="O14" s="92">
        <f t="shared" ref="O14" si="11">O13/$D13</f>
        <v>0.08</v>
      </c>
      <c r="P14" s="200"/>
      <c r="Q14" s="200"/>
      <c r="R14" s="200"/>
      <c r="S14" s="200"/>
    </row>
    <row r="15" spans="2:19" ht="21" customHeight="1" x14ac:dyDescent="0.2">
      <c r="B15" s="413"/>
      <c r="C15" s="425" t="s">
        <v>172</v>
      </c>
      <c r="D15" s="294">
        <v>51</v>
      </c>
      <c r="E15" s="39">
        <v>6</v>
      </c>
      <c r="F15" s="57">
        <v>9</v>
      </c>
      <c r="G15" s="57">
        <v>17</v>
      </c>
      <c r="H15" s="57">
        <v>0</v>
      </c>
      <c r="I15" s="57">
        <v>6</v>
      </c>
      <c r="J15" s="57">
        <v>9</v>
      </c>
      <c r="K15" s="57">
        <v>2</v>
      </c>
      <c r="L15" s="57">
        <v>4</v>
      </c>
      <c r="M15" s="57">
        <v>8</v>
      </c>
      <c r="N15" s="57">
        <v>3</v>
      </c>
      <c r="O15" s="60">
        <v>1</v>
      </c>
      <c r="P15" s="210"/>
      <c r="Q15" s="210"/>
      <c r="R15" s="210"/>
      <c r="S15" s="210"/>
    </row>
    <row r="16" spans="2:19" ht="21" customHeight="1" x14ac:dyDescent="0.2">
      <c r="B16" s="413"/>
      <c r="C16" s="509"/>
      <c r="D16" s="309"/>
      <c r="E16" s="96">
        <f>E15/$D15</f>
        <v>0.11764705882352941</v>
      </c>
      <c r="F16" s="203">
        <f t="shared" ref="F16" si="12">F15/$D15</f>
        <v>0.17647058823529413</v>
      </c>
      <c r="G16" s="203">
        <f t="shared" ref="G16" si="13">G15/$D15</f>
        <v>0.33333333333333331</v>
      </c>
      <c r="H16" s="203">
        <f t="shared" ref="H16" si="14">H15/$D15</f>
        <v>0</v>
      </c>
      <c r="I16" s="203">
        <f t="shared" ref="I16" si="15">I15/$D15</f>
        <v>0.11764705882352941</v>
      </c>
      <c r="J16" s="203">
        <f t="shared" ref="J16" si="16">J15/$D15</f>
        <v>0.17647058823529413</v>
      </c>
      <c r="K16" s="203">
        <f>K15/$D15</f>
        <v>3.9215686274509803E-2</v>
      </c>
      <c r="L16" s="203">
        <f t="shared" ref="L16" si="17">L15/$D15</f>
        <v>7.8431372549019607E-2</v>
      </c>
      <c r="M16" s="203">
        <f t="shared" ref="M16" si="18">M15/$D15</f>
        <v>0.15686274509803921</v>
      </c>
      <c r="N16" s="203">
        <f t="shared" ref="N16" si="19">N15/$D15</f>
        <v>5.8823529411764705E-2</v>
      </c>
      <c r="O16" s="92">
        <f t="shared" ref="O16" si="20">O15/$D15</f>
        <v>1.9607843137254902E-2</v>
      </c>
      <c r="P16" s="200"/>
      <c r="Q16" s="200"/>
      <c r="R16" s="200"/>
      <c r="S16" s="200"/>
    </row>
    <row r="17" spans="2:19" ht="21" customHeight="1" x14ac:dyDescent="0.2">
      <c r="B17" s="413"/>
      <c r="C17" s="422" t="s">
        <v>240</v>
      </c>
      <c r="D17" s="294">
        <v>15</v>
      </c>
      <c r="E17" s="39">
        <v>2</v>
      </c>
      <c r="F17" s="57">
        <v>1</v>
      </c>
      <c r="G17" s="57">
        <v>5</v>
      </c>
      <c r="H17" s="57">
        <v>0</v>
      </c>
      <c r="I17" s="57">
        <v>3</v>
      </c>
      <c r="J17" s="57">
        <v>3</v>
      </c>
      <c r="K17" s="57">
        <v>3</v>
      </c>
      <c r="L17" s="57">
        <v>3</v>
      </c>
      <c r="M17" s="57">
        <v>1</v>
      </c>
      <c r="N17" s="57">
        <v>2</v>
      </c>
      <c r="O17" s="60">
        <v>1</v>
      </c>
      <c r="P17" s="210"/>
      <c r="Q17" s="210"/>
      <c r="R17" s="210"/>
      <c r="S17" s="210"/>
    </row>
    <row r="18" spans="2:19" ht="21" customHeight="1" x14ac:dyDescent="0.2">
      <c r="B18" s="413"/>
      <c r="C18" s="449"/>
      <c r="D18" s="309"/>
      <c r="E18" s="96">
        <f>E17/$D17</f>
        <v>0.13333333333333333</v>
      </c>
      <c r="F18" s="203">
        <f t="shared" ref="F18" si="21">F17/$D17</f>
        <v>6.6666666666666666E-2</v>
      </c>
      <c r="G18" s="203">
        <f t="shared" ref="G18" si="22">G17/$D17</f>
        <v>0.33333333333333331</v>
      </c>
      <c r="H18" s="203">
        <f t="shared" ref="H18" si="23">H17/$D17</f>
        <v>0</v>
      </c>
      <c r="I18" s="203">
        <f t="shared" ref="I18" si="24">I17/$D17</f>
        <v>0.2</v>
      </c>
      <c r="J18" s="203">
        <f t="shared" ref="J18" si="25">J17/$D17</f>
        <v>0.2</v>
      </c>
      <c r="K18" s="203">
        <f t="shared" ref="K18" si="26">K17/$D17</f>
        <v>0.2</v>
      </c>
      <c r="L18" s="203">
        <f t="shared" ref="L18" si="27">L17/$D17</f>
        <v>0.2</v>
      </c>
      <c r="M18" s="203">
        <f t="shared" ref="M18" si="28">M17/$D17</f>
        <v>6.6666666666666666E-2</v>
      </c>
      <c r="N18" s="203">
        <f t="shared" ref="N18" si="29">N17/$D17</f>
        <v>0.13333333333333333</v>
      </c>
      <c r="O18" s="92">
        <f t="shared" ref="O18" si="30">O17/$D17</f>
        <v>6.6666666666666666E-2</v>
      </c>
      <c r="P18" s="200"/>
      <c r="Q18" s="200"/>
      <c r="R18" s="200"/>
      <c r="S18" s="200"/>
    </row>
    <row r="19" spans="2:19" ht="21" customHeight="1" x14ac:dyDescent="0.2">
      <c r="B19" s="413"/>
      <c r="C19" s="425" t="s">
        <v>233</v>
      </c>
      <c r="D19" s="294">
        <v>50</v>
      </c>
      <c r="E19" s="39">
        <v>6</v>
      </c>
      <c r="F19" s="57">
        <v>5</v>
      </c>
      <c r="G19" s="57">
        <v>18</v>
      </c>
      <c r="H19" s="57">
        <v>1</v>
      </c>
      <c r="I19" s="57">
        <v>9</v>
      </c>
      <c r="J19" s="57">
        <v>18</v>
      </c>
      <c r="K19" s="57"/>
      <c r="L19" s="57">
        <v>2</v>
      </c>
      <c r="M19" s="57">
        <v>4</v>
      </c>
      <c r="N19" s="57">
        <v>3</v>
      </c>
      <c r="O19" s="60">
        <v>1</v>
      </c>
      <c r="P19" s="210"/>
      <c r="Q19" s="210"/>
      <c r="R19" s="210"/>
      <c r="S19" s="210"/>
    </row>
    <row r="20" spans="2:19" ht="21" customHeight="1" x14ac:dyDescent="0.2">
      <c r="B20" s="413"/>
      <c r="C20" s="509"/>
      <c r="D20" s="309"/>
      <c r="E20" s="96">
        <f>E19/$D19</f>
        <v>0.12</v>
      </c>
      <c r="F20" s="203">
        <f t="shared" ref="F20" si="31">F19/$D19</f>
        <v>0.1</v>
      </c>
      <c r="G20" s="203">
        <f t="shared" ref="G20" si="32">G19/$D19</f>
        <v>0.36</v>
      </c>
      <c r="H20" s="203">
        <f t="shared" ref="H20" si="33">H19/$D19</f>
        <v>0.02</v>
      </c>
      <c r="I20" s="203">
        <f t="shared" ref="I20" si="34">I19/$D19</f>
        <v>0.18</v>
      </c>
      <c r="J20" s="203">
        <f t="shared" ref="J20" si="35">J19/$D19</f>
        <v>0.36</v>
      </c>
      <c r="K20" s="203">
        <f t="shared" ref="K20" si="36">K19/$D19</f>
        <v>0</v>
      </c>
      <c r="L20" s="203">
        <f t="shared" ref="L20" si="37">L19/$D19</f>
        <v>0.04</v>
      </c>
      <c r="M20" s="203">
        <f t="shared" ref="M20" si="38">M19/$D19</f>
        <v>0.08</v>
      </c>
      <c r="N20" s="203">
        <f t="shared" ref="N20" si="39">N19/$D19</f>
        <v>0.06</v>
      </c>
      <c r="O20" s="92">
        <f t="shared" ref="O20" si="40">O19/$D19</f>
        <v>0.02</v>
      </c>
      <c r="P20" s="200"/>
      <c r="Q20" s="200"/>
      <c r="R20" s="200"/>
      <c r="S20" s="200"/>
    </row>
    <row r="21" spans="2:19" ht="21" customHeight="1" x14ac:dyDescent="0.2">
      <c r="B21" s="413"/>
      <c r="C21" s="425" t="s">
        <v>234</v>
      </c>
      <c r="D21" s="294">
        <v>7</v>
      </c>
      <c r="E21" s="39">
        <v>2</v>
      </c>
      <c r="F21" s="57">
        <v>0</v>
      </c>
      <c r="G21" s="57">
        <v>2</v>
      </c>
      <c r="H21" s="57">
        <v>0</v>
      </c>
      <c r="I21" s="57">
        <v>1</v>
      </c>
      <c r="J21" s="57">
        <v>3</v>
      </c>
      <c r="K21" s="57">
        <v>0</v>
      </c>
      <c r="L21" s="57">
        <v>0</v>
      </c>
      <c r="M21" s="57">
        <v>2</v>
      </c>
      <c r="N21" s="57">
        <v>1</v>
      </c>
      <c r="O21" s="60">
        <v>0</v>
      </c>
      <c r="P21" s="210"/>
      <c r="Q21" s="210"/>
      <c r="R21" s="210"/>
      <c r="S21" s="210"/>
    </row>
    <row r="22" spans="2:19" ht="21" customHeight="1" x14ac:dyDescent="0.2">
      <c r="B22" s="413"/>
      <c r="C22" s="509"/>
      <c r="D22" s="309"/>
      <c r="E22" s="96">
        <f>E21/$D21</f>
        <v>0.2857142857142857</v>
      </c>
      <c r="F22" s="203">
        <f t="shared" ref="F22" si="41">F21/$D21</f>
        <v>0</v>
      </c>
      <c r="G22" s="203">
        <f t="shared" ref="G22" si="42">G21/$D21</f>
        <v>0.2857142857142857</v>
      </c>
      <c r="H22" s="203">
        <f t="shared" ref="H22" si="43">H21/$D21</f>
        <v>0</v>
      </c>
      <c r="I22" s="203">
        <f t="shared" ref="I22" si="44">I21/$D21</f>
        <v>0.14285714285714285</v>
      </c>
      <c r="J22" s="203">
        <f t="shared" ref="J22" si="45">J21/$D21</f>
        <v>0.42857142857142855</v>
      </c>
      <c r="K22" s="203">
        <f t="shared" ref="K22" si="46">K21/$D21</f>
        <v>0</v>
      </c>
      <c r="L22" s="203">
        <f t="shared" ref="L22" si="47">L21/$D21</f>
        <v>0</v>
      </c>
      <c r="M22" s="203">
        <f t="shared" ref="M22" si="48">M21/$D21</f>
        <v>0.2857142857142857</v>
      </c>
      <c r="N22" s="203">
        <f t="shared" ref="N22" si="49">N21/$D21</f>
        <v>0.14285714285714285</v>
      </c>
      <c r="O22" s="97">
        <f t="shared" ref="O22" si="50">O21/$D21</f>
        <v>0</v>
      </c>
      <c r="P22" s="200"/>
      <c r="Q22" s="200"/>
      <c r="R22" s="200"/>
      <c r="S22" s="200"/>
    </row>
    <row r="23" spans="2:19" ht="21" customHeight="1" x14ac:dyDescent="0.2">
      <c r="B23" s="413"/>
      <c r="C23" s="425" t="s">
        <v>175</v>
      </c>
      <c r="D23" s="294">
        <v>112</v>
      </c>
      <c r="E23" s="41">
        <v>11</v>
      </c>
      <c r="F23" s="58">
        <v>7</v>
      </c>
      <c r="G23" s="58">
        <v>52</v>
      </c>
      <c r="H23" s="58">
        <v>3</v>
      </c>
      <c r="I23" s="58">
        <v>20</v>
      </c>
      <c r="J23" s="58">
        <v>28</v>
      </c>
      <c r="K23" s="58">
        <v>16</v>
      </c>
      <c r="L23" s="58">
        <v>10</v>
      </c>
      <c r="M23" s="58">
        <v>17</v>
      </c>
      <c r="N23" s="58">
        <v>7</v>
      </c>
      <c r="O23" s="61">
        <v>4</v>
      </c>
      <c r="P23" s="210"/>
      <c r="Q23" s="210"/>
      <c r="R23" s="210"/>
      <c r="S23" s="210"/>
    </row>
    <row r="24" spans="2:19" ht="21" customHeight="1" thickBot="1" x14ac:dyDescent="0.25">
      <c r="B24" s="418"/>
      <c r="C24" s="510"/>
      <c r="D24" s="308"/>
      <c r="E24" s="352">
        <f>E23/$D23</f>
        <v>9.8214285714285712E-2</v>
      </c>
      <c r="F24" s="356">
        <f t="shared" ref="F24" si="51">F23/$D23</f>
        <v>6.25E-2</v>
      </c>
      <c r="G24" s="356">
        <f t="shared" ref="G24" si="52">G23/$D23</f>
        <v>0.4642857142857143</v>
      </c>
      <c r="H24" s="356">
        <f t="shared" ref="H24" si="53">H23/$D23</f>
        <v>2.6785714285714284E-2</v>
      </c>
      <c r="I24" s="356">
        <f t="shared" ref="I24" si="54">I23/$D23</f>
        <v>0.17857142857142858</v>
      </c>
      <c r="J24" s="356">
        <f t="shared" ref="J24" si="55">J23/$D23</f>
        <v>0.25</v>
      </c>
      <c r="K24" s="356">
        <f t="shared" ref="K24" si="56">K23/$D23</f>
        <v>0.14285714285714285</v>
      </c>
      <c r="L24" s="356">
        <f t="shared" ref="L24" si="57">L23/$D23</f>
        <v>8.9285714285714288E-2</v>
      </c>
      <c r="M24" s="356">
        <f t="shared" ref="M24" si="58">M23/$D23</f>
        <v>0.15178571428571427</v>
      </c>
      <c r="N24" s="356">
        <f t="shared" ref="N24" si="59">N23/$D23</f>
        <v>6.25E-2</v>
      </c>
      <c r="O24" s="92">
        <f t="shared" ref="O24" si="60">O23/$D23</f>
        <v>3.5714285714285712E-2</v>
      </c>
      <c r="P24" s="200"/>
      <c r="Q24" s="200"/>
      <c r="R24" s="200"/>
      <c r="S24" s="200"/>
    </row>
    <row r="25" spans="2:19" ht="21" customHeight="1" thickTop="1" x14ac:dyDescent="0.2">
      <c r="B25" s="412" t="s">
        <v>241</v>
      </c>
      <c r="C25" s="511" t="s">
        <v>242</v>
      </c>
      <c r="D25" s="299">
        <v>61</v>
      </c>
      <c r="E25" s="355">
        <v>6</v>
      </c>
      <c r="F25" s="59">
        <v>3</v>
      </c>
      <c r="G25" s="59">
        <v>20</v>
      </c>
      <c r="H25" s="59"/>
      <c r="I25" s="59">
        <v>8</v>
      </c>
      <c r="J25" s="59">
        <v>20</v>
      </c>
      <c r="K25" s="59">
        <v>6</v>
      </c>
      <c r="L25" s="59">
        <v>6</v>
      </c>
      <c r="M25" s="59">
        <v>4</v>
      </c>
      <c r="N25" s="59">
        <v>6</v>
      </c>
      <c r="O25" s="62">
        <v>2</v>
      </c>
      <c r="P25" s="210"/>
      <c r="Q25" s="210"/>
      <c r="R25" s="210"/>
      <c r="S25" s="210"/>
    </row>
    <row r="26" spans="2:19" ht="21" customHeight="1" x14ac:dyDescent="0.2">
      <c r="B26" s="413"/>
      <c r="C26" s="509"/>
      <c r="D26" s="309"/>
      <c r="E26" s="96">
        <f>E25/$D25</f>
        <v>9.8360655737704916E-2</v>
      </c>
      <c r="F26" s="203">
        <f t="shared" ref="F26" si="61">F25/$D25</f>
        <v>4.9180327868852458E-2</v>
      </c>
      <c r="G26" s="203">
        <f t="shared" ref="G26" si="62">G25/$D25</f>
        <v>0.32786885245901637</v>
      </c>
      <c r="H26" s="203">
        <f t="shared" ref="H26" si="63">H25/$D25</f>
        <v>0</v>
      </c>
      <c r="I26" s="203">
        <f t="shared" ref="I26" si="64">I25/$D25</f>
        <v>0.13114754098360656</v>
      </c>
      <c r="J26" s="203">
        <f t="shared" ref="J26" si="65">J25/$D25</f>
        <v>0.32786885245901637</v>
      </c>
      <c r="K26" s="203">
        <f t="shared" ref="K26" si="66">K25/$D25</f>
        <v>9.8360655737704916E-2</v>
      </c>
      <c r="L26" s="203">
        <f t="shared" ref="L26" si="67">L25/$D25</f>
        <v>9.8360655737704916E-2</v>
      </c>
      <c r="M26" s="203">
        <f t="shared" ref="M26" si="68">M25/$D25</f>
        <v>6.5573770491803282E-2</v>
      </c>
      <c r="N26" s="203">
        <f t="shared" ref="N26" si="69">N25/$D25</f>
        <v>9.8360655737704916E-2</v>
      </c>
      <c r="O26" s="97">
        <f t="shared" ref="O26" si="70">O25/$D25</f>
        <v>3.2786885245901641E-2</v>
      </c>
      <c r="P26" s="200"/>
      <c r="Q26" s="200"/>
      <c r="R26" s="200"/>
      <c r="S26" s="200"/>
    </row>
    <row r="27" spans="2:19" ht="21" customHeight="1" x14ac:dyDescent="0.2">
      <c r="B27" s="413"/>
      <c r="C27" s="425" t="s">
        <v>243</v>
      </c>
      <c r="D27" s="302">
        <v>109</v>
      </c>
      <c r="E27" s="41">
        <v>15</v>
      </c>
      <c r="F27" s="58">
        <v>7</v>
      </c>
      <c r="G27" s="58">
        <v>51</v>
      </c>
      <c r="H27" s="58">
        <v>2</v>
      </c>
      <c r="I27" s="58">
        <v>18</v>
      </c>
      <c r="J27" s="58">
        <v>31</v>
      </c>
      <c r="K27" s="58">
        <v>7</v>
      </c>
      <c r="L27" s="58">
        <v>8</v>
      </c>
      <c r="M27" s="58">
        <v>12</v>
      </c>
      <c r="N27" s="58">
        <v>7</v>
      </c>
      <c r="O27" s="61">
        <v>6</v>
      </c>
      <c r="P27" s="210"/>
      <c r="Q27" s="210"/>
      <c r="R27" s="210"/>
      <c r="S27" s="210"/>
    </row>
    <row r="28" spans="2:19" ht="21" customHeight="1" x14ac:dyDescent="0.2">
      <c r="B28" s="413"/>
      <c r="C28" s="509"/>
      <c r="D28" s="309"/>
      <c r="E28" s="96">
        <f>E27/$D27</f>
        <v>0.13761467889908258</v>
      </c>
      <c r="F28" s="203">
        <f t="shared" ref="F28" si="71">F27/$D27</f>
        <v>6.4220183486238536E-2</v>
      </c>
      <c r="G28" s="203">
        <f t="shared" ref="G28" si="72">G27/$D27</f>
        <v>0.46788990825688076</v>
      </c>
      <c r="H28" s="203">
        <f t="shared" ref="H28" si="73">H27/$D27</f>
        <v>1.834862385321101E-2</v>
      </c>
      <c r="I28" s="203">
        <f t="shared" ref="I28" si="74">I27/$D27</f>
        <v>0.16513761467889909</v>
      </c>
      <c r="J28" s="203">
        <f t="shared" ref="J28" si="75">J27/$D27</f>
        <v>0.28440366972477066</v>
      </c>
      <c r="K28" s="203">
        <f t="shared" ref="K28" si="76">K27/$D27</f>
        <v>6.4220183486238536E-2</v>
      </c>
      <c r="L28" s="203">
        <f t="shared" ref="L28" si="77">L27/$D27</f>
        <v>7.3394495412844041E-2</v>
      </c>
      <c r="M28" s="203">
        <f t="shared" ref="M28" si="78">M27/$D27</f>
        <v>0.11009174311926606</v>
      </c>
      <c r="N28" s="203">
        <f t="shared" ref="N28" si="79">N27/$D27</f>
        <v>6.4220183486238536E-2</v>
      </c>
      <c r="O28" s="97">
        <f t="shared" ref="O28" si="80">O27/$D27</f>
        <v>5.5045871559633031E-2</v>
      </c>
      <c r="P28" s="200"/>
      <c r="Q28" s="200"/>
      <c r="R28" s="200"/>
      <c r="S28" s="200"/>
    </row>
    <row r="29" spans="2:19" ht="21" customHeight="1" x14ac:dyDescent="0.2">
      <c r="B29" s="413"/>
      <c r="C29" s="425" t="s">
        <v>244</v>
      </c>
      <c r="D29" s="302">
        <v>24</v>
      </c>
      <c r="E29" s="41">
        <v>3</v>
      </c>
      <c r="F29" s="58">
        <v>4</v>
      </c>
      <c r="G29" s="58">
        <v>8</v>
      </c>
      <c r="H29" s="58"/>
      <c r="I29" s="58">
        <v>4</v>
      </c>
      <c r="J29" s="58">
        <v>4</v>
      </c>
      <c r="K29" s="58">
        <v>3</v>
      </c>
      <c r="L29" s="58">
        <v>3</v>
      </c>
      <c r="M29" s="58">
        <v>6</v>
      </c>
      <c r="N29" s="58">
        <v>1</v>
      </c>
      <c r="O29" s="61">
        <v>1</v>
      </c>
      <c r="P29" s="210"/>
      <c r="Q29" s="210"/>
      <c r="R29" s="210"/>
      <c r="S29" s="210"/>
    </row>
    <row r="30" spans="2:19" ht="21" customHeight="1" x14ac:dyDescent="0.2">
      <c r="B30" s="413"/>
      <c r="C30" s="526"/>
      <c r="D30" s="309"/>
      <c r="E30" s="96">
        <f>E29/$D29</f>
        <v>0.125</v>
      </c>
      <c r="F30" s="203">
        <f t="shared" ref="F30" si="81">F29/$D29</f>
        <v>0.16666666666666666</v>
      </c>
      <c r="G30" s="203">
        <f t="shared" ref="G30" si="82">G29/$D29</f>
        <v>0.33333333333333331</v>
      </c>
      <c r="H30" s="203">
        <f t="shared" ref="H30" si="83">H29/$D29</f>
        <v>0</v>
      </c>
      <c r="I30" s="203">
        <f t="shared" ref="I30" si="84">I29/$D29</f>
        <v>0.16666666666666666</v>
      </c>
      <c r="J30" s="203">
        <f t="shared" ref="J30" si="85">J29/$D29</f>
        <v>0.16666666666666666</v>
      </c>
      <c r="K30" s="203">
        <f t="shared" ref="K30" si="86">K29/$D29</f>
        <v>0.125</v>
      </c>
      <c r="L30" s="203">
        <f t="shared" ref="L30" si="87">L29/$D29</f>
        <v>0.125</v>
      </c>
      <c r="M30" s="203">
        <f t="shared" ref="M30" si="88">M29/$D29</f>
        <v>0.25</v>
      </c>
      <c r="N30" s="203">
        <f t="shared" ref="N30" si="89">N29/$D29</f>
        <v>4.1666666666666664E-2</v>
      </c>
      <c r="O30" s="97">
        <f t="shared" ref="O30" si="90">O29/$D29</f>
        <v>4.1666666666666664E-2</v>
      </c>
      <c r="P30" s="200"/>
      <c r="Q30" s="200"/>
      <c r="R30" s="200"/>
      <c r="S30" s="200"/>
    </row>
    <row r="31" spans="2:19" ht="21" customHeight="1" x14ac:dyDescent="0.2">
      <c r="B31" s="413"/>
      <c r="C31" s="425" t="s">
        <v>245</v>
      </c>
      <c r="D31" s="302">
        <v>25</v>
      </c>
      <c r="E31" s="41">
        <v>4</v>
      </c>
      <c r="F31" s="58">
        <v>6</v>
      </c>
      <c r="G31" s="58">
        <v>8</v>
      </c>
      <c r="H31" s="58">
        <v>1</v>
      </c>
      <c r="I31" s="58">
        <v>3</v>
      </c>
      <c r="J31" s="58">
        <v>7</v>
      </c>
      <c r="K31" s="58">
        <v>2</v>
      </c>
      <c r="L31" s="58">
        <v>2</v>
      </c>
      <c r="M31" s="58">
        <v>3</v>
      </c>
      <c r="N31" s="58">
        <v>1</v>
      </c>
      <c r="O31" s="61">
        <v>0</v>
      </c>
      <c r="P31" s="210"/>
      <c r="Q31" s="210"/>
      <c r="R31" s="210"/>
      <c r="S31" s="210"/>
    </row>
    <row r="32" spans="2:19" ht="21" customHeight="1" x14ac:dyDescent="0.2">
      <c r="B32" s="413"/>
      <c r="C32" s="526"/>
      <c r="D32" s="309"/>
      <c r="E32" s="96">
        <f>E31/$D31</f>
        <v>0.16</v>
      </c>
      <c r="F32" s="203">
        <f t="shared" ref="F32" si="91">F31/$D31</f>
        <v>0.24</v>
      </c>
      <c r="G32" s="203">
        <f t="shared" ref="G32" si="92">G31/$D31</f>
        <v>0.32</v>
      </c>
      <c r="H32" s="203">
        <f t="shared" ref="H32" si="93">H31/$D31</f>
        <v>0.04</v>
      </c>
      <c r="I32" s="203">
        <f t="shared" ref="I32" si="94">I31/$D31</f>
        <v>0.12</v>
      </c>
      <c r="J32" s="203">
        <f t="shared" ref="J32" si="95">J31/$D31</f>
        <v>0.28000000000000003</v>
      </c>
      <c r="K32" s="203">
        <f t="shared" ref="K32" si="96">K31/$D31</f>
        <v>0.08</v>
      </c>
      <c r="L32" s="203">
        <f t="shared" ref="L32" si="97">L31/$D31</f>
        <v>0.08</v>
      </c>
      <c r="M32" s="203">
        <f t="shared" ref="M32" si="98">M31/$D31</f>
        <v>0.12</v>
      </c>
      <c r="N32" s="203">
        <f t="shared" ref="N32" si="99">N31/$D31</f>
        <v>0.04</v>
      </c>
      <c r="O32" s="97">
        <f t="shared" ref="O32" si="100">O31/$D31</f>
        <v>0</v>
      </c>
      <c r="P32" s="200"/>
      <c r="Q32" s="200"/>
      <c r="R32" s="200"/>
      <c r="S32" s="200"/>
    </row>
    <row r="33" spans="2:19" ht="21" customHeight="1" x14ac:dyDescent="0.2">
      <c r="B33" s="413"/>
      <c r="C33" s="425" t="s">
        <v>181</v>
      </c>
      <c r="D33" s="302">
        <v>24</v>
      </c>
      <c r="E33" s="41">
        <v>2</v>
      </c>
      <c r="F33" s="58">
        <v>1</v>
      </c>
      <c r="G33" s="58">
        <v>11</v>
      </c>
      <c r="H33" s="58">
        <v>1</v>
      </c>
      <c r="I33" s="58">
        <v>5</v>
      </c>
      <c r="J33" s="58">
        <v>5</v>
      </c>
      <c r="K33" s="58">
        <v>2</v>
      </c>
      <c r="L33" s="58">
        <v>1</v>
      </c>
      <c r="M33" s="58">
        <v>4</v>
      </c>
      <c r="N33" s="58">
        <v>1</v>
      </c>
      <c r="O33" s="61">
        <v>0</v>
      </c>
      <c r="P33" s="210"/>
      <c r="Q33" s="210"/>
      <c r="R33" s="210"/>
      <c r="S33" s="210"/>
    </row>
    <row r="34" spans="2:19" ht="21" customHeight="1" x14ac:dyDescent="0.2">
      <c r="B34" s="413"/>
      <c r="C34" s="526"/>
      <c r="D34" s="309"/>
      <c r="E34" s="96">
        <f>E33/$D33</f>
        <v>8.3333333333333329E-2</v>
      </c>
      <c r="F34" s="203">
        <f t="shared" ref="F34" si="101">F33/$D33</f>
        <v>4.1666666666666664E-2</v>
      </c>
      <c r="G34" s="203">
        <f t="shared" ref="G34" si="102">G33/$D33</f>
        <v>0.45833333333333331</v>
      </c>
      <c r="H34" s="203">
        <f t="shared" ref="H34" si="103">H33/$D33</f>
        <v>4.1666666666666664E-2</v>
      </c>
      <c r="I34" s="203">
        <f t="shared" ref="I34" si="104">I33/$D33</f>
        <v>0.20833333333333334</v>
      </c>
      <c r="J34" s="203">
        <f t="shared" ref="J34" si="105">J33/$D33</f>
        <v>0.20833333333333334</v>
      </c>
      <c r="K34" s="203">
        <f t="shared" ref="K34" si="106">K33/$D33</f>
        <v>8.3333333333333329E-2</v>
      </c>
      <c r="L34" s="203">
        <f t="shared" ref="L34" si="107">L33/$D33</f>
        <v>4.1666666666666664E-2</v>
      </c>
      <c r="M34" s="203">
        <f t="shared" ref="M34" si="108">M33/$D33</f>
        <v>0.16666666666666666</v>
      </c>
      <c r="N34" s="203">
        <f t="shared" ref="N34" si="109">N33/$D33</f>
        <v>4.1666666666666664E-2</v>
      </c>
      <c r="O34" s="97">
        <f t="shared" ref="O34" si="110">O33/$D33</f>
        <v>0</v>
      </c>
      <c r="P34" s="200"/>
      <c r="Q34" s="200"/>
      <c r="R34" s="200"/>
      <c r="S34" s="200"/>
    </row>
    <row r="35" spans="2:19" ht="21" customHeight="1" x14ac:dyDescent="0.2">
      <c r="B35" s="413"/>
      <c r="C35" s="425" t="s">
        <v>246</v>
      </c>
      <c r="D35" s="302">
        <v>17</v>
      </c>
      <c r="E35" s="41">
        <v>4</v>
      </c>
      <c r="F35" s="58">
        <v>2</v>
      </c>
      <c r="G35" s="58">
        <v>3</v>
      </c>
      <c r="H35" s="58">
        <v>0</v>
      </c>
      <c r="I35" s="58">
        <v>1</v>
      </c>
      <c r="J35" s="58">
        <v>2</v>
      </c>
      <c r="K35" s="58">
        <v>4</v>
      </c>
      <c r="L35" s="58">
        <v>1</v>
      </c>
      <c r="M35" s="58">
        <v>6</v>
      </c>
      <c r="N35" s="58">
        <v>1</v>
      </c>
      <c r="O35" s="61">
        <v>0</v>
      </c>
      <c r="P35" s="210"/>
      <c r="Q35" s="210"/>
      <c r="R35" s="210"/>
      <c r="S35" s="210"/>
    </row>
    <row r="36" spans="2:19" ht="21" customHeight="1" thickBot="1" x14ac:dyDescent="0.25">
      <c r="B36" s="413"/>
      <c r="C36" s="527"/>
      <c r="D36" s="308"/>
      <c r="E36" s="360">
        <f>E35/$D35</f>
        <v>0.23529411764705882</v>
      </c>
      <c r="F36" s="361">
        <f t="shared" ref="F36" si="111">F35/$D35</f>
        <v>0.11764705882352941</v>
      </c>
      <c r="G36" s="361">
        <f t="shared" ref="G36" si="112">G35/$D35</f>
        <v>0.17647058823529413</v>
      </c>
      <c r="H36" s="361">
        <f t="shared" ref="H36" si="113">H35/$D35</f>
        <v>0</v>
      </c>
      <c r="I36" s="361">
        <f t="shared" ref="I36" si="114">I35/$D35</f>
        <v>5.8823529411764705E-2</v>
      </c>
      <c r="J36" s="361">
        <f t="shared" ref="J36" si="115">J35/$D35</f>
        <v>0.11764705882352941</v>
      </c>
      <c r="K36" s="361">
        <f t="shared" ref="K36" si="116">K35/$D35</f>
        <v>0.23529411764705882</v>
      </c>
      <c r="L36" s="361">
        <f t="shared" ref="L36" si="117">L35/$D35</f>
        <v>5.8823529411764705E-2</v>
      </c>
      <c r="M36" s="361">
        <f t="shared" ref="M36" si="118">M35/$D35</f>
        <v>0.35294117647058826</v>
      </c>
      <c r="N36" s="361">
        <f t="shared" ref="N36" si="119">N35/$D35</f>
        <v>5.8823529411764705E-2</v>
      </c>
      <c r="O36" s="92">
        <f t="shared" ref="O36" si="120">O35/$D35</f>
        <v>0</v>
      </c>
      <c r="P36" s="200"/>
      <c r="Q36" s="200"/>
      <c r="R36" s="200"/>
      <c r="S36" s="200"/>
    </row>
    <row r="37" spans="2:19" ht="21" customHeight="1" thickTop="1" x14ac:dyDescent="0.2">
      <c r="B37" s="413"/>
      <c r="C37" s="28" t="s">
        <v>247</v>
      </c>
      <c r="D37" s="44">
        <v>182</v>
      </c>
      <c r="E37" s="205">
        <f t="shared" ref="E37:O37" si="121">E27+E29+E31+E33</f>
        <v>24</v>
      </c>
      <c r="F37" s="59">
        <f t="shared" si="121"/>
        <v>18</v>
      </c>
      <c r="G37" s="59">
        <f t="shared" si="121"/>
        <v>78</v>
      </c>
      <c r="H37" s="59">
        <f t="shared" si="121"/>
        <v>4</v>
      </c>
      <c r="I37" s="59">
        <f t="shared" si="121"/>
        <v>30</v>
      </c>
      <c r="J37" s="59">
        <f t="shared" si="121"/>
        <v>47</v>
      </c>
      <c r="K37" s="59">
        <f t="shared" si="121"/>
        <v>14</v>
      </c>
      <c r="L37" s="59">
        <f t="shared" si="121"/>
        <v>14</v>
      </c>
      <c r="M37" s="59">
        <f t="shared" si="121"/>
        <v>25</v>
      </c>
      <c r="N37" s="59">
        <f t="shared" si="121"/>
        <v>10</v>
      </c>
      <c r="O37" s="62">
        <f t="shared" si="121"/>
        <v>7</v>
      </c>
      <c r="P37" s="210"/>
      <c r="Q37" s="210"/>
      <c r="R37" s="210"/>
      <c r="S37" s="210"/>
    </row>
    <row r="38" spans="2:19" ht="21" customHeight="1" x14ac:dyDescent="0.2">
      <c r="B38" s="413"/>
      <c r="C38" s="27" t="s">
        <v>184</v>
      </c>
      <c r="D38" s="309"/>
      <c r="E38" s="96">
        <f>E37/$D37</f>
        <v>0.13186813186813187</v>
      </c>
      <c r="F38" s="203">
        <f t="shared" ref="F38" si="122">F37/$D37</f>
        <v>9.8901098901098897E-2</v>
      </c>
      <c r="G38" s="203">
        <f t="shared" ref="G38" si="123">G37/$D37</f>
        <v>0.42857142857142855</v>
      </c>
      <c r="H38" s="203">
        <f t="shared" ref="H38" si="124">H37/$D37</f>
        <v>2.197802197802198E-2</v>
      </c>
      <c r="I38" s="203">
        <f t="shared" ref="I38" si="125">I37/$D37</f>
        <v>0.16483516483516483</v>
      </c>
      <c r="J38" s="203">
        <f t="shared" ref="J38" si="126">J37/$D37</f>
        <v>0.25824175824175827</v>
      </c>
      <c r="K38" s="203">
        <f t="shared" ref="K38" si="127">K37/$D37</f>
        <v>7.6923076923076927E-2</v>
      </c>
      <c r="L38" s="203">
        <f t="shared" ref="L38" si="128">L37/$D37</f>
        <v>7.6923076923076927E-2</v>
      </c>
      <c r="M38" s="203">
        <f t="shared" ref="M38" si="129">M37/$D37</f>
        <v>0.13736263736263737</v>
      </c>
      <c r="N38" s="203">
        <f t="shared" ref="N38" si="130">N37/$D37</f>
        <v>5.4945054945054944E-2</v>
      </c>
      <c r="O38" s="97">
        <f t="shared" ref="O38" si="131">O37/$D37</f>
        <v>3.8461538461538464E-2</v>
      </c>
      <c r="P38" s="200"/>
      <c r="Q38" s="200"/>
      <c r="R38" s="200"/>
      <c r="S38" s="200"/>
    </row>
    <row r="39" spans="2:19" ht="21" customHeight="1" x14ac:dyDescent="0.2">
      <c r="B39" s="413"/>
      <c r="C39" s="26" t="s">
        <v>247</v>
      </c>
      <c r="D39" s="45">
        <v>90</v>
      </c>
      <c r="E39" s="41">
        <f t="shared" ref="E39:O39" si="132">E29+E31+E33+E35</f>
        <v>13</v>
      </c>
      <c r="F39" s="58">
        <f t="shared" si="132"/>
        <v>13</v>
      </c>
      <c r="G39" s="58">
        <f t="shared" si="132"/>
        <v>30</v>
      </c>
      <c r="H39" s="58">
        <f t="shared" si="132"/>
        <v>2</v>
      </c>
      <c r="I39" s="58">
        <f t="shared" si="132"/>
        <v>13</v>
      </c>
      <c r="J39" s="58">
        <f t="shared" si="132"/>
        <v>18</v>
      </c>
      <c r="K39" s="58">
        <f t="shared" si="132"/>
        <v>11</v>
      </c>
      <c r="L39" s="58">
        <f t="shared" si="132"/>
        <v>7</v>
      </c>
      <c r="M39" s="58">
        <f t="shared" si="132"/>
        <v>19</v>
      </c>
      <c r="N39" s="58">
        <f t="shared" si="132"/>
        <v>4</v>
      </c>
      <c r="O39" s="61">
        <f t="shared" si="132"/>
        <v>1</v>
      </c>
      <c r="P39" s="210"/>
      <c r="Q39" s="210"/>
      <c r="R39" s="210"/>
      <c r="S39" s="210"/>
    </row>
    <row r="40" spans="2:19" ht="21" customHeight="1" thickBot="1" x14ac:dyDescent="0.25">
      <c r="B40" s="414"/>
      <c r="C40" s="27" t="s">
        <v>248</v>
      </c>
      <c r="D40" s="309"/>
      <c r="E40" s="94">
        <f>E39/$D39</f>
        <v>0.14444444444444443</v>
      </c>
      <c r="F40" s="204">
        <f t="shared" ref="F40" si="133">F39/$D39</f>
        <v>0.14444444444444443</v>
      </c>
      <c r="G40" s="204">
        <f t="shared" ref="G40" si="134">G39/$D39</f>
        <v>0.33333333333333331</v>
      </c>
      <c r="H40" s="204">
        <f t="shared" ref="H40" si="135">H39/$D39</f>
        <v>2.2222222222222223E-2</v>
      </c>
      <c r="I40" s="204">
        <f t="shared" ref="I40" si="136">I39/$D39</f>
        <v>0.14444444444444443</v>
      </c>
      <c r="J40" s="204">
        <f t="shared" ref="J40" si="137">J39/$D39</f>
        <v>0.2</v>
      </c>
      <c r="K40" s="204">
        <f t="shared" ref="K40" si="138">K39/$D39</f>
        <v>0.12222222222222222</v>
      </c>
      <c r="L40" s="204">
        <f t="shared" ref="L40" si="139">L39/$D39</f>
        <v>7.7777777777777779E-2</v>
      </c>
      <c r="M40" s="204">
        <f t="shared" ref="M40" si="140">M39/$D39</f>
        <v>0.21111111111111111</v>
      </c>
      <c r="N40" s="204">
        <f t="shared" ref="N40" si="141">N39/$D39</f>
        <v>4.4444444444444446E-2</v>
      </c>
      <c r="O40" s="95">
        <f t="shared" ref="O40" si="142">O39/$D39</f>
        <v>1.1111111111111112E-2</v>
      </c>
      <c r="P40" s="200"/>
      <c r="Q40" s="200"/>
      <c r="R40" s="200"/>
      <c r="S40" s="200"/>
    </row>
    <row r="41" spans="2:19" ht="21" customHeight="1" x14ac:dyDescent="0.2">
      <c r="B41" s="68"/>
      <c r="C41" s="354" t="s">
        <v>278</v>
      </c>
      <c r="D41" s="2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200"/>
      <c r="Q41" s="200"/>
      <c r="R41" s="200"/>
      <c r="S41" s="200"/>
    </row>
    <row r="42" spans="2:19" ht="21" customHeight="1" x14ac:dyDescent="0.2">
      <c r="B42" s="68"/>
      <c r="C42" s="354" t="s">
        <v>279</v>
      </c>
      <c r="D42" s="2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200"/>
      <c r="Q42" s="200"/>
      <c r="R42" s="200"/>
      <c r="S42" s="200"/>
    </row>
    <row r="43" spans="2:19" ht="21" customHeight="1" x14ac:dyDescent="0.2">
      <c r="B43" s="68"/>
      <c r="C43" s="354"/>
      <c r="D43" s="2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200"/>
      <c r="Q43" s="200"/>
      <c r="R43" s="200"/>
      <c r="S43" s="200"/>
    </row>
    <row r="44" spans="2:19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6" spans="2:19" ht="13.5" customHeight="1" x14ac:dyDescent="0.2"/>
  </sheetData>
  <mergeCells count="27">
    <mergeCell ref="C23:C24"/>
    <mergeCell ref="C25:C26"/>
    <mergeCell ref="C27:C28"/>
    <mergeCell ref="B25:B40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  <mergeCell ref="C21:C22"/>
    <mergeCell ref="M8:M10"/>
    <mergeCell ref="N8:N10"/>
    <mergeCell ref="O8:O10"/>
    <mergeCell ref="B11:C12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E0C7-B61F-4865-BAFF-85FE8B6585BF}">
  <sheetPr>
    <tabColor rgb="FF00B0F0"/>
    <pageSetUpPr fitToPage="1"/>
  </sheetPr>
  <dimension ref="B2:I41"/>
  <sheetViews>
    <sheetView view="pageBreakPreview" topLeftCell="A10" zoomScaleNormal="100" zoomScaleSheetLayoutView="100" workbookViewId="0">
      <selection activeCell="M22" sqref="M22"/>
    </sheetView>
  </sheetViews>
  <sheetFormatPr defaultColWidth="9" defaultRowHeight="13.2" x14ac:dyDescent="0.2"/>
  <cols>
    <col min="1" max="1" width="4" style="1" customWidth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10" width="8.33203125" style="1" customWidth="1"/>
    <col min="11" max="16384" width="9" style="1"/>
  </cols>
  <sheetData>
    <row r="2" spans="2:9" x14ac:dyDescent="0.2">
      <c r="B2" s="1" t="s">
        <v>364</v>
      </c>
    </row>
    <row r="4" spans="2:9" x14ac:dyDescent="0.2">
      <c r="F4" s="365" t="s">
        <v>167</v>
      </c>
    </row>
    <row r="5" spans="2:9" x14ac:dyDescent="0.2">
      <c r="F5" s="365" t="s">
        <v>230</v>
      </c>
    </row>
    <row r="6" spans="2:9" ht="10.5" customHeight="1" x14ac:dyDescent="0.2"/>
    <row r="7" spans="2:9" ht="13.8" thickBot="1" x14ac:dyDescent="0.25">
      <c r="E7" s="1" t="s">
        <v>270</v>
      </c>
      <c r="G7" s="2" t="s">
        <v>168</v>
      </c>
      <c r="I7" s="2"/>
    </row>
    <row r="8" spans="2:9" ht="7.5" customHeight="1" x14ac:dyDescent="0.2">
      <c r="B8" s="7"/>
      <c r="C8" s="3"/>
      <c r="D8" s="482" t="s">
        <v>252</v>
      </c>
      <c r="E8" s="485" t="s">
        <v>365</v>
      </c>
      <c r="F8" s="488" t="s">
        <v>366</v>
      </c>
      <c r="G8" s="491" t="s">
        <v>231</v>
      </c>
    </row>
    <row r="9" spans="2:9" ht="7.5" customHeight="1" x14ac:dyDescent="0.2">
      <c r="B9" s="14"/>
      <c r="C9" s="9"/>
      <c r="D9" s="483"/>
      <c r="E9" s="486"/>
      <c r="F9" s="489"/>
      <c r="G9" s="483"/>
    </row>
    <row r="10" spans="2:9" ht="66.75" customHeight="1" x14ac:dyDescent="0.2">
      <c r="B10" s="24"/>
      <c r="C10" s="25"/>
      <c r="D10" s="484"/>
      <c r="E10" s="487"/>
      <c r="F10" s="490"/>
      <c r="G10" s="484"/>
    </row>
    <row r="11" spans="2:9" ht="20.100000000000001" customHeight="1" x14ac:dyDescent="0.2">
      <c r="B11" s="492" t="s">
        <v>209</v>
      </c>
      <c r="C11" s="493"/>
      <c r="D11" s="171">
        <v>427</v>
      </c>
      <c r="E11" s="39">
        <f>E13+E15+E17+E19+E21+E23</f>
        <v>52</v>
      </c>
      <c r="F11" s="57">
        <f>F13+F15+F17+F19+F21+F23</f>
        <v>357</v>
      </c>
      <c r="G11" s="60">
        <f>G13+G15+G17+G19+G21+G23</f>
        <v>18</v>
      </c>
    </row>
    <row r="12" spans="2:9" ht="20.100000000000001" customHeight="1" thickBot="1" x14ac:dyDescent="0.25">
      <c r="B12" s="494"/>
      <c r="C12" s="495"/>
      <c r="D12" s="307"/>
      <c r="E12" s="93">
        <f>E11/D11</f>
        <v>0.12177985948477751</v>
      </c>
      <c r="F12" s="202">
        <f>F11/D11</f>
        <v>0.83606557377049184</v>
      </c>
      <c r="G12" s="92">
        <f>G11/D11</f>
        <v>4.2154566744730677E-2</v>
      </c>
      <c r="H12" s="33"/>
    </row>
    <row r="13" spans="2:9" ht="20.100000000000001" customHeight="1" thickTop="1" x14ac:dyDescent="0.2">
      <c r="B13" s="412" t="s">
        <v>227</v>
      </c>
      <c r="C13" s="496" t="s">
        <v>211</v>
      </c>
      <c r="D13" s="299">
        <v>49</v>
      </c>
      <c r="E13" s="355">
        <v>5</v>
      </c>
      <c r="F13" s="59">
        <v>41</v>
      </c>
      <c r="G13" s="62">
        <v>3</v>
      </c>
    </row>
    <row r="14" spans="2:9" ht="20.100000000000001" customHeight="1" x14ac:dyDescent="0.2">
      <c r="B14" s="413"/>
      <c r="C14" s="497"/>
      <c r="D14" s="308"/>
      <c r="E14" s="96">
        <f>E13/D13</f>
        <v>0.10204081632653061</v>
      </c>
      <c r="F14" s="203">
        <f>F13/D13</f>
        <v>0.83673469387755106</v>
      </c>
      <c r="G14" s="97">
        <f>G13/D13</f>
        <v>6.1224489795918366E-2</v>
      </c>
    </row>
    <row r="15" spans="2:9" ht="20.100000000000001" customHeight="1" x14ac:dyDescent="0.2">
      <c r="B15" s="413"/>
      <c r="C15" s="498" t="s">
        <v>212</v>
      </c>
      <c r="D15" s="294">
        <v>87</v>
      </c>
      <c r="E15" s="39">
        <v>21</v>
      </c>
      <c r="F15" s="57">
        <v>64</v>
      </c>
      <c r="G15" s="60">
        <v>2</v>
      </c>
    </row>
    <row r="16" spans="2:9" ht="20.100000000000001" customHeight="1" x14ac:dyDescent="0.2">
      <c r="B16" s="413"/>
      <c r="C16" s="497"/>
      <c r="D16" s="309"/>
      <c r="E16" s="96">
        <f>E15/D15</f>
        <v>0.2413793103448276</v>
      </c>
      <c r="F16" s="203">
        <f>F15/D15</f>
        <v>0.73563218390804597</v>
      </c>
      <c r="G16" s="97">
        <f>G15/D15</f>
        <v>2.2988505747126436E-2</v>
      </c>
    </row>
    <row r="17" spans="2:7" ht="20.100000000000001" customHeight="1" x14ac:dyDescent="0.2">
      <c r="B17" s="413"/>
      <c r="C17" s="498" t="s">
        <v>228</v>
      </c>
      <c r="D17" s="294">
        <v>25</v>
      </c>
      <c r="E17" s="39">
        <v>3</v>
      </c>
      <c r="F17" s="57">
        <v>22</v>
      </c>
      <c r="G17" s="60">
        <v>0</v>
      </c>
    </row>
    <row r="18" spans="2:7" ht="20.100000000000001" customHeight="1" x14ac:dyDescent="0.2">
      <c r="B18" s="413"/>
      <c r="C18" s="497"/>
      <c r="D18" s="309"/>
      <c r="E18" s="96">
        <f>E17/D17</f>
        <v>0.12</v>
      </c>
      <c r="F18" s="203">
        <f>F17/D17</f>
        <v>0.88</v>
      </c>
      <c r="G18" s="97">
        <f>G17/D17</f>
        <v>0</v>
      </c>
    </row>
    <row r="19" spans="2:7" ht="20.100000000000001" customHeight="1" x14ac:dyDescent="0.2">
      <c r="B19" s="413"/>
      <c r="C19" s="498" t="s">
        <v>214</v>
      </c>
      <c r="D19" s="294">
        <v>82</v>
      </c>
      <c r="E19" s="39">
        <v>7</v>
      </c>
      <c r="F19" s="57">
        <v>71</v>
      </c>
      <c r="G19" s="60">
        <v>4</v>
      </c>
    </row>
    <row r="20" spans="2:7" ht="20.100000000000001" customHeight="1" x14ac:dyDescent="0.2">
      <c r="B20" s="413"/>
      <c r="C20" s="497"/>
      <c r="D20" s="309"/>
      <c r="E20" s="96">
        <f>E19/D19</f>
        <v>8.5365853658536592E-2</v>
      </c>
      <c r="F20" s="203">
        <f>F19/D19</f>
        <v>0.86585365853658536</v>
      </c>
      <c r="G20" s="97">
        <f>G19/D19</f>
        <v>4.878048780487805E-2</v>
      </c>
    </row>
    <row r="21" spans="2:7" ht="20.100000000000001" customHeight="1" x14ac:dyDescent="0.2">
      <c r="B21" s="413"/>
      <c r="C21" s="498" t="s">
        <v>215</v>
      </c>
      <c r="D21" s="294">
        <v>8</v>
      </c>
      <c r="E21" s="39">
        <v>0</v>
      </c>
      <c r="F21" s="57">
        <v>8</v>
      </c>
      <c r="G21" s="60">
        <v>0</v>
      </c>
    </row>
    <row r="22" spans="2:7" ht="20.100000000000001" customHeight="1" x14ac:dyDescent="0.2">
      <c r="B22" s="413"/>
      <c r="C22" s="497"/>
      <c r="D22" s="309"/>
      <c r="E22" s="96">
        <f>E21/D21</f>
        <v>0</v>
      </c>
      <c r="F22" s="203">
        <f>F21/D21</f>
        <v>1</v>
      </c>
      <c r="G22" s="97">
        <f>G21/D21</f>
        <v>0</v>
      </c>
    </row>
    <row r="23" spans="2:7" ht="20.100000000000001" customHeight="1" x14ac:dyDescent="0.2">
      <c r="B23" s="413"/>
      <c r="C23" s="498" t="s">
        <v>216</v>
      </c>
      <c r="D23" s="294">
        <v>176</v>
      </c>
      <c r="E23" s="41">
        <v>16</v>
      </c>
      <c r="F23" s="58">
        <v>151</v>
      </c>
      <c r="G23" s="60">
        <v>9</v>
      </c>
    </row>
    <row r="24" spans="2:7" ht="20.100000000000001" customHeight="1" thickBot="1" x14ac:dyDescent="0.25">
      <c r="B24" s="413"/>
      <c r="C24" s="497"/>
      <c r="D24" s="308"/>
      <c r="E24" s="352">
        <f>E23/D23</f>
        <v>9.0909090909090912E-2</v>
      </c>
      <c r="F24" s="356">
        <f>F23/D23</f>
        <v>0.85795454545454541</v>
      </c>
      <c r="G24" s="363">
        <f>G23/D23</f>
        <v>5.113636363636364E-2</v>
      </c>
    </row>
    <row r="25" spans="2:7" ht="20.100000000000001" customHeight="1" thickTop="1" x14ac:dyDescent="0.2">
      <c r="B25" s="412" t="s">
        <v>229</v>
      </c>
      <c r="C25" s="499" t="s">
        <v>177</v>
      </c>
      <c r="D25" s="299">
        <v>106</v>
      </c>
      <c r="E25" s="355">
        <v>2</v>
      </c>
      <c r="F25" s="59">
        <v>93</v>
      </c>
      <c r="G25" s="61">
        <v>11</v>
      </c>
    </row>
    <row r="26" spans="2:7" ht="20.100000000000001" customHeight="1" x14ac:dyDescent="0.2">
      <c r="B26" s="413"/>
      <c r="C26" s="421"/>
      <c r="D26" s="309"/>
      <c r="E26" s="96">
        <f>E25/D25</f>
        <v>1.8867924528301886E-2</v>
      </c>
      <c r="F26" s="203">
        <f>F25/D25</f>
        <v>0.87735849056603776</v>
      </c>
      <c r="G26" s="97">
        <f>G25/D25</f>
        <v>0.10377358490566038</v>
      </c>
    </row>
    <row r="27" spans="2:7" ht="20.100000000000001" customHeight="1" x14ac:dyDescent="0.2">
      <c r="B27" s="413"/>
      <c r="C27" s="421" t="s">
        <v>178</v>
      </c>
      <c r="D27" s="302">
        <v>171</v>
      </c>
      <c r="E27" s="41">
        <v>11</v>
      </c>
      <c r="F27" s="58">
        <v>159</v>
      </c>
      <c r="G27" s="60">
        <v>1</v>
      </c>
    </row>
    <row r="28" spans="2:7" ht="20.100000000000001" customHeight="1" x14ac:dyDescent="0.2">
      <c r="B28" s="413"/>
      <c r="C28" s="500"/>
      <c r="D28" s="309"/>
      <c r="E28" s="96">
        <f>E27/D27</f>
        <v>6.4327485380116955E-2</v>
      </c>
      <c r="F28" s="203">
        <f>F27/D27</f>
        <v>0.92982456140350878</v>
      </c>
      <c r="G28" s="97">
        <f>G27/D27</f>
        <v>5.8479532163742687E-3</v>
      </c>
    </row>
    <row r="29" spans="2:7" ht="20.100000000000001" customHeight="1" x14ac:dyDescent="0.2">
      <c r="B29" s="413"/>
      <c r="C29" s="421" t="s">
        <v>179</v>
      </c>
      <c r="D29" s="308">
        <v>49</v>
      </c>
      <c r="E29" s="41">
        <v>7</v>
      </c>
      <c r="F29" s="58">
        <v>39</v>
      </c>
      <c r="G29" s="60">
        <v>3</v>
      </c>
    </row>
    <row r="30" spans="2:7" ht="20.100000000000001" customHeight="1" x14ac:dyDescent="0.2">
      <c r="B30" s="413"/>
      <c r="C30" s="500"/>
      <c r="D30" s="309"/>
      <c r="E30" s="96">
        <f>E29/D29</f>
        <v>0.14285714285714285</v>
      </c>
      <c r="F30" s="203">
        <f>F29/D29</f>
        <v>0.79591836734693877</v>
      </c>
      <c r="G30" s="97">
        <f>G29/D29</f>
        <v>6.1224489795918366E-2</v>
      </c>
    </row>
    <row r="31" spans="2:7" ht="20.100000000000001" customHeight="1" x14ac:dyDescent="0.2">
      <c r="B31" s="413"/>
      <c r="C31" s="421" t="s">
        <v>180</v>
      </c>
      <c r="D31" s="308">
        <v>38</v>
      </c>
      <c r="E31" s="41">
        <v>11</v>
      </c>
      <c r="F31" s="58">
        <v>26</v>
      </c>
      <c r="G31" s="60">
        <v>1</v>
      </c>
    </row>
    <row r="32" spans="2:7" ht="20.100000000000001" customHeight="1" x14ac:dyDescent="0.2">
      <c r="B32" s="413"/>
      <c r="C32" s="500"/>
      <c r="D32" s="309"/>
      <c r="E32" s="96">
        <f>E31/D31</f>
        <v>0.28947368421052633</v>
      </c>
      <c r="F32" s="203">
        <f>F31/D31</f>
        <v>0.68421052631578949</v>
      </c>
      <c r="G32" s="97">
        <f>G31/D31</f>
        <v>2.6315789473684209E-2</v>
      </c>
    </row>
    <row r="33" spans="2:7" ht="20.100000000000001" customHeight="1" x14ac:dyDescent="0.2">
      <c r="B33" s="413"/>
      <c r="C33" s="421" t="s">
        <v>181</v>
      </c>
      <c r="D33" s="308">
        <v>33</v>
      </c>
      <c r="E33" s="41">
        <v>11</v>
      </c>
      <c r="F33" s="58">
        <v>21</v>
      </c>
      <c r="G33" s="60">
        <v>1</v>
      </c>
    </row>
    <row r="34" spans="2:7" ht="20.100000000000001" customHeight="1" x14ac:dyDescent="0.2">
      <c r="B34" s="413"/>
      <c r="C34" s="500"/>
      <c r="D34" s="309"/>
      <c r="E34" s="96">
        <f>E33/D33</f>
        <v>0.33333333333333331</v>
      </c>
      <c r="F34" s="203">
        <f>F33/D33</f>
        <v>0.63636363636363635</v>
      </c>
      <c r="G34" s="97">
        <f>G33/D33</f>
        <v>3.0303030303030304E-2</v>
      </c>
    </row>
    <row r="35" spans="2:7" ht="20.100000000000001" customHeight="1" x14ac:dyDescent="0.2">
      <c r="B35" s="413"/>
      <c r="C35" s="421" t="s">
        <v>182</v>
      </c>
      <c r="D35" s="302">
        <v>30</v>
      </c>
      <c r="E35" s="41">
        <v>10</v>
      </c>
      <c r="F35" s="58">
        <v>19</v>
      </c>
      <c r="G35" s="60">
        <v>1</v>
      </c>
    </row>
    <row r="36" spans="2:7" ht="20.100000000000001" customHeight="1" thickBot="1" x14ac:dyDescent="0.25">
      <c r="B36" s="413"/>
      <c r="C36" s="501"/>
      <c r="D36" s="308"/>
      <c r="E36" s="360">
        <f>E35/D35</f>
        <v>0.33333333333333331</v>
      </c>
      <c r="F36" s="361">
        <f>F35/D35</f>
        <v>0.6333333333333333</v>
      </c>
      <c r="G36" s="363">
        <f>G35/D35</f>
        <v>3.3333333333333333E-2</v>
      </c>
    </row>
    <row r="37" spans="2:7" ht="20.100000000000001" customHeight="1" thickTop="1" x14ac:dyDescent="0.2">
      <c r="B37" s="413"/>
      <c r="C37" s="4" t="s">
        <v>183</v>
      </c>
      <c r="D37" s="44">
        <v>291</v>
      </c>
      <c r="E37" s="205">
        <f>E27+E29+E31+E33</f>
        <v>40</v>
      </c>
      <c r="F37" s="59">
        <f>F27+F29+F31+F33</f>
        <v>245</v>
      </c>
      <c r="G37" s="62">
        <f>G27+G29+G31+G33</f>
        <v>6</v>
      </c>
    </row>
    <row r="38" spans="2:7" ht="20.100000000000001" customHeight="1" x14ac:dyDescent="0.2">
      <c r="B38" s="413"/>
      <c r="C38" s="5" t="s">
        <v>184</v>
      </c>
      <c r="D38" s="309"/>
      <c r="E38" s="96">
        <f>E37/D37</f>
        <v>0.13745704467353953</v>
      </c>
      <c r="F38" s="203">
        <f>F37/D37</f>
        <v>0.84192439862542956</v>
      </c>
      <c r="G38" s="97">
        <f>G37/D37</f>
        <v>2.0618556701030927E-2</v>
      </c>
    </row>
    <row r="39" spans="2:7" ht="20.100000000000001" customHeight="1" x14ac:dyDescent="0.2">
      <c r="B39" s="413"/>
      <c r="C39" s="4" t="s">
        <v>183</v>
      </c>
      <c r="D39" s="45">
        <v>150</v>
      </c>
      <c r="E39" s="41">
        <f>E29+E31+E33+E35</f>
        <v>39</v>
      </c>
      <c r="F39" s="58">
        <f>F29+F31+F33+F35</f>
        <v>105</v>
      </c>
      <c r="G39" s="61">
        <f>G29+G31+G33+G35</f>
        <v>6</v>
      </c>
    </row>
    <row r="40" spans="2:7" ht="20.100000000000001" customHeight="1" thickBot="1" x14ac:dyDescent="0.25">
      <c r="B40" s="414"/>
      <c r="C40" s="5" t="s">
        <v>185</v>
      </c>
      <c r="D40" s="309"/>
      <c r="E40" s="94">
        <f>E39/D39</f>
        <v>0.26</v>
      </c>
      <c r="F40" s="204">
        <f>F39/D39</f>
        <v>0.7</v>
      </c>
      <c r="G40" s="95">
        <f>G39/D39</f>
        <v>0.04</v>
      </c>
    </row>
    <row r="41" spans="2:7" ht="19.5" customHeight="1" x14ac:dyDescent="0.2">
      <c r="C41" s="11"/>
      <c r="D41" s="12"/>
      <c r="E41" s="10"/>
      <c r="F41" s="10"/>
      <c r="G41" s="10"/>
    </row>
  </sheetData>
  <mergeCells count="19"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85BF-4DF2-4433-B160-BBAFC84A6DA8}">
  <sheetPr>
    <tabColor rgb="FF00B0F0"/>
    <pageSetUpPr fitToPage="1"/>
  </sheetPr>
  <dimension ref="B2:H41"/>
  <sheetViews>
    <sheetView view="pageBreakPreview" zoomScaleNormal="100" zoomScaleSheetLayoutView="100" workbookViewId="0">
      <selection activeCell="G13" sqref="G13"/>
    </sheetView>
  </sheetViews>
  <sheetFormatPr defaultColWidth="9" defaultRowHeight="13.2" x14ac:dyDescent="0.2"/>
  <cols>
    <col min="1" max="1" width="4.6640625" style="1" customWidth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9" width="8.33203125" style="1" customWidth="1"/>
    <col min="10" max="16384" width="9" style="1"/>
  </cols>
  <sheetData>
    <row r="2" spans="2:8" x14ac:dyDescent="0.2">
      <c r="B2" s="1" t="s">
        <v>367</v>
      </c>
    </row>
    <row r="4" spans="2:8" x14ac:dyDescent="0.2">
      <c r="F4" s="365" t="s">
        <v>167</v>
      </c>
    </row>
    <row r="5" spans="2:8" x14ac:dyDescent="0.2">
      <c r="F5" s="365" t="s">
        <v>230</v>
      </c>
    </row>
    <row r="6" spans="2:8" ht="10.5" customHeight="1" x14ac:dyDescent="0.2"/>
    <row r="7" spans="2:8" ht="13.8" thickBot="1" x14ac:dyDescent="0.25">
      <c r="E7" s="1" t="s">
        <v>270</v>
      </c>
      <c r="G7" s="2" t="s">
        <v>168</v>
      </c>
    </row>
    <row r="8" spans="2:8" ht="7.5" customHeight="1" x14ac:dyDescent="0.2">
      <c r="B8" s="7"/>
      <c r="C8" s="3"/>
      <c r="D8" s="482" t="s">
        <v>252</v>
      </c>
      <c r="E8" s="485" t="s">
        <v>368</v>
      </c>
      <c r="F8" s="488" t="s">
        <v>369</v>
      </c>
      <c r="G8" s="491" t="s">
        <v>231</v>
      </c>
    </row>
    <row r="9" spans="2:8" ht="7.5" customHeight="1" x14ac:dyDescent="0.2">
      <c r="B9" s="14"/>
      <c r="C9" s="9"/>
      <c r="D9" s="483"/>
      <c r="E9" s="486"/>
      <c r="F9" s="489"/>
      <c r="G9" s="483"/>
    </row>
    <row r="10" spans="2:8" ht="66.75" customHeight="1" x14ac:dyDescent="0.2">
      <c r="B10" s="24"/>
      <c r="C10" s="25"/>
      <c r="D10" s="484"/>
      <c r="E10" s="487"/>
      <c r="F10" s="490"/>
      <c r="G10" s="484"/>
    </row>
    <row r="11" spans="2:8" ht="20.100000000000001" customHeight="1" x14ac:dyDescent="0.2">
      <c r="B11" s="492" t="s">
        <v>209</v>
      </c>
      <c r="C11" s="493"/>
      <c r="D11" s="171">
        <v>427</v>
      </c>
      <c r="E11" s="39">
        <f>E13+E15+E17+E19+E21+E23</f>
        <v>120</v>
      </c>
      <c r="F11" s="57">
        <f>F13+F15+F17+F19+F21+F23</f>
        <v>292</v>
      </c>
      <c r="G11" s="60">
        <f>G13+G15+G17+G19+G21+G23</f>
        <v>15</v>
      </c>
    </row>
    <row r="12" spans="2:8" ht="20.100000000000001" customHeight="1" thickBot="1" x14ac:dyDescent="0.25">
      <c r="B12" s="494"/>
      <c r="C12" s="495"/>
      <c r="D12" s="307"/>
      <c r="E12" s="93">
        <f>E11/D11</f>
        <v>0.28103044496487117</v>
      </c>
      <c r="F12" s="202">
        <f>F11/D11</f>
        <v>0.68384074941451989</v>
      </c>
      <c r="G12" s="92">
        <f>G11/D11</f>
        <v>3.5128805620608897E-2</v>
      </c>
      <c r="H12" s="33"/>
    </row>
    <row r="13" spans="2:8" ht="20.100000000000001" customHeight="1" thickTop="1" x14ac:dyDescent="0.2">
      <c r="B13" s="412" t="s">
        <v>227</v>
      </c>
      <c r="C13" s="496" t="s">
        <v>211</v>
      </c>
      <c r="D13" s="299">
        <v>49</v>
      </c>
      <c r="E13" s="355">
        <v>15</v>
      </c>
      <c r="F13" s="59">
        <v>30</v>
      </c>
      <c r="G13" s="62">
        <v>4</v>
      </c>
    </row>
    <row r="14" spans="2:8" ht="20.100000000000001" customHeight="1" x14ac:dyDescent="0.2">
      <c r="B14" s="413"/>
      <c r="C14" s="497"/>
      <c r="D14" s="308"/>
      <c r="E14" s="96">
        <f>E13/D13</f>
        <v>0.30612244897959184</v>
      </c>
      <c r="F14" s="203">
        <f>F13/D13</f>
        <v>0.61224489795918369</v>
      </c>
      <c r="G14" s="97">
        <f>G13/D13</f>
        <v>8.1632653061224483E-2</v>
      </c>
    </row>
    <row r="15" spans="2:8" ht="20.100000000000001" customHeight="1" x14ac:dyDescent="0.2">
      <c r="B15" s="413"/>
      <c r="C15" s="498" t="s">
        <v>212</v>
      </c>
      <c r="D15" s="294">
        <v>87</v>
      </c>
      <c r="E15" s="39">
        <v>31</v>
      </c>
      <c r="F15" s="57">
        <v>55</v>
      </c>
      <c r="G15" s="60">
        <v>1</v>
      </c>
    </row>
    <row r="16" spans="2:8" ht="20.100000000000001" customHeight="1" x14ac:dyDescent="0.2">
      <c r="B16" s="413"/>
      <c r="C16" s="497"/>
      <c r="D16" s="309"/>
      <c r="E16" s="96">
        <f>E15/D15</f>
        <v>0.35632183908045978</v>
      </c>
      <c r="F16" s="203">
        <f>F15/D15</f>
        <v>0.63218390804597702</v>
      </c>
      <c r="G16" s="97">
        <f>G15/D15</f>
        <v>1.1494252873563218E-2</v>
      </c>
    </row>
    <row r="17" spans="2:7" ht="20.100000000000001" customHeight="1" x14ac:dyDescent="0.2">
      <c r="B17" s="413"/>
      <c r="C17" s="498" t="s">
        <v>228</v>
      </c>
      <c r="D17" s="294">
        <v>25</v>
      </c>
      <c r="E17" s="39">
        <v>11</v>
      </c>
      <c r="F17" s="57">
        <v>14</v>
      </c>
      <c r="G17" s="60">
        <v>0</v>
      </c>
    </row>
    <row r="18" spans="2:7" ht="20.100000000000001" customHeight="1" x14ac:dyDescent="0.2">
      <c r="B18" s="413"/>
      <c r="C18" s="497"/>
      <c r="D18" s="309"/>
      <c r="E18" s="96">
        <f>E17/D17</f>
        <v>0.44</v>
      </c>
      <c r="F18" s="203">
        <f>F17/D17</f>
        <v>0.56000000000000005</v>
      </c>
      <c r="G18" s="97">
        <f>G17/D17</f>
        <v>0</v>
      </c>
    </row>
    <row r="19" spans="2:7" ht="20.100000000000001" customHeight="1" x14ac:dyDescent="0.2">
      <c r="B19" s="413"/>
      <c r="C19" s="498" t="s">
        <v>214</v>
      </c>
      <c r="D19" s="294">
        <v>82</v>
      </c>
      <c r="E19" s="39">
        <v>12</v>
      </c>
      <c r="F19" s="57">
        <v>68</v>
      </c>
      <c r="G19" s="60">
        <v>2</v>
      </c>
    </row>
    <row r="20" spans="2:7" ht="20.100000000000001" customHeight="1" x14ac:dyDescent="0.2">
      <c r="B20" s="413"/>
      <c r="C20" s="497"/>
      <c r="D20" s="309"/>
      <c r="E20" s="96">
        <f>E19/D19</f>
        <v>0.14634146341463414</v>
      </c>
      <c r="F20" s="203">
        <f>F19/D19</f>
        <v>0.82926829268292679</v>
      </c>
      <c r="G20" s="97">
        <f>G19/D19</f>
        <v>2.4390243902439025E-2</v>
      </c>
    </row>
    <row r="21" spans="2:7" ht="20.100000000000001" customHeight="1" x14ac:dyDescent="0.2">
      <c r="B21" s="413"/>
      <c r="C21" s="498" t="s">
        <v>215</v>
      </c>
      <c r="D21" s="294">
        <v>8</v>
      </c>
      <c r="E21" s="39">
        <v>0</v>
      </c>
      <c r="F21" s="57">
        <v>8</v>
      </c>
      <c r="G21" s="60">
        <v>0</v>
      </c>
    </row>
    <row r="22" spans="2:7" ht="20.100000000000001" customHeight="1" x14ac:dyDescent="0.2">
      <c r="B22" s="413"/>
      <c r="C22" s="497"/>
      <c r="D22" s="309"/>
      <c r="E22" s="96">
        <f>E21/D21</f>
        <v>0</v>
      </c>
      <c r="F22" s="203">
        <f>F21/D21</f>
        <v>1</v>
      </c>
      <c r="G22" s="97">
        <f>G21/D21</f>
        <v>0</v>
      </c>
    </row>
    <row r="23" spans="2:7" ht="20.100000000000001" customHeight="1" x14ac:dyDescent="0.2">
      <c r="B23" s="413"/>
      <c r="C23" s="498" t="s">
        <v>216</v>
      </c>
      <c r="D23" s="294">
        <v>176</v>
      </c>
      <c r="E23" s="41">
        <v>51</v>
      </c>
      <c r="F23" s="58">
        <v>117</v>
      </c>
      <c r="G23" s="60">
        <v>8</v>
      </c>
    </row>
    <row r="24" spans="2:7" ht="20.100000000000001" customHeight="1" thickBot="1" x14ac:dyDescent="0.25">
      <c r="B24" s="413"/>
      <c r="C24" s="497"/>
      <c r="D24" s="308"/>
      <c r="E24" s="352">
        <f>E23/D23</f>
        <v>0.28977272727272729</v>
      </c>
      <c r="F24" s="356">
        <f>F23/D23</f>
        <v>0.66477272727272729</v>
      </c>
      <c r="G24" s="363">
        <f>G23/D23</f>
        <v>4.5454545454545456E-2</v>
      </c>
    </row>
    <row r="25" spans="2:7" ht="20.100000000000001" customHeight="1" thickTop="1" x14ac:dyDescent="0.2">
      <c r="B25" s="412" t="s">
        <v>229</v>
      </c>
      <c r="C25" s="499" t="s">
        <v>177</v>
      </c>
      <c r="D25" s="299">
        <v>106</v>
      </c>
      <c r="E25" s="355">
        <v>9</v>
      </c>
      <c r="F25" s="59">
        <v>89</v>
      </c>
      <c r="G25" s="61">
        <v>8</v>
      </c>
    </row>
    <row r="26" spans="2:7" ht="20.100000000000001" customHeight="1" x14ac:dyDescent="0.2">
      <c r="B26" s="413"/>
      <c r="C26" s="421"/>
      <c r="D26" s="309"/>
      <c r="E26" s="96">
        <f>E25/D25</f>
        <v>8.4905660377358486E-2</v>
      </c>
      <c r="F26" s="203">
        <f>F25/D25</f>
        <v>0.839622641509434</v>
      </c>
      <c r="G26" s="97">
        <f>G25/D25</f>
        <v>7.5471698113207544E-2</v>
      </c>
    </row>
    <row r="27" spans="2:7" ht="20.100000000000001" customHeight="1" x14ac:dyDescent="0.2">
      <c r="B27" s="413"/>
      <c r="C27" s="421" t="s">
        <v>178</v>
      </c>
      <c r="D27" s="302">
        <v>171</v>
      </c>
      <c r="E27" s="41">
        <v>37</v>
      </c>
      <c r="F27" s="58">
        <v>130</v>
      </c>
      <c r="G27" s="60">
        <v>4</v>
      </c>
    </row>
    <row r="28" spans="2:7" ht="20.100000000000001" customHeight="1" x14ac:dyDescent="0.2">
      <c r="B28" s="413"/>
      <c r="C28" s="500"/>
      <c r="D28" s="309"/>
      <c r="E28" s="96">
        <f>E27/D27</f>
        <v>0.21637426900584794</v>
      </c>
      <c r="F28" s="203">
        <f>F27/D27</f>
        <v>0.76023391812865493</v>
      </c>
      <c r="G28" s="97">
        <f>G27/D27</f>
        <v>2.3391812865497075E-2</v>
      </c>
    </row>
    <row r="29" spans="2:7" ht="20.100000000000001" customHeight="1" x14ac:dyDescent="0.2">
      <c r="B29" s="413"/>
      <c r="C29" s="421" t="s">
        <v>179</v>
      </c>
      <c r="D29" s="308">
        <v>49</v>
      </c>
      <c r="E29" s="41">
        <v>15</v>
      </c>
      <c r="F29" s="58">
        <v>31</v>
      </c>
      <c r="G29" s="60">
        <v>3</v>
      </c>
    </row>
    <row r="30" spans="2:7" ht="20.100000000000001" customHeight="1" x14ac:dyDescent="0.2">
      <c r="B30" s="413"/>
      <c r="C30" s="500"/>
      <c r="D30" s="309"/>
      <c r="E30" s="96">
        <f>E29/D29</f>
        <v>0.30612244897959184</v>
      </c>
      <c r="F30" s="203">
        <f>F29/D29</f>
        <v>0.63265306122448983</v>
      </c>
      <c r="G30" s="97">
        <f>G29/D29</f>
        <v>6.1224489795918366E-2</v>
      </c>
    </row>
    <row r="31" spans="2:7" ht="20.100000000000001" customHeight="1" x14ac:dyDescent="0.2">
      <c r="B31" s="413"/>
      <c r="C31" s="421" t="s">
        <v>180</v>
      </c>
      <c r="D31" s="308">
        <v>38</v>
      </c>
      <c r="E31" s="41">
        <v>18</v>
      </c>
      <c r="F31" s="58">
        <v>20</v>
      </c>
      <c r="G31" s="60">
        <v>0</v>
      </c>
    </row>
    <row r="32" spans="2:7" ht="20.100000000000001" customHeight="1" x14ac:dyDescent="0.2">
      <c r="B32" s="413"/>
      <c r="C32" s="500"/>
      <c r="D32" s="309"/>
      <c r="E32" s="96">
        <f>E31/D31</f>
        <v>0.47368421052631576</v>
      </c>
      <c r="F32" s="203">
        <f>F31/D31</f>
        <v>0.52631578947368418</v>
      </c>
      <c r="G32" s="97">
        <f>G31/D31</f>
        <v>0</v>
      </c>
    </row>
    <row r="33" spans="2:7" ht="20.100000000000001" customHeight="1" x14ac:dyDescent="0.2">
      <c r="B33" s="413"/>
      <c r="C33" s="421" t="s">
        <v>181</v>
      </c>
      <c r="D33" s="308">
        <v>33</v>
      </c>
      <c r="E33" s="41">
        <v>18</v>
      </c>
      <c r="F33" s="58">
        <v>15</v>
      </c>
      <c r="G33" s="60">
        <v>0</v>
      </c>
    </row>
    <row r="34" spans="2:7" ht="20.100000000000001" customHeight="1" x14ac:dyDescent="0.2">
      <c r="B34" s="413"/>
      <c r="C34" s="500"/>
      <c r="D34" s="309"/>
      <c r="E34" s="96">
        <f>E33/D33</f>
        <v>0.54545454545454541</v>
      </c>
      <c r="F34" s="203">
        <f>F33/D33</f>
        <v>0.45454545454545453</v>
      </c>
      <c r="G34" s="97">
        <f>G33/D33</f>
        <v>0</v>
      </c>
    </row>
    <row r="35" spans="2:7" ht="20.100000000000001" customHeight="1" x14ac:dyDescent="0.2">
      <c r="B35" s="413"/>
      <c r="C35" s="421" t="s">
        <v>182</v>
      </c>
      <c r="D35" s="302">
        <v>30</v>
      </c>
      <c r="E35" s="41">
        <v>23</v>
      </c>
      <c r="F35" s="58">
        <v>7</v>
      </c>
      <c r="G35" s="60">
        <v>0</v>
      </c>
    </row>
    <row r="36" spans="2:7" ht="20.100000000000001" customHeight="1" thickBot="1" x14ac:dyDescent="0.25">
      <c r="B36" s="413"/>
      <c r="C36" s="501"/>
      <c r="D36" s="308"/>
      <c r="E36" s="360">
        <f>E35/D35</f>
        <v>0.76666666666666672</v>
      </c>
      <c r="F36" s="361">
        <f>F35/D35</f>
        <v>0.23333333333333334</v>
      </c>
      <c r="G36" s="363">
        <f>G35/D35</f>
        <v>0</v>
      </c>
    </row>
    <row r="37" spans="2:7" ht="20.100000000000001" customHeight="1" thickTop="1" x14ac:dyDescent="0.2">
      <c r="B37" s="413"/>
      <c r="C37" s="4" t="s">
        <v>183</v>
      </c>
      <c r="D37" s="44">
        <v>291</v>
      </c>
      <c r="E37" s="205">
        <f>E27+E29+E31+E33</f>
        <v>88</v>
      </c>
      <c r="F37" s="59">
        <f>F27+F29+F31+F33</f>
        <v>196</v>
      </c>
      <c r="G37" s="62">
        <f>G27+G29+G31+G33</f>
        <v>7</v>
      </c>
    </row>
    <row r="38" spans="2:7" ht="20.100000000000001" customHeight="1" x14ac:dyDescent="0.2">
      <c r="B38" s="413"/>
      <c r="C38" s="5" t="s">
        <v>184</v>
      </c>
      <c r="D38" s="309"/>
      <c r="E38" s="96">
        <f>E37/D37</f>
        <v>0.30240549828178692</v>
      </c>
      <c r="F38" s="203">
        <f>F37/D37</f>
        <v>0.67353951890034369</v>
      </c>
      <c r="G38" s="97">
        <f>G37/D37</f>
        <v>2.4054982817869417E-2</v>
      </c>
    </row>
    <row r="39" spans="2:7" ht="20.100000000000001" customHeight="1" x14ac:dyDescent="0.2">
      <c r="B39" s="413"/>
      <c r="C39" s="4" t="s">
        <v>183</v>
      </c>
      <c r="D39" s="45">
        <v>150</v>
      </c>
      <c r="E39" s="41">
        <f>E29+E31+E33+E35</f>
        <v>74</v>
      </c>
      <c r="F39" s="58">
        <f>F29+F31+F33+F35</f>
        <v>73</v>
      </c>
      <c r="G39" s="61">
        <f>G29+G31+G33+G35</f>
        <v>3</v>
      </c>
    </row>
    <row r="40" spans="2:7" ht="20.100000000000001" customHeight="1" thickBot="1" x14ac:dyDescent="0.25">
      <c r="B40" s="414"/>
      <c r="C40" s="5" t="s">
        <v>185</v>
      </c>
      <c r="D40" s="309"/>
      <c r="E40" s="94">
        <f>E39/D39</f>
        <v>0.49333333333333335</v>
      </c>
      <c r="F40" s="204">
        <f>F39/D39</f>
        <v>0.48666666666666669</v>
      </c>
      <c r="G40" s="95">
        <f>G39/D39</f>
        <v>0.02</v>
      </c>
    </row>
    <row r="41" spans="2:7" ht="19.5" customHeight="1" x14ac:dyDescent="0.2">
      <c r="C41" s="11"/>
      <c r="D41" s="12"/>
      <c r="E41" s="10"/>
      <c r="F41" s="10"/>
      <c r="G41" s="10"/>
    </row>
  </sheetData>
  <mergeCells count="19">
    <mergeCell ref="D8:D10"/>
    <mergeCell ref="E8:E10"/>
    <mergeCell ref="F8:F10"/>
    <mergeCell ref="G8:G10"/>
    <mergeCell ref="B11:C12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47603-BEAC-4C24-806D-6158A45BDE6E}">
  <sheetPr>
    <tabColor rgb="FF00B0F0"/>
    <pageSetUpPr fitToPage="1"/>
  </sheetPr>
  <dimension ref="B2:H41"/>
  <sheetViews>
    <sheetView view="pageBreakPreview" zoomScaleNormal="100" zoomScaleSheetLayoutView="100" workbookViewId="0">
      <selection activeCell="D8" sqref="D8:D40"/>
    </sheetView>
  </sheetViews>
  <sheetFormatPr defaultColWidth="9" defaultRowHeight="13.2" x14ac:dyDescent="0.2"/>
  <cols>
    <col min="1" max="1" width="4.77734375" style="1" customWidth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8" width="8.33203125" style="1" customWidth="1"/>
    <col min="9" max="16384" width="9" style="1"/>
  </cols>
  <sheetData>
    <row r="2" spans="2:8" x14ac:dyDescent="0.2">
      <c r="B2" s="1" t="s">
        <v>400</v>
      </c>
    </row>
    <row r="4" spans="2:8" x14ac:dyDescent="0.2">
      <c r="F4" s="365" t="s">
        <v>167</v>
      </c>
    </row>
    <row r="5" spans="2:8" x14ac:dyDescent="0.2">
      <c r="F5" s="365" t="s">
        <v>230</v>
      </c>
    </row>
    <row r="6" spans="2:8" ht="10.5" customHeight="1" x14ac:dyDescent="0.2"/>
    <row r="7" spans="2:8" ht="13.8" thickBot="1" x14ac:dyDescent="0.25">
      <c r="E7" s="1" t="s">
        <v>270</v>
      </c>
      <c r="G7" s="2" t="s">
        <v>168</v>
      </c>
    </row>
    <row r="8" spans="2:8" ht="7.5" customHeight="1" x14ac:dyDescent="0.2">
      <c r="B8" s="7"/>
      <c r="C8" s="3"/>
      <c r="D8" s="482" t="s">
        <v>252</v>
      </c>
      <c r="E8" s="485" t="s">
        <v>370</v>
      </c>
      <c r="F8" s="488" t="s">
        <v>371</v>
      </c>
      <c r="G8" s="491" t="s">
        <v>231</v>
      </c>
    </row>
    <row r="9" spans="2:8" ht="7.5" customHeight="1" x14ac:dyDescent="0.2">
      <c r="B9" s="14"/>
      <c r="C9" s="9"/>
      <c r="D9" s="483"/>
      <c r="E9" s="486"/>
      <c r="F9" s="489"/>
      <c r="G9" s="483"/>
    </row>
    <row r="10" spans="2:8" ht="66.75" customHeight="1" x14ac:dyDescent="0.2">
      <c r="B10" s="24"/>
      <c r="C10" s="25"/>
      <c r="D10" s="484"/>
      <c r="E10" s="487"/>
      <c r="F10" s="490"/>
      <c r="G10" s="484"/>
    </row>
    <row r="11" spans="2:8" ht="20.100000000000001" customHeight="1" x14ac:dyDescent="0.2">
      <c r="B11" s="492" t="s">
        <v>209</v>
      </c>
      <c r="C11" s="493"/>
      <c r="D11" s="171">
        <v>427</v>
      </c>
      <c r="E11" s="39">
        <f>E13+E15+E17+E19+E21+E23</f>
        <v>352</v>
      </c>
      <c r="F11" s="57">
        <f>F13+F15+F17+F19+F21+F23</f>
        <v>63</v>
      </c>
      <c r="G11" s="60">
        <f>G13+G15+G17+G19+G21+G23</f>
        <v>12</v>
      </c>
    </row>
    <row r="12" spans="2:8" ht="20.100000000000001" customHeight="1" thickBot="1" x14ac:dyDescent="0.25">
      <c r="B12" s="494"/>
      <c r="C12" s="495"/>
      <c r="D12" s="307"/>
      <c r="E12" s="93">
        <f>E11/D11</f>
        <v>0.82435597189695553</v>
      </c>
      <c r="F12" s="202">
        <f>F11/D11</f>
        <v>0.14754098360655737</v>
      </c>
      <c r="G12" s="92">
        <f>G11/D11</f>
        <v>2.8103044496487119E-2</v>
      </c>
      <c r="H12" s="33"/>
    </row>
    <row r="13" spans="2:8" ht="20.100000000000001" customHeight="1" thickTop="1" x14ac:dyDescent="0.2">
      <c r="B13" s="412" t="s">
        <v>227</v>
      </c>
      <c r="C13" s="496" t="s">
        <v>211</v>
      </c>
      <c r="D13" s="299">
        <v>49</v>
      </c>
      <c r="E13" s="355">
        <v>38</v>
      </c>
      <c r="F13" s="59">
        <v>8</v>
      </c>
      <c r="G13" s="62">
        <v>3</v>
      </c>
    </row>
    <row r="14" spans="2:8" ht="20.100000000000001" customHeight="1" x14ac:dyDescent="0.2">
      <c r="B14" s="413"/>
      <c r="C14" s="497"/>
      <c r="D14" s="308"/>
      <c r="E14" s="96">
        <f>E13/D13</f>
        <v>0.77551020408163263</v>
      </c>
      <c r="F14" s="203">
        <f>F13/D13</f>
        <v>0.16326530612244897</v>
      </c>
      <c r="G14" s="97">
        <f>G13/D13</f>
        <v>6.1224489795918366E-2</v>
      </c>
    </row>
    <row r="15" spans="2:8" ht="20.100000000000001" customHeight="1" x14ac:dyDescent="0.2">
      <c r="B15" s="413"/>
      <c r="C15" s="498" t="s">
        <v>212</v>
      </c>
      <c r="D15" s="294">
        <v>87</v>
      </c>
      <c r="E15" s="39">
        <v>80</v>
      </c>
      <c r="F15" s="57">
        <v>7</v>
      </c>
      <c r="G15" s="60">
        <v>0</v>
      </c>
    </row>
    <row r="16" spans="2:8" ht="20.100000000000001" customHeight="1" x14ac:dyDescent="0.2">
      <c r="B16" s="413"/>
      <c r="C16" s="497"/>
      <c r="D16" s="309"/>
      <c r="E16" s="96">
        <f>E15/D15</f>
        <v>0.91954022988505746</v>
      </c>
      <c r="F16" s="203">
        <f>F15/D15</f>
        <v>8.0459770114942528E-2</v>
      </c>
      <c r="G16" s="97">
        <f>G15/D15</f>
        <v>0</v>
      </c>
    </row>
    <row r="17" spans="2:7" ht="20.100000000000001" customHeight="1" x14ac:dyDescent="0.2">
      <c r="B17" s="413"/>
      <c r="C17" s="498" t="s">
        <v>228</v>
      </c>
      <c r="D17" s="294">
        <v>25</v>
      </c>
      <c r="E17" s="39">
        <v>19</v>
      </c>
      <c r="F17" s="57">
        <v>5</v>
      </c>
      <c r="G17" s="60">
        <v>1</v>
      </c>
    </row>
    <row r="18" spans="2:7" ht="20.100000000000001" customHeight="1" x14ac:dyDescent="0.2">
      <c r="B18" s="413"/>
      <c r="C18" s="497"/>
      <c r="D18" s="309"/>
      <c r="E18" s="96">
        <f>E17/D17</f>
        <v>0.76</v>
      </c>
      <c r="F18" s="203">
        <f>F17/D17</f>
        <v>0.2</v>
      </c>
      <c r="G18" s="97">
        <f>G17/D17</f>
        <v>0.04</v>
      </c>
    </row>
    <row r="19" spans="2:7" ht="20.100000000000001" customHeight="1" x14ac:dyDescent="0.2">
      <c r="B19" s="413"/>
      <c r="C19" s="498" t="s">
        <v>214</v>
      </c>
      <c r="D19" s="294">
        <v>82</v>
      </c>
      <c r="E19" s="39">
        <v>71</v>
      </c>
      <c r="F19" s="57">
        <v>10</v>
      </c>
      <c r="G19" s="60">
        <v>1</v>
      </c>
    </row>
    <row r="20" spans="2:7" ht="20.100000000000001" customHeight="1" x14ac:dyDescent="0.2">
      <c r="B20" s="413"/>
      <c r="C20" s="497"/>
      <c r="D20" s="309"/>
      <c r="E20" s="96">
        <f>E19/D19</f>
        <v>0.86585365853658536</v>
      </c>
      <c r="F20" s="203">
        <f>F19/D19</f>
        <v>0.12195121951219512</v>
      </c>
      <c r="G20" s="97">
        <f>G19/D19</f>
        <v>1.2195121951219513E-2</v>
      </c>
    </row>
    <row r="21" spans="2:7" ht="20.100000000000001" customHeight="1" x14ac:dyDescent="0.2">
      <c r="B21" s="413"/>
      <c r="C21" s="498" t="s">
        <v>215</v>
      </c>
      <c r="D21" s="294">
        <v>8</v>
      </c>
      <c r="E21" s="39">
        <v>6</v>
      </c>
      <c r="F21" s="57">
        <v>2</v>
      </c>
      <c r="G21" s="60">
        <v>0</v>
      </c>
    </row>
    <row r="22" spans="2:7" ht="20.100000000000001" customHeight="1" x14ac:dyDescent="0.2">
      <c r="B22" s="413"/>
      <c r="C22" s="497"/>
      <c r="D22" s="309"/>
      <c r="E22" s="96">
        <f>E21/D21</f>
        <v>0.75</v>
      </c>
      <c r="F22" s="203">
        <f>F21/D21</f>
        <v>0.25</v>
      </c>
      <c r="G22" s="97">
        <f>G21/D21</f>
        <v>0</v>
      </c>
    </row>
    <row r="23" spans="2:7" ht="20.100000000000001" customHeight="1" x14ac:dyDescent="0.2">
      <c r="B23" s="413"/>
      <c r="C23" s="498" t="s">
        <v>216</v>
      </c>
      <c r="D23" s="294">
        <v>176</v>
      </c>
      <c r="E23" s="41">
        <v>138</v>
      </c>
      <c r="F23" s="58">
        <v>31</v>
      </c>
      <c r="G23" s="60">
        <v>7</v>
      </c>
    </row>
    <row r="24" spans="2:7" ht="20.100000000000001" customHeight="1" thickBot="1" x14ac:dyDescent="0.25">
      <c r="B24" s="413"/>
      <c r="C24" s="497"/>
      <c r="D24" s="308"/>
      <c r="E24" s="352">
        <f>E23/D23</f>
        <v>0.78409090909090906</v>
      </c>
      <c r="F24" s="356">
        <f>F23/D23</f>
        <v>0.17613636363636365</v>
      </c>
      <c r="G24" s="363">
        <f>G23/D23</f>
        <v>3.9772727272727272E-2</v>
      </c>
    </row>
    <row r="25" spans="2:7" ht="20.100000000000001" customHeight="1" thickTop="1" x14ac:dyDescent="0.2">
      <c r="B25" s="412" t="s">
        <v>229</v>
      </c>
      <c r="C25" s="499" t="s">
        <v>177</v>
      </c>
      <c r="D25" s="299">
        <v>106</v>
      </c>
      <c r="E25" s="355">
        <v>75</v>
      </c>
      <c r="F25" s="59">
        <v>23</v>
      </c>
      <c r="G25" s="61">
        <v>8</v>
      </c>
    </row>
    <row r="26" spans="2:7" ht="20.100000000000001" customHeight="1" x14ac:dyDescent="0.2">
      <c r="B26" s="413"/>
      <c r="C26" s="421"/>
      <c r="D26" s="309"/>
      <c r="E26" s="96">
        <f>E25/D25</f>
        <v>0.70754716981132071</v>
      </c>
      <c r="F26" s="203">
        <f>F25/D25</f>
        <v>0.21698113207547171</v>
      </c>
      <c r="G26" s="97">
        <f>G25/D25</f>
        <v>7.5471698113207544E-2</v>
      </c>
    </row>
    <row r="27" spans="2:7" ht="20.100000000000001" customHeight="1" x14ac:dyDescent="0.2">
      <c r="B27" s="413"/>
      <c r="C27" s="421" t="s">
        <v>178</v>
      </c>
      <c r="D27" s="302">
        <v>171</v>
      </c>
      <c r="E27" s="41">
        <v>154</v>
      </c>
      <c r="F27" s="58">
        <v>16</v>
      </c>
      <c r="G27" s="60">
        <v>1</v>
      </c>
    </row>
    <row r="28" spans="2:7" ht="20.100000000000001" customHeight="1" x14ac:dyDescent="0.2">
      <c r="B28" s="413"/>
      <c r="C28" s="500"/>
      <c r="D28" s="309"/>
      <c r="E28" s="96">
        <f>E27/D27</f>
        <v>0.90058479532163738</v>
      </c>
      <c r="F28" s="203">
        <f>F27/D27</f>
        <v>9.3567251461988299E-2</v>
      </c>
      <c r="G28" s="97">
        <f>G27/D27</f>
        <v>5.8479532163742687E-3</v>
      </c>
    </row>
    <row r="29" spans="2:7" ht="20.100000000000001" customHeight="1" x14ac:dyDescent="0.2">
      <c r="B29" s="413"/>
      <c r="C29" s="421" t="s">
        <v>179</v>
      </c>
      <c r="D29" s="308">
        <v>49</v>
      </c>
      <c r="E29" s="41">
        <v>36</v>
      </c>
      <c r="F29" s="58">
        <v>10</v>
      </c>
      <c r="G29" s="60">
        <v>3</v>
      </c>
    </row>
    <row r="30" spans="2:7" ht="20.100000000000001" customHeight="1" x14ac:dyDescent="0.2">
      <c r="B30" s="413"/>
      <c r="C30" s="500"/>
      <c r="D30" s="309"/>
      <c r="E30" s="96">
        <f>E29/D29</f>
        <v>0.73469387755102045</v>
      </c>
      <c r="F30" s="203">
        <f>F29/D29</f>
        <v>0.20408163265306123</v>
      </c>
      <c r="G30" s="97">
        <f>G29/D29</f>
        <v>6.1224489795918366E-2</v>
      </c>
    </row>
    <row r="31" spans="2:7" ht="20.100000000000001" customHeight="1" x14ac:dyDescent="0.2">
      <c r="B31" s="413"/>
      <c r="C31" s="421" t="s">
        <v>180</v>
      </c>
      <c r="D31" s="308">
        <v>38</v>
      </c>
      <c r="E31" s="41">
        <v>33</v>
      </c>
      <c r="F31" s="58">
        <v>5</v>
      </c>
      <c r="G31" s="60">
        <v>0</v>
      </c>
    </row>
    <row r="32" spans="2:7" ht="20.100000000000001" customHeight="1" x14ac:dyDescent="0.2">
      <c r="B32" s="413"/>
      <c r="C32" s="500"/>
      <c r="D32" s="309"/>
      <c r="E32" s="96">
        <f>E31/D31</f>
        <v>0.86842105263157898</v>
      </c>
      <c r="F32" s="203">
        <f>F31/D31</f>
        <v>0.13157894736842105</v>
      </c>
      <c r="G32" s="97">
        <f>G31/D31</f>
        <v>0</v>
      </c>
    </row>
    <row r="33" spans="2:7" ht="20.100000000000001" customHeight="1" x14ac:dyDescent="0.2">
      <c r="B33" s="413"/>
      <c r="C33" s="421" t="s">
        <v>181</v>
      </c>
      <c r="D33" s="308">
        <v>33</v>
      </c>
      <c r="E33" s="41">
        <v>30</v>
      </c>
      <c r="F33" s="58">
        <v>3</v>
      </c>
      <c r="G33" s="60">
        <v>0</v>
      </c>
    </row>
    <row r="34" spans="2:7" ht="20.100000000000001" customHeight="1" x14ac:dyDescent="0.2">
      <c r="B34" s="413"/>
      <c r="C34" s="500"/>
      <c r="D34" s="309"/>
      <c r="E34" s="96">
        <f>E33/D33</f>
        <v>0.90909090909090906</v>
      </c>
      <c r="F34" s="203">
        <f>F33/D33</f>
        <v>9.0909090909090912E-2</v>
      </c>
      <c r="G34" s="97">
        <f>G33/D33</f>
        <v>0</v>
      </c>
    </row>
    <row r="35" spans="2:7" ht="20.100000000000001" customHeight="1" x14ac:dyDescent="0.2">
      <c r="B35" s="413"/>
      <c r="C35" s="421" t="s">
        <v>182</v>
      </c>
      <c r="D35" s="302">
        <v>30</v>
      </c>
      <c r="E35" s="41">
        <v>24</v>
      </c>
      <c r="F35" s="58">
        <v>6</v>
      </c>
      <c r="G35" s="60">
        <v>0</v>
      </c>
    </row>
    <row r="36" spans="2:7" ht="20.100000000000001" customHeight="1" thickBot="1" x14ac:dyDescent="0.25">
      <c r="B36" s="413"/>
      <c r="C36" s="501"/>
      <c r="D36" s="308"/>
      <c r="E36" s="360">
        <f>E35/D35</f>
        <v>0.8</v>
      </c>
      <c r="F36" s="361">
        <f>F35/D35</f>
        <v>0.2</v>
      </c>
      <c r="G36" s="363">
        <f>G35/D35</f>
        <v>0</v>
      </c>
    </row>
    <row r="37" spans="2:7" ht="20.100000000000001" customHeight="1" thickTop="1" x14ac:dyDescent="0.2">
      <c r="B37" s="413"/>
      <c r="C37" s="4" t="s">
        <v>183</v>
      </c>
      <c r="D37" s="44">
        <v>291</v>
      </c>
      <c r="E37" s="205">
        <f>E27+E29+E31+E33</f>
        <v>253</v>
      </c>
      <c r="F37" s="59">
        <f>F27+F29+F31+F33</f>
        <v>34</v>
      </c>
      <c r="G37" s="62">
        <f>G27+G29+G31+G33</f>
        <v>4</v>
      </c>
    </row>
    <row r="38" spans="2:7" ht="20.100000000000001" customHeight="1" x14ac:dyDescent="0.2">
      <c r="B38" s="413"/>
      <c r="C38" s="5" t="s">
        <v>184</v>
      </c>
      <c r="D38" s="309"/>
      <c r="E38" s="96">
        <f>E37/D37</f>
        <v>0.86941580756013748</v>
      </c>
      <c r="F38" s="203">
        <f>F37/D37</f>
        <v>0.11683848797250859</v>
      </c>
      <c r="G38" s="97">
        <f>G37/D37</f>
        <v>1.3745704467353952E-2</v>
      </c>
    </row>
    <row r="39" spans="2:7" ht="20.100000000000001" customHeight="1" x14ac:dyDescent="0.2">
      <c r="B39" s="413"/>
      <c r="C39" s="4" t="s">
        <v>183</v>
      </c>
      <c r="D39" s="45">
        <v>150</v>
      </c>
      <c r="E39" s="41">
        <f>E29+E31+E33+E35</f>
        <v>123</v>
      </c>
      <c r="F39" s="58">
        <f>F29+F31+F33+F35</f>
        <v>24</v>
      </c>
      <c r="G39" s="61">
        <f>G29+G31+G33+G35</f>
        <v>3</v>
      </c>
    </row>
    <row r="40" spans="2:7" ht="20.100000000000001" customHeight="1" thickBot="1" x14ac:dyDescent="0.25">
      <c r="B40" s="414"/>
      <c r="C40" s="5" t="s">
        <v>185</v>
      </c>
      <c r="D40" s="309"/>
      <c r="E40" s="94">
        <f>E39/D39</f>
        <v>0.82</v>
      </c>
      <c r="F40" s="204">
        <f>F39/D39</f>
        <v>0.16</v>
      </c>
      <c r="G40" s="95">
        <f>G39/D39</f>
        <v>0.02</v>
      </c>
    </row>
    <row r="41" spans="2:7" ht="19.5" customHeight="1" x14ac:dyDescent="0.2">
      <c r="C41" s="11"/>
      <c r="D41" s="12"/>
      <c r="E41" s="10"/>
      <c r="F41" s="10"/>
      <c r="G41" s="10"/>
    </row>
  </sheetData>
  <mergeCells count="19">
    <mergeCell ref="D8:D10"/>
    <mergeCell ref="E8:E10"/>
    <mergeCell ref="F8:F10"/>
    <mergeCell ref="G8:G10"/>
    <mergeCell ref="B11:C12"/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22D58-DF8E-47F0-B884-580ABBEB9D61}">
  <sheetPr>
    <tabColor rgb="FF00B0F0"/>
    <pageSetUpPr fitToPage="1"/>
  </sheetPr>
  <dimension ref="A2:I82"/>
  <sheetViews>
    <sheetView view="pageBreakPreview" topLeftCell="A69" zoomScaleNormal="100" zoomScaleSheetLayoutView="100" workbookViewId="0">
      <selection activeCell="C82" sqref="A82:C82"/>
    </sheetView>
  </sheetViews>
  <sheetFormatPr defaultColWidth="9" defaultRowHeight="13.2" x14ac:dyDescent="0.2"/>
  <cols>
    <col min="1" max="1" width="3.77734375" style="15" customWidth="1"/>
    <col min="2" max="2" width="4.6640625" style="15" customWidth="1"/>
    <col min="3" max="3" width="17.109375" style="1" customWidth="1"/>
    <col min="4" max="9" width="18.6640625" style="1" customWidth="1"/>
    <col min="10" max="13" width="8.6640625" style="1" customWidth="1"/>
    <col min="14" max="33" width="4.6640625" style="1" customWidth="1"/>
    <col min="34" max="16384" width="9" style="1"/>
  </cols>
  <sheetData>
    <row r="2" spans="2:9" ht="17.100000000000001" customHeight="1" x14ac:dyDescent="0.2">
      <c r="B2" s="374" t="s">
        <v>401</v>
      </c>
    </row>
    <row r="3" spans="2:9" ht="18" customHeight="1" x14ac:dyDescent="0.2">
      <c r="B3" s="1"/>
    </row>
    <row r="4" spans="2:9" ht="15" customHeight="1" x14ac:dyDescent="0.2">
      <c r="B4" s="1"/>
      <c r="G4" s="37" t="s">
        <v>167</v>
      </c>
    </row>
    <row r="5" spans="2:9" ht="15" customHeight="1" x14ac:dyDescent="0.2">
      <c r="B5" s="1"/>
      <c r="G5" s="37" t="s">
        <v>230</v>
      </c>
    </row>
    <row r="6" spans="2:9" ht="15" customHeight="1" x14ac:dyDescent="0.2">
      <c r="B6" s="1"/>
      <c r="G6" s="37" t="s">
        <v>372</v>
      </c>
    </row>
    <row r="7" spans="2:9" ht="15" customHeight="1" x14ac:dyDescent="0.2">
      <c r="B7" s="1"/>
      <c r="G7" s="37" t="s">
        <v>373</v>
      </c>
      <c r="H7" s="37"/>
    </row>
    <row r="8" spans="2:9" ht="13.8" thickBot="1" x14ac:dyDescent="0.25">
      <c r="I8" s="2" t="s">
        <v>168</v>
      </c>
    </row>
    <row r="9" spans="2:9" ht="15" customHeight="1" x14ac:dyDescent="0.2">
      <c r="B9" s="514"/>
      <c r="C9" s="514"/>
      <c r="D9" s="482" t="s">
        <v>208</v>
      </c>
      <c r="E9" s="516" t="s">
        <v>374</v>
      </c>
      <c r="F9" s="165"/>
      <c r="G9" s="166"/>
      <c r="H9" s="165"/>
      <c r="I9" s="394"/>
    </row>
    <row r="10" spans="2:9" ht="15" customHeight="1" x14ac:dyDescent="0.2">
      <c r="B10" s="514"/>
      <c r="C10" s="514"/>
      <c r="D10" s="483"/>
      <c r="E10" s="517"/>
      <c r="F10" s="425" t="s">
        <v>375</v>
      </c>
      <c r="G10" s="498" t="s">
        <v>376</v>
      </c>
      <c r="H10" s="425" t="s">
        <v>377</v>
      </c>
      <c r="I10" s="482" t="s">
        <v>231</v>
      </c>
    </row>
    <row r="11" spans="2:9" ht="10.5" customHeight="1" x14ac:dyDescent="0.2">
      <c r="B11" s="514"/>
      <c r="C11" s="514"/>
      <c r="D11" s="483"/>
      <c r="E11" s="517"/>
      <c r="F11" s="426"/>
      <c r="G11" s="497"/>
      <c r="H11" s="426"/>
      <c r="I11" s="483"/>
    </row>
    <row r="12" spans="2:9" ht="68.25" customHeight="1" x14ac:dyDescent="0.2">
      <c r="B12" s="514"/>
      <c r="C12" s="514"/>
      <c r="D12" s="484"/>
      <c r="E12" s="518"/>
      <c r="F12" s="509"/>
      <c r="G12" s="515"/>
      <c r="H12" s="509"/>
      <c r="I12" s="484"/>
    </row>
    <row r="13" spans="2:9" ht="18.899999999999999" customHeight="1" x14ac:dyDescent="0.2">
      <c r="B13" s="492" t="s">
        <v>209</v>
      </c>
      <c r="C13" s="493"/>
      <c r="D13" s="162">
        <v>427</v>
      </c>
      <c r="E13" s="46">
        <f>E16+E19+E22+E25+E28+E31</f>
        <v>352</v>
      </c>
      <c r="F13" s="8">
        <f>F16+F19+F22+F25+F28+F31</f>
        <v>258</v>
      </c>
      <c r="G13" s="8">
        <f t="shared" ref="G13:H13" si="0">G16+G19+G22+G25+G28+G31</f>
        <v>78</v>
      </c>
      <c r="H13" s="8">
        <f t="shared" si="0"/>
        <v>7</v>
      </c>
      <c r="I13" s="91">
        <f t="shared" ref="I13" si="1">I16+I19+I22+I25+I28+I31</f>
        <v>9</v>
      </c>
    </row>
    <row r="14" spans="2:9" ht="18.899999999999999" customHeight="1" x14ac:dyDescent="0.2">
      <c r="B14" s="494"/>
      <c r="C14" s="495"/>
      <c r="D14" s="325"/>
      <c r="E14" s="326">
        <f>E13/D13</f>
        <v>0.82435597189695553</v>
      </c>
      <c r="F14" s="295">
        <f>F13/D13</f>
        <v>0.60421545667447307</v>
      </c>
      <c r="G14" s="295">
        <f>G13/D13</f>
        <v>0.18266978922716628</v>
      </c>
      <c r="H14" s="295">
        <f>H13/D13</f>
        <v>1.6393442622950821E-2</v>
      </c>
      <c r="I14" s="296">
        <f>I13/D13</f>
        <v>2.1077283372365339E-2</v>
      </c>
    </row>
    <row r="15" spans="2:9" ht="18.899999999999999" customHeight="1" thickBot="1" x14ac:dyDescent="0.25">
      <c r="B15" s="512"/>
      <c r="C15" s="513"/>
      <c r="D15" s="329"/>
      <c r="E15" s="330"/>
      <c r="F15" s="297">
        <f>F13/$E13</f>
        <v>0.73295454545454541</v>
      </c>
      <c r="G15" s="297">
        <f t="shared" ref="G15:H15" si="2">G13/$E13</f>
        <v>0.22159090909090909</v>
      </c>
      <c r="H15" s="297">
        <f t="shared" si="2"/>
        <v>1.9886363636363636E-2</v>
      </c>
      <c r="I15" s="298">
        <f>I13/$E13</f>
        <v>2.556818181818182E-2</v>
      </c>
    </row>
    <row r="16" spans="2:9" ht="18.899999999999999" customHeight="1" thickTop="1" x14ac:dyDescent="0.2">
      <c r="B16" s="412" t="s">
        <v>210</v>
      </c>
      <c r="C16" s="511" t="s">
        <v>211</v>
      </c>
      <c r="D16" s="299">
        <v>49</v>
      </c>
      <c r="E16" s="48">
        <f>'表35-1'!E13</f>
        <v>38</v>
      </c>
      <c r="F16" s="52">
        <v>28</v>
      </c>
      <c r="G16" s="52">
        <v>8</v>
      </c>
      <c r="H16" s="52">
        <v>2</v>
      </c>
      <c r="I16" s="89">
        <v>0</v>
      </c>
    </row>
    <row r="17" spans="2:9" ht="18.899999999999999" customHeight="1" x14ac:dyDescent="0.2">
      <c r="B17" s="413"/>
      <c r="C17" s="426"/>
      <c r="D17" s="307"/>
      <c r="E17" s="326">
        <f>E16/D16</f>
        <v>0.77551020408163263</v>
      </c>
      <c r="F17" s="295">
        <f>F16/D16</f>
        <v>0.5714285714285714</v>
      </c>
      <c r="G17" s="295">
        <f>G16/D16</f>
        <v>0.16326530612244897</v>
      </c>
      <c r="H17" s="295">
        <f>H16/D16</f>
        <v>4.0816326530612242E-2</v>
      </c>
      <c r="I17" s="296">
        <f>I16/D16</f>
        <v>0</v>
      </c>
    </row>
    <row r="18" spans="2:9" ht="18.899999999999999" customHeight="1" x14ac:dyDescent="0.2">
      <c r="B18" s="413"/>
      <c r="C18" s="509"/>
      <c r="D18" s="183"/>
      <c r="E18" s="332"/>
      <c r="F18" s="300">
        <f>F16/$E16</f>
        <v>0.73684210526315785</v>
      </c>
      <c r="G18" s="300">
        <f>G16/$E16</f>
        <v>0.21052631578947367</v>
      </c>
      <c r="H18" s="300">
        <f>H16/$E16</f>
        <v>5.2631578947368418E-2</v>
      </c>
      <c r="I18" s="301">
        <f>I16/$E16</f>
        <v>0</v>
      </c>
    </row>
    <row r="19" spans="2:9" ht="18.899999999999999" customHeight="1" x14ac:dyDescent="0.2">
      <c r="B19" s="413"/>
      <c r="C19" s="425" t="s">
        <v>212</v>
      </c>
      <c r="D19" s="294">
        <v>87</v>
      </c>
      <c r="E19" s="47">
        <f>'表35-1'!E15</f>
        <v>80</v>
      </c>
      <c r="F19" s="23">
        <v>64</v>
      </c>
      <c r="G19" s="23">
        <v>14</v>
      </c>
      <c r="H19" s="23">
        <v>1</v>
      </c>
      <c r="I19" s="90">
        <v>1</v>
      </c>
    </row>
    <row r="20" spans="2:9" ht="18.899999999999999" customHeight="1" x14ac:dyDescent="0.2">
      <c r="B20" s="413"/>
      <c r="C20" s="426"/>
      <c r="D20" s="307"/>
      <c r="E20" s="326">
        <f>E19/D19</f>
        <v>0.91954022988505746</v>
      </c>
      <c r="F20" s="295">
        <f>F19/D19</f>
        <v>0.73563218390804597</v>
      </c>
      <c r="G20" s="295">
        <f>G19/D19</f>
        <v>0.16091954022988506</v>
      </c>
      <c r="H20" s="295">
        <f>H19/D19</f>
        <v>1.1494252873563218E-2</v>
      </c>
      <c r="I20" s="296">
        <f>I19/D19</f>
        <v>1.1494252873563218E-2</v>
      </c>
    </row>
    <row r="21" spans="2:9" ht="18.899999999999999" customHeight="1" x14ac:dyDescent="0.2">
      <c r="B21" s="413"/>
      <c r="C21" s="509"/>
      <c r="D21" s="366"/>
      <c r="E21" s="378"/>
      <c r="F21" s="300">
        <f>F19/$E19</f>
        <v>0.8</v>
      </c>
      <c r="G21" s="300">
        <f>G19/$E19</f>
        <v>0.17499999999999999</v>
      </c>
      <c r="H21" s="300">
        <f>H19/$E19</f>
        <v>1.2500000000000001E-2</v>
      </c>
      <c r="I21" s="301">
        <f>I19/$E19</f>
        <v>1.2500000000000001E-2</v>
      </c>
    </row>
    <row r="22" spans="2:9" ht="18.899999999999999" customHeight="1" x14ac:dyDescent="0.2">
      <c r="B22" s="413"/>
      <c r="C22" s="425" t="s">
        <v>213</v>
      </c>
      <c r="D22" s="302">
        <v>25</v>
      </c>
      <c r="E22" s="47">
        <f>'表35-1'!E17</f>
        <v>19</v>
      </c>
      <c r="F22" s="23">
        <v>16</v>
      </c>
      <c r="G22" s="23">
        <v>3</v>
      </c>
      <c r="H22" s="23">
        <v>0</v>
      </c>
      <c r="I22" s="90">
        <v>0</v>
      </c>
    </row>
    <row r="23" spans="2:9" ht="18.899999999999999" customHeight="1" x14ac:dyDescent="0.2">
      <c r="B23" s="413"/>
      <c r="C23" s="426"/>
      <c r="D23" s="307"/>
      <c r="E23" s="326">
        <f>E22/D22</f>
        <v>0.76</v>
      </c>
      <c r="F23" s="295">
        <f>F22/D22</f>
        <v>0.64</v>
      </c>
      <c r="G23" s="295">
        <f>G22/D22</f>
        <v>0.12</v>
      </c>
      <c r="H23" s="295">
        <f>H22/D22</f>
        <v>0</v>
      </c>
      <c r="I23" s="296">
        <f t="shared" ref="I23" si="3">I22/D22</f>
        <v>0</v>
      </c>
    </row>
    <row r="24" spans="2:9" ht="18.899999999999999" customHeight="1" x14ac:dyDescent="0.2">
      <c r="B24" s="413"/>
      <c r="C24" s="509"/>
      <c r="D24" s="366"/>
      <c r="E24" s="332"/>
      <c r="F24" s="300">
        <f>F22/$E22</f>
        <v>0.84210526315789469</v>
      </c>
      <c r="G24" s="300">
        <f t="shared" ref="G24:I24" si="4">G22/$E22</f>
        <v>0.15789473684210525</v>
      </c>
      <c r="H24" s="300">
        <f t="shared" si="4"/>
        <v>0</v>
      </c>
      <c r="I24" s="301">
        <f t="shared" si="4"/>
        <v>0</v>
      </c>
    </row>
    <row r="25" spans="2:9" ht="18.899999999999999" customHeight="1" x14ac:dyDescent="0.2">
      <c r="B25" s="413"/>
      <c r="C25" s="425" t="s">
        <v>214</v>
      </c>
      <c r="D25" s="302">
        <v>82</v>
      </c>
      <c r="E25" s="47">
        <f>'表35-1'!E19</f>
        <v>71</v>
      </c>
      <c r="F25" s="23">
        <v>50</v>
      </c>
      <c r="G25" s="23">
        <v>16</v>
      </c>
      <c r="H25" s="23">
        <v>2</v>
      </c>
      <c r="I25" s="90">
        <v>3</v>
      </c>
    </row>
    <row r="26" spans="2:9" ht="18.899999999999999" customHeight="1" x14ac:dyDescent="0.2">
      <c r="B26" s="413"/>
      <c r="C26" s="426"/>
      <c r="D26" s="307"/>
      <c r="E26" s="326">
        <f>E25/D25</f>
        <v>0.86585365853658536</v>
      </c>
      <c r="F26" s="295">
        <f>F25/D25</f>
        <v>0.6097560975609756</v>
      </c>
      <c r="G26" s="295">
        <f>G25/D25</f>
        <v>0.1951219512195122</v>
      </c>
      <c r="H26" s="295">
        <f>H25/D25</f>
        <v>2.4390243902439025E-2</v>
      </c>
      <c r="I26" s="296">
        <f t="shared" ref="I26" si="5">I25/D25</f>
        <v>3.6585365853658534E-2</v>
      </c>
    </row>
    <row r="27" spans="2:9" ht="18.899999999999999" customHeight="1" x14ac:dyDescent="0.2">
      <c r="B27" s="413"/>
      <c r="C27" s="509"/>
      <c r="D27" s="366"/>
      <c r="E27" s="378"/>
      <c r="F27" s="300">
        <f>F25/$E25</f>
        <v>0.70422535211267601</v>
      </c>
      <c r="G27" s="300">
        <f t="shared" ref="G27:I27" si="6">G25/$E25</f>
        <v>0.22535211267605634</v>
      </c>
      <c r="H27" s="300">
        <f t="shared" si="6"/>
        <v>2.8169014084507043E-2</v>
      </c>
      <c r="I27" s="301">
        <f t="shared" si="6"/>
        <v>4.2253521126760563E-2</v>
      </c>
    </row>
    <row r="28" spans="2:9" ht="18.899999999999999" customHeight="1" x14ac:dyDescent="0.2">
      <c r="B28" s="413"/>
      <c r="C28" s="425" t="s">
        <v>215</v>
      </c>
      <c r="D28" s="302">
        <v>8</v>
      </c>
      <c r="E28" s="47">
        <f>'表35-1'!E21</f>
        <v>6</v>
      </c>
      <c r="F28" s="8">
        <v>5</v>
      </c>
      <c r="G28" s="8">
        <v>1</v>
      </c>
      <c r="H28" s="8">
        <v>0</v>
      </c>
      <c r="I28" s="90">
        <v>0</v>
      </c>
    </row>
    <row r="29" spans="2:9" ht="18.899999999999999" customHeight="1" x14ac:dyDescent="0.2">
      <c r="B29" s="413"/>
      <c r="C29" s="426"/>
      <c r="D29" s="307"/>
      <c r="E29" s="326">
        <f>E28/D28</f>
        <v>0.75</v>
      </c>
      <c r="F29" s="295">
        <f>F28/D28</f>
        <v>0.625</v>
      </c>
      <c r="G29" s="295">
        <f>G28/D28</f>
        <v>0.125</v>
      </c>
      <c r="H29" s="295">
        <f>H28/D28</f>
        <v>0</v>
      </c>
      <c r="I29" s="296">
        <f t="shared" ref="I29" si="7">I28/D28</f>
        <v>0</v>
      </c>
    </row>
    <row r="30" spans="2:9" ht="18.899999999999999" customHeight="1" x14ac:dyDescent="0.2">
      <c r="B30" s="413"/>
      <c r="C30" s="509"/>
      <c r="D30" s="366"/>
      <c r="E30" s="332"/>
      <c r="F30" s="300">
        <f>F28/$E28</f>
        <v>0.83333333333333337</v>
      </c>
      <c r="G30" s="300">
        <f t="shared" ref="G30:H30" si="8">G28/$E28</f>
        <v>0.16666666666666666</v>
      </c>
      <c r="H30" s="300">
        <f t="shared" si="8"/>
        <v>0</v>
      </c>
      <c r="I30" s="301">
        <f>I28/$E28</f>
        <v>0</v>
      </c>
    </row>
    <row r="31" spans="2:9" ht="18.899999999999999" customHeight="1" x14ac:dyDescent="0.2">
      <c r="B31" s="413"/>
      <c r="C31" s="425" t="s">
        <v>216</v>
      </c>
      <c r="D31" s="302">
        <v>176</v>
      </c>
      <c r="E31" s="47">
        <f>'表35-1'!E23</f>
        <v>138</v>
      </c>
      <c r="F31" s="23">
        <v>95</v>
      </c>
      <c r="G31" s="23">
        <v>36</v>
      </c>
      <c r="H31" s="23">
        <v>2</v>
      </c>
      <c r="I31" s="90">
        <v>5</v>
      </c>
    </row>
    <row r="32" spans="2:9" ht="18.899999999999999" customHeight="1" x14ac:dyDescent="0.2">
      <c r="B32" s="413"/>
      <c r="C32" s="426"/>
      <c r="D32" s="307"/>
      <c r="E32" s="326">
        <f>E31/D31</f>
        <v>0.78409090909090906</v>
      </c>
      <c r="F32" s="295">
        <f>F31/D31</f>
        <v>0.53977272727272729</v>
      </c>
      <c r="G32" s="295">
        <f>G31/D31</f>
        <v>0.20454545454545456</v>
      </c>
      <c r="H32" s="295">
        <f>H31/D31</f>
        <v>1.1363636363636364E-2</v>
      </c>
      <c r="I32" s="296">
        <f t="shared" ref="I32" si="9">I31/D31</f>
        <v>2.8409090909090908E-2</v>
      </c>
    </row>
    <row r="33" spans="2:9" ht="18.899999999999999" customHeight="1" thickBot="1" x14ac:dyDescent="0.25">
      <c r="B33" s="418"/>
      <c r="C33" s="510"/>
      <c r="D33" s="367"/>
      <c r="E33" s="332"/>
      <c r="F33" s="303">
        <f>F31/$E31</f>
        <v>0.68840579710144922</v>
      </c>
      <c r="G33" s="303">
        <f t="shared" ref="G33:H33" si="10">G31/$E31</f>
        <v>0.2608695652173913</v>
      </c>
      <c r="H33" s="303">
        <f t="shared" si="10"/>
        <v>1.4492753623188406E-2</v>
      </c>
      <c r="I33" s="379">
        <f>I31/$E31</f>
        <v>3.6231884057971016E-2</v>
      </c>
    </row>
    <row r="34" spans="2:9" ht="18.899999999999999" customHeight="1" thickTop="1" x14ac:dyDescent="0.2">
      <c r="B34" s="412" t="s">
        <v>217</v>
      </c>
      <c r="C34" s="511" t="s">
        <v>218</v>
      </c>
      <c r="D34" s="302">
        <v>106</v>
      </c>
      <c r="E34" s="376">
        <f>'表35-1'!E25</f>
        <v>75</v>
      </c>
      <c r="F34" s="23">
        <v>57</v>
      </c>
      <c r="G34" s="23">
        <v>14</v>
      </c>
      <c r="H34" s="23">
        <v>0</v>
      </c>
      <c r="I34" s="90">
        <v>4</v>
      </c>
    </row>
    <row r="35" spans="2:9" ht="18.899999999999999" customHeight="1" x14ac:dyDescent="0.2">
      <c r="B35" s="413"/>
      <c r="C35" s="426"/>
      <c r="D35" s="307"/>
      <c r="E35" s="326">
        <f>E34/D34</f>
        <v>0.70754716981132071</v>
      </c>
      <c r="F35" s="295">
        <f>F34/D34</f>
        <v>0.53773584905660377</v>
      </c>
      <c r="G35" s="295">
        <f>G34/D34</f>
        <v>0.13207547169811321</v>
      </c>
      <c r="H35" s="295">
        <f>H34/D34</f>
        <v>0</v>
      </c>
      <c r="I35" s="296">
        <f>I34/D34</f>
        <v>3.7735849056603772E-2</v>
      </c>
    </row>
    <row r="36" spans="2:9" ht="18.899999999999999" customHeight="1" x14ac:dyDescent="0.2">
      <c r="B36" s="413"/>
      <c r="C36" s="509"/>
      <c r="D36" s="366"/>
      <c r="E36" s="378"/>
      <c r="F36" s="300">
        <f>F34/$E34</f>
        <v>0.76</v>
      </c>
      <c r="G36" s="300">
        <f t="shared" ref="G36:H36" si="11">G34/$E34</f>
        <v>0.18666666666666668</v>
      </c>
      <c r="H36" s="300">
        <f t="shared" si="11"/>
        <v>0</v>
      </c>
      <c r="I36" s="301">
        <f>I34/$E34</f>
        <v>5.3333333333333337E-2</v>
      </c>
    </row>
    <row r="37" spans="2:9" ht="18.899999999999999" customHeight="1" x14ac:dyDescent="0.2">
      <c r="B37" s="413"/>
      <c r="C37" s="425" t="s">
        <v>219</v>
      </c>
      <c r="D37" s="302">
        <v>171</v>
      </c>
      <c r="E37" s="377">
        <f>'表35-1'!E27</f>
        <v>154</v>
      </c>
      <c r="F37" s="23">
        <v>113</v>
      </c>
      <c r="G37" s="23">
        <v>34</v>
      </c>
      <c r="H37" s="23">
        <v>5</v>
      </c>
      <c r="I37" s="90">
        <v>2</v>
      </c>
    </row>
    <row r="38" spans="2:9" ht="18.899999999999999" customHeight="1" x14ac:dyDescent="0.2">
      <c r="B38" s="413"/>
      <c r="C38" s="426"/>
      <c r="D38" s="307"/>
      <c r="E38" s="326">
        <f>E37/D37</f>
        <v>0.90058479532163738</v>
      </c>
      <c r="F38" s="295">
        <f>F37/D37</f>
        <v>0.66081871345029242</v>
      </c>
      <c r="G38" s="295">
        <f>G37/D37</f>
        <v>0.19883040935672514</v>
      </c>
      <c r="H38" s="295">
        <f>H37/D37</f>
        <v>2.9239766081871343E-2</v>
      </c>
      <c r="I38" s="296">
        <f>I37/D37</f>
        <v>1.1695906432748537E-2</v>
      </c>
    </row>
    <row r="39" spans="2:9" ht="18.899999999999999" customHeight="1" x14ac:dyDescent="0.2">
      <c r="B39" s="413"/>
      <c r="C39" s="509"/>
      <c r="D39" s="366"/>
      <c r="E39" s="332"/>
      <c r="F39" s="300">
        <f>F37/$E37</f>
        <v>0.73376623376623373</v>
      </c>
      <c r="G39" s="300">
        <f t="shared" ref="G39:H39" si="12">G37/$E37</f>
        <v>0.22077922077922077</v>
      </c>
      <c r="H39" s="300">
        <f t="shared" si="12"/>
        <v>3.2467532467532464E-2</v>
      </c>
      <c r="I39" s="301">
        <f t="shared" ref="I39" si="13">I37/$E37</f>
        <v>1.2987012987012988E-2</v>
      </c>
    </row>
    <row r="40" spans="2:9" ht="18.899999999999999" customHeight="1" x14ac:dyDescent="0.2">
      <c r="B40" s="413"/>
      <c r="C40" s="425" t="s">
        <v>220</v>
      </c>
      <c r="D40" s="302">
        <v>49</v>
      </c>
      <c r="E40" s="377">
        <f>'表35-1'!E29</f>
        <v>36</v>
      </c>
      <c r="F40" s="8">
        <v>23</v>
      </c>
      <c r="G40" s="8">
        <v>10</v>
      </c>
      <c r="H40" s="8">
        <v>1</v>
      </c>
      <c r="I40" s="90">
        <v>2</v>
      </c>
    </row>
    <row r="41" spans="2:9" ht="18.899999999999999" customHeight="1" x14ac:dyDescent="0.2">
      <c r="B41" s="413"/>
      <c r="C41" s="426"/>
      <c r="D41" s="307"/>
      <c r="E41" s="326">
        <f>E40/D40</f>
        <v>0.73469387755102045</v>
      </c>
      <c r="F41" s="295">
        <f>F40/D40</f>
        <v>0.46938775510204084</v>
      </c>
      <c r="G41" s="295">
        <f>G40/D40</f>
        <v>0.20408163265306123</v>
      </c>
      <c r="H41" s="295">
        <f>H40/D40</f>
        <v>2.0408163265306121E-2</v>
      </c>
      <c r="I41" s="296">
        <f t="shared" ref="I41" si="14">I40/D40</f>
        <v>4.0816326530612242E-2</v>
      </c>
    </row>
    <row r="42" spans="2:9" ht="18.899999999999999" customHeight="1" x14ac:dyDescent="0.2">
      <c r="B42" s="413"/>
      <c r="C42" s="509"/>
      <c r="D42" s="366"/>
      <c r="E42" s="332"/>
      <c r="F42" s="300">
        <f>F40/$E40</f>
        <v>0.63888888888888884</v>
      </c>
      <c r="G42" s="300">
        <f t="shared" ref="G42:I48" si="15">G40/$E40</f>
        <v>0.27777777777777779</v>
      </c>
      <c r="H42" s="300">
        <f t="shared" si="15"/>
        <v>2.7777777777777776E-2</v>
      </c>
      <c r="I42" s="301">
        <f t="shared" si="15"/>
        <v>5.5555555555555552E-2</v>
      </c>
    </row>
    <row r="43" spans="2:9" ht="18.899999999999999" customHeight="1" x14ac:dyDescent="0.2">
      <c r="B43" s="413"/>
      <c r="C43" s="425" t="s">
        <v>221</v>
      </c>
      <c r="D43" s="302">
        <v>38</v>
      </c>
      <c r="E43" s="377">
        <f>'表35-1'!E31</f>
        <v>33</v>
      </c>
      <c r="F43" s="8">
        <v>24</v>
      </c>
      <c r="G43" s="8">
        <v>9</v>
      </c>
      <c r="H43" s="8">
        <v>0</v>
      </c>
      <c r="I43" s="90">
        <v>0</v>
      </c>
    </row>
    <row r="44" spans="2:9" ht="18.899999999999999" customHeight="1" x14ac:dyDescent="0.2">
      <c r="B44" s="413"/>
      <c r="C44" s="426"/>
      <c r="D44" s="307"/>
      <c r="E44" s="326">
        <f>E43/D43</f>
        <v>0.86842105263157898</v>
      </c>
      <c r="F44" s="295">
        <f>F43/D43</f>
        <v>0.63157894736842102</v>
      </c>
      <c r="G44" s="295">
        <f>G43/D43</f>
        <v>0.23684210526315788</v>
      </c>
      <c r="H44" s="295">
        <f>H43/D43</f>
        <v>0</v>
      </c>
      <c r="I44" s="296">
        <f t="shared" ref="I44" si="16">I43/D43</f>
        <v>0</v>
      </c>
    </row>
    <row r="45" spans="2:9" ht="18.899999999999999" customHeight="1" x14ac:dyDescent="0.2">
      <c r="B45" s="413"/>
      <c r="C45" s="509"/>
      <c r="D45" s="366"/>
      <c r="E45" s="332"/>
      <c r="F45" s="300">
        <f>F43/$E43</f>
        <v>0.72727272727272729</v>
      </c>
      <c r="G45" s="300">
        <f t="shared" ref="G45:H45" si="17">G43/$E43</f>
        <v>0.27272727272727271</v>
      </c>
      <c r="H45" s="300">
        <f t="shared" si="17"/>
        <v>0</v>
      </c>
      <c r="I45" s="301">
        <f t="shared" si="15"/>
        <v>0</v>
      </c>
    </row>
    <row r="46" spans="2:9" ht="18.899999999999999" customHeight="1" x14ac:dyDescent="0.2">
      <c r="B46" s="413"/>
      <c r="C46" s="425" t="s">
        <v>222</v>
      </c>
      <c r="D46" s="302">
        <v>33</v>
      </c>
      <c r="E46" s="377">
        <f>'表35-1'!E33</f>
        <v>30</v>
      </c>
      <c r="F46" s="8">
        <v>23</v>
      </c>
      <c r="G46" s="8">
        <v>7</v>
      </c>
      <c r="H46" s="8">
        <v>0</v>
      </c>
      <c r="I46" s="90">
        <v>0</v>
      </c>
    </row>
    <row r="47" spans="2:9" ht="18.899999999999999" customHeight="1" x14ac:dyDescent="0.2">
      <c r="B47" s="413"/>
      <c r="C47" s="426"/>
      <c r="D47" s="307"/>
      <c r="E47" s="326">
        <f>E46/D46</f>
        <v>0.90909090909090906</v>
      </c>
      <c r="F47" s="295">
        <f>F46/D46</f>
        <v>0.69696969696969702</v>
      </c>
      <c r="G47" s="295">
        <f>G46/D46</f>
        <v>0.21212121212121213</v>
      </c>
      <c r="H47" s="295">
        <f>H46/D46</f>
        <v>0</v>
      </c>
      <c r="I47" s="296">
        <f t="shared" ref="I47" si="18">I46/D46</f>
        <v>0</v>
      </c>
    </row>
    <row r="48" spans="2:9" ht="18.899999999999999" customHeight="1" x14ac:dyDescent="0.2">
      <c r="B48" s="413"/>
      <c r="C48" s="509"/>
      <c r="D48" s="366"/>
      <c r="E48" s="332"/>
      <c r="F48" s="300">
        <f>F46/$E46</f>
        <v>0.76666666666666672</v>
      </c>
      <c r="G48" s="300">
        <f t="shared" ref="G48:H48" si="19">G46/$E46</f>
        <v>0.23333333333333334</v>
      </c>
      <c r="H48" s="300">
        <f t="shared" si="19"/>
        <v>0</v>
      </c>
      <c r="I48" s="301">
        <f t="shared" si="15"/>
        <v>0</v>
      </c>
    </row>
    <row r="49" spans="2:9" ht="18.899999999999999" customHeight="1" x14ac:dyDescent="0.2">
      <c r="B49" s="413"/>
      <c r="C49" s="425" t="s">
        <v>223</v>
      </c>
      <c r="D49" s="302">
        <v>30</v>
      </c>
      <c r="E49" s="377">
        <f>'表35-1'!E35</f>
        <v>24</v>
      </c>
      <c r="F49" s="8">
        <v>18</v>
      </c>
      <c r="G49" s="8">
        <v>4</v>
      </c>
      <c r="H49" s="8">
        <v>1</v>
      </c>
      <c r="I49" s="90">
        <v>1</v>
      </c>
    </row>
    <row r="50" spans="2:9" ht="18.899999999999999" customHeight="1" x14ac:dyDescent="0.2">
      <c r="B50" s="413"/>
      <c r="C50" s="426"/>
      <c r="D50" s="307"/>
      <c r="E50" s="326">
        <f>E49/D49</f>
        <v>0.8</v>
      </c>
      <c r="F50" s="295">
        <f>F49/D49</f>
        <v>0.6</v>
      </c>
      <c r="G50" s="295">
        <f>G49/D49</f>
        <v>0.13333333333333333</v>
      </c>
      <c r="H50" s="295">
        <f>H49/D49</f>
        <v>3.3333333333333333E-2</v>
      </c>
      <c r="I50" s="296">
        <f t="shared" ref="I50" si="20">I49/D49</f>
        <v>3.3333333333333333E-2</v>
      </c>
    </row>
    <row r="51" spans="2:9" ht="18.899999999999999" customHeight="1" thickBot="1" x14ac:dyDescent="0.25">
      <c r="B51" s="413"/>
      <c r="C51" s="510"/>
      <c r="D51" s="367"/>
      <c r="E51" s="334"/>
      <c r="F51" s="303">
        <f>F49/$E49</f>
        <v>0.75</v>
      </c>
      <c r="G51" s="303">
        <f t="shared" ref="G51:H51" si="21">G49/$E49</f>
        <v>0.16666666666666666</v>
      </c>
      <c r="H51" s="303">
        <f t="shared" si="21"/>
        <v>4.1666666666666664E-2</v>
      </c>
      <c r="I51" s="379">
        <f>I49/$E49</f>
        <v>4.1666666666666664E-2</v>
      </c>
    </row>
    <row r="52" spans="2:9" ht="18.899999999999999" customHeight="1" thickTop="1" x14ac:dyDescent="0.2">
      <c r="B52" s="413"/>
      <c r="C52" s="26" t="s">
        <v>224</v>
      </c>
      <c r="D52" s="337">
        <v>291</v>
      </c>
      <c r="E52" s="47">
        <f t="shared" ref="E52:H52" si="22">E37+E40+E43+E46</f>
        <v>253</v>
      </c>
      <c r="F52" s="23">
        <f t="shared" si="22"/>
        <v>183</v>
      </c>
      <c r="G52" s="23">
        <f t="shared" si="22"/>
        <v>60</v>
      </c>
      <c r="H52" s="23">
        <f t="shared" si="22"/>
        <v>6</v>
      </c>
      <c r="I52" s="90">
        <f t="shared" ref="I52" si="23">I37+I40+I43+I46</f>
        <v>4</v>
      </c>
    </row>
    <row r="53" spans="2:9" ht="18.899999999999999" customHeight="1" x14ac:dyDescent="0.2">
      <c r="B53" s="413"/>
      <c r="C53" s="34" t="s">
        <v>225</v>
      </c>
      <c r="D53" s="163"/>
      <c r="E53" s="326">
        <f>E52/D52</f>
        <v>0.86941580756013748</v>
      </c>
      <c r="F53" s="295">
        <f>F52/D52</f>
        <v>0.62886597938144329</v>
      </c>
      <c r="G53" s="295">
        <f>G52/D52</f>
        <v>0.20618556701030927</v>
      </c>
      <c r="H53" s="295">
        <f>H52/D52</f>
        <v>2.0618556701030927E-2</v>
      </c>
      <c r="I53" s="296">
        <f>I52/E52</f>
        <v>1.5810276679841896E-2</v>
      </c>
    </row>
    <row r="54" spans="2:9" ht="18.899999999999999" customHeight="1" x14ac:dyDescent="0.2">
      <c r="B54" s="413"/>
      <c r="C54" s="27"/>
      <c r="D54" s="164"/>
      <c r="E54" s="332"/>
      <c r="F54" s="300">
        <f>F52/$E52</f>
        <v>0.72332015810276684</v>
      </c>
      <c r="G54" s="300">
        <f t="shared" ref="G54:H54" si="24">G52/$E52</f>
        <v>0.23715415019762845</v>
      </c>
      <c r="H54" s="300">
        <f t="shared" si="24"/>
        <v>2.3715415019762844E-2</v>
      </c>
      <c r="I54" s="301">
        <f t="shared" ref="I54" si="25">I52/$E52</f>
        <v>1.5810276679841896E-2</v>
      </c>
    </row>
    <row r="55" spans="2:9" ht="18.899999999999999" customHeight="1" x14ac:dyDescent="0.2">
      <c r="B55" s="413"/>
      <c r="C55" s="29" t="s">
        <v>224</v>
      </c>
      <c r="D55" s="375">
        <v>150</v>
      </c>
      <c r="E55" s="46">
        <f t="shared" ref="E55:H55" si="26">E40+E43+E46+E49</f>
        <v>123</v>
      </c>
      <c r="F55" s="8">
        <f t="shared" si="26"/>
        <v>88</v>
      </c>
      <c r="G55" s="8">
        <f t="shared" si="26"/>
        <v>30</v>
      </c>
      <c r="H55" s="8">
        <f t="shared" si="26"/>
        <v>2</v>
      </c>
      <c r="I55" s="91">
        <f t="shared" ref="I55" si="27">I40+I43+I46+I49</f>
        <v>3</v>
      </c>
    </row>
    <row r="56" spans="2:9" ht="18.899999999999999" customHeight="1" x14ac:dyDescent="0.2">
      <c r="B56" s="413"/>
      <c r="C56" s="34" t="s">
        <v>226</v>
      </c>
      <c r="D56" s="339"/>
      <c r="E56" s="326">
        <f>E55/D55</f>
        <v>0.82</v>
      </c>
      <c r="F56" s="295">
        <f>F55/D55</f>
        <v>0.58666666666666667</v>
      </c>
      <c r="G56" s="295">
        <f>G55/D55</f>
        <v>0.2</v>
      </c>
      <c r="H56" s="295">
        <f>H55/D55</f>
        <v>1.3333333333333334E-2</v>
      </c>
      <c r="I56" s="296">
        <f>I55/E55</f>
        <v>2.4390243902439025E-2</v>
      </c>
    </row>
    <row r="57" spans="2:9" ht="18.899999999999999" customHeight="1" thickBot="1" x14ac:dyDescent="0.25">
      <c r="B57" s="414"/>
      <c r="C57" s="27"/>
      <c r="D57" s="164"/>
      <c r="E57" s="340"/>
      <c r="F57" s="305">
        <f>F55/$E55</f>
        <v>0.71544715447154472</v>
      </c>
      <c r="G57" s="305">
        <f t="shared" ref="G57:H57" si="28">G55/$E55</f>
        <v>0.24390243902439024</v>
      </c>
      <c r="H57" s="305">
        <f t="shared" si="28"/>
        <v>1.6260162601626018E-2</v>
      </c>
      <c r="I57" s="306">
        <f t="shared" ref="I57" si="29">I55/$E55</f>
        <v>2.4390243902439025E-2</v>
      </c>
    </row>
    <row r="58" spans="2:9" ht="18.899999999999999" customHeight="1" x14ac:dyDescent="0.2">
      <c r="B58" s="68"/>
      <c r="C58" s="508"/>
      <c r="D58" s="508"/>
      <c r="E58" s="508"/>
      <c r="F58" s="508"/>
      <c r="G58" s="373"/>
      <c r="H58" s="373"/>
      <c r="I58" s="373"/>
    </row>
    <row r="59" spans="2:9" x14ac:dyDescent="0.2">
      <c r="B59" s="16"/>
      <c r="C59" s="20"/>
      <c r="D59" s="17"/>
      <c r="E59" s="18"/>
      <c r="F59" s="21"/>
      <c r="G59" s="21"/>
      <c r="H59" s="21"/>
      <c r="I59" s="21"/>
    </row>
    <row r="60" spans="2:9" x14ac:dyDescent="0.2">
      <c r="C60" s="15"/>
      <c r="D60" s="15"/>
    </row>
    <row r="61" spans="2:9" x14ac:dyDescent="0.2">
      <c r="C61" s="15"/>
      <c r="D61" s="15"/>
    </row>
    <row r="62" spans="2:9" x14ac:dyDescent="0.2">
      <c r="C62" s="15"/>
      <c r="D62" s="15"/>
    </row>
    <row r="63" spans="2:9" x14ac:dyDescent="0.2">
      <c r="C63" s="15"/>
      <c r="D63" s="15"/>
    </row>
    <row r="64" spans="2:9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1:4" x14ac:dyDescent="0.2">
      <c r="A81" s="1"/>
      <c r="B81" s="1"/>
      <c r="C81" s="15"/>
      <c r="D81" s="15"/>
    </row>
    <row r="82" spans="1:4" x14ac:dyDescent="0.2">
      <c r="A82" s="1"/>
      <c r="B82" s="1"/>
      <c r="C82" s="15"/>
      <c r="D82" s="15"/>
    </row>
  </sheetData>
  <mergeCells count="23">
    <mergeCell ref="I10:I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ageMargins left="0.81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759-2856-481A-967C-20C53C87C227}">
  <sheetPr>
    <tabColor rgb="FFFFFF00"/>
  </sheetPr>
  <dimension ref="B2:BH540"/>
  <sheetViews>
    <sheetView view="pageBreakPreview" topLeftCell="C1" zoomScale="115" zoomScaleNormal="95" zoomScaleSheetLayoutView="115" workbookViewId="0">
      <selection activeCell="AB52" sqref="AB52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6640625" style="1" customWidth="1"/>
    <col min="8" max="13" width="7.33203125" style="66" customWidth="1"/>
    <col min="14" max="14" width="9" style="67" customWidth="1"/>
    <col min="15" max="16" width="7.33203125" style="66" customWidth="1"/>
    <col min="17" max="17" width="9.109375" style="66" bestFit="1" customWidth="1"/>
    <col min="18" max="19" width="7.33203125" style="67" customWidth="1"/>
    <col min="20" max="20" width="9.109375" style="67" bestFit="1" customWidth="1"/>
    <col min="21" max="22" width="7.33203125" style="66" customWidth="1"/>
    <col min="23" max="23" width="8.109375" style="67" customWidth="1"/>
    <col min="24" max="25" width="7.33203125" style="1" customWidth="1"/>
    <col min="26" max="26" width="8.109375" style="6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19" t="s">
        <v>207</v>
      </c>
    </row>
    <row r="3" spans="2:29" x14ac:dyDescent="0.2">
      <c r="T3" s="31" t="s">
        <v>186</v>
      </c>
      <c r="X3" s="2"/>
      <c r="AA3" s="2"/>
    </row>
    <row r="4" spans="2:29" x14ac:dyDescent="0.2">
      <c r="T4" s="31" t="s">
        <v>187</v>
      </c>
      <c r="X4" s="2"/>
      <c r="AA4" s="2"/>
    </row>
    <row r="5" spans="2:29" x14ac:dyDescent="0.2">
      <c r="T5" s="31" t="s">
        <v>188</v>
      </c>
      <c r="X5" s="2"/>
      <c r="AA5" s="2"/>
    </row>
    <row r="6" spans="2:29" x14ac:dyDescent="0.2">
      <c r="F6" s="2"/>
      <c r="G6" s="2"/>
      <c r="N6" s="66"/>
      <c r="R6" s="66"/>
      <c r="S6" s="66"/>
      <c r="T6" s="66"/>
      <c r="W6" s="66"/>
      <c r="X6" s="2"/>
      <c r="Z6" s="66"/>
      <c r="AA6" s="2" t="s">
        <v>189</v>
      </c>
      <c r="AC6" s="2"/>
    </row>
    <row r="7" spans="2:29" ht="8.25" customHeight="1" thickBot="1" x14ac:dyDescent="0.25">
      <c r="B7" s="461"/>
      <c r="C7" s="462"/>
      <c r="D7" s="467" t="s">
        <v>190</v>
      </c>
      <c r="E7" s="138"/>
      <c r="F7" s="139"/>
      <c r="G7" s="139"/>
      <c r="H7" s="143"/>
      <c r="I7" s="143"/>
      <c r="J7" s="143"/>
      <c r="K7" s="143"/>
      <c r="L7" s="143"/>
      <c r="M7" s="143"/>
      <c r="N7" s="143"/>
      <c r="O7" s="143"/>
      <c r="P7" s="143"/>
      <c r="Q7" s="144"/>
      <c r="R7" s="144"/>
      <c r="S7" s="144"/>
      <c r="T7" s="143"/>
      <c r="U7" s="143"/>
      <c r="V7" s="143"/>
      <c r="W7" s="143"/>
      <c r="X7" s="145"/>
      <c r="Y7" s="146"/>
      <c r="Z7" s="143"/>
      <c r="AA7" s="145"/>
      <c r="AB7" s="146"/>
    </row>
    <row r="8" spans="2:29" ht="13.5" customHeight="1" thickTop="1" thickBot="1" x14ac:dyDescent="0.25">
      <c r="B8" s="463"/>
      <c r="C8" s="464"/>
      <c r="D8" s="468"/>
      <c r="E8" s="140"/>
      <c r="F8" s="141"/>
      <c r="G8" s="141"/>
      <c r="H8" s="109"/>
      <c r="I8" s="110"/>
      <c r="J8" s="111"/>
      <c r="K8" s="109"/>
      <c r="L8" s="110"/>
      <c r="M8" s="110"/>
      <c r="N8" s="122"/>
      <c r="O8" s="122"/>
      <c r="P8" s="122"/>
      <c r="Q8" s="123"/>
      <c r="R8" s="123"/>
      <c r="S8" s="123"/>
      <c r="T8" s="122"/>
      <c r="U8" s="122"/>
      <c r="V8" s="122"/>
      <c r="W8" s="122"/>
      <c r="X8" s="124"/>
      <c r="Y8" s="124"/>
      <c r="Z8" s="122"/>
      <c r="AA8" s="124"/>
      <c r="AB8" s="125"/>
    </row>
    <row r="9" spans="2:29" ht="12.75" customHeight="1" x14ac:dyDescent="0.2">
      <c r="B9" s="463"/>
      <c r="C9" s="464"/>
      <c r="D9" s="468"/>
      <c r="E9" s="140"/>
      <c r="F9" s="141"/>
      <c r="G9" s="141"/>
      <c r="H9" s="112"/>
      <c r="J9" s="113"/>
      <c r="K9" s="112"/>
      <c r="N9" s="133"/>
      <c r="O9" s="134"/>
      <c r="P9" s="134"/>
      <c r="Q9" s="152"/>
      <c r="R9" s="134"/>
      <c r="S9" s="134"/>
      <c r="T9" s="152"/>
      <c r="U9" s="134"/>
      <c r="V9" s="153"/>
      <c r="W9" s="133"/>
      <c r="X9" s="88"/>
      <c r="Y9" s="175"/>
      <c r="Z9" s="152"/>
      <c r="AA9" s="88"/>
      <c r="AB9" s="147"/>
    </row>
    <row r="10" spans="2:29" ht="12" customHeight="1" x14ac:dyDescent="0.2">
      <c r="B10" s="463"/>
      <c r="C10" s="464"/>
      <c r="D10" s="468"/>
      <c r="E10" s="140"/>
      <c r="F10" s="141"/>
      <c r="G10" s="141"/>
      <c r="H10" s="112"/>
      <c r="I10" s="69"/>
      <c r="J10" s="114"/>
      <c r="K10" s="112"/>
      <c r="L10" s="69"/>
      <c r="M10" s="70"/>
      <c r="N10" s="135"/>
      <c r="O10" s="136"/>
      <c r="P10" s="136"/>
      <c r="Q10" s="157"/>
      <c r="R10" s="158"/>
      <c r="S10" s="159"/>
      <c r="T10" s="157"/>
      <c r="U10" s="158"/>
      <c r="V10" s="161"/>
      <c r="W10" s="135"/>
      <c r="X10" s="148"/>
      <c r="Y10" s="176"/>
      <c r="Z10" s="179"/>
      <c r="AA10" s="148"/>
      <c r="AB10" s="149"/>
      <c r="AC10" s="68"/>
    </row>
    <row r="11" spans="2:29" ht="12" customHeight="1" x14ac:dyDescent="0.2">
      <c r="B11" s="463"/>
      <c r="C11" s="464"/>
      <c r="D11" s="468"/>
      <c r="E11" s="470" t="s">
        <v>194</v>
      </c>
      <c r="F11" s="142"/>
      <c r="G11" s="142"/>
      <c r="H11" s="473" t="s">
        <v>195</v>
      </c>
      <c r="I11" s="71"/>
      <c r="J11" s="115"/>
      <c r="K11" s="473" t="s">
        <v>196</v>
      </c>
      <c r="L11" s="71"/>
      <c r="M11" s="72"/>
      <c r="N11" s="458" t="s">
        <v>197</v>
      </c>
      <c r="O11" s="137"/>
      <c r="P11" s="137"/>
      <c r="Q11" s="447" t="s">
        <v>198</v>
      </c>
      <c r="R11" s="71"/>
      <c r="S11" s="160"/>
      <c r="T11" s="447" t="s">
        <v>199</v>
      </c>
      <c r="U11" s="71"/>
      <c r="V11" s="72"/>
      <c r="W11" s="450" t="s">
        <v>200</v>
      </c>
      <c r="X11" s="150"/>
      <c r="Y11" s="177"/>
      <c r="Z11" s="453" t="s">
        <v>201</v>
      </c>
      <c r="AA11" s="150"/>
      <c r="AB11" s="151"/>
      <c r="AC11" s="68"/>
    </row>
    <row r="12" spans="2:29" ht="12.75" customHeight="1" x14ac:dyDescent="0.2">
      <c r="B12" s="463"/>
      <c r="C12" s="464"/>
      <c r="D12" s="468"/>
      <c r="E12" s="471"/>
      <c r="F12" s="456" t="s">
        <v>191</v>
      </c>
      <c r="G12" s="476" t="s">
        <v>192</v>
      </c>
      <c r="H12" s="474"/>
      <c r="I12" s="443" t="s">
        <v>191</v>
      </c>
      <c r="J12" s="478" t="s">
        <v>192</v>
      </c>
      <c r="K12" s="474"/>
      <c r="L12" s="443" t="s">
        <v>191</v>
      </c>
      <c r="M12" s="480" t="s">
        <v>192</v>
      </c>
      <c r="N12" s="459"/>
      <c r="O12" s="439" t="s">
        <v>191</v>
      </c>
      <c r="P12" s="441" t="s">
        <v>192</v>
      </c>
      <c r="Q12" s="448"/>
      <c r="R12" s="443" t="s">
        <v>191</v>
      </c>
      <c r="S12" s="443" t="s">
        <v>192</v>
      </c>
      <c r="T12" s="448"/>
      <c r="U12" s="443" t="s">
        <v>191</v>
      </c>
      <c r="V12" s="445" t="s">
        <v>192</v>
      </c>
      <c r="W12" s="451"/>
      <c r="X12" s="428" t="s">
        <v>191</v>
      </c>
      <c r="Y12" s="430" t="s">
        <v>192</v>
      </c>
      <c r="Z12" s="454"/>
      <c r="AA12" s="428" t="s">
        <v>191</v>
      </c>
      <c r="AB12" s="432" t="s">
        <v>192</v>
      </c>
      <c r="AC12" s="68"/>
    </row>
    <row r="13" spans="2:29" ht="9.75" customHeight="1" x14ac:dyDescent="0.2">
      <c r="B13" s="463"/>
      <c r="C13" s="464"/>
      <c r="D13" s="468"/>
      <c r="E13" s="471"/>
      <c r="F13" s="456"/>
      <c r="G13" s="476"/>
      <c r="H13" s="474"/>
      <c r="I13" s="443"/>
      <c r="J13" s="478"/>
      <c r="K13" s="474"/>
      <c r="L13" s="443"/>
      <c r="M13" s="480"/>
      <c r="N13" s="459"/>
      <c r="O13" s="439"/>
      <c r="P13" s="441"/>
      <c r="Q13" s="448"/>
      <c r="R13" s="443"/>
      <c r="S13" s="443"/>
      <c r="T13" s="448"/>
      <c r="U13" s="443"/>
      <c r="V13" s="445"/>
      <c r="W13" s="451"/>
      <c r="X13" s="428"/>
      <c r="Y13" s="430"/>
      <c r="Z13" s="454"/>
      <c r="AA13" s="428"/>
      <c r="AB13" s="432"/>
      <c r="AC13" s="68"/>
    </row>
    <row r="14" spans="2:29" ht="72" customHeight="1" x14ac:dyDescent="0.2">
      <c r="B14" s="465"/>
      <c r="C14" s="466"/>
      <c r="D14" s="469"/>
      <c r="E14" s="472"/>
      <c r="F14" s="457"/>
      <c r="G14" s="477"/>
      <c r="H14" s="475"/>
      <c r="I14" s="444"/>
      <c r="J14" s="479"/>
      <c r="K14" s="475"/>
      <c r="L14" s="444"/>
      <c r="M14" s="481"/>
      <c r="N14" s="460"/>
      <c r="O14" s="440"/>
      <c r="P14" s="442"/>
      <c r="Q14" s="449"/>
      <c r="R14" s="444"/>
      <c r="S14" s="444"/>
      <c r="T14" s="449"/>
      <c r="U14" s="444"/>
      <c r="V14" s="446"/>
      <c r="W14" s="452"/>
      <c r="X14" s="429"/>
      <c r="Y14" s="431"/>
      <c r="Z14" s="455"/>
      <c r="AA14" s="429"/>
      <c r="AB14" s="433"/>
      <c r="AC14" s="68"/>
    </row>
    <row r="15" spans="2:29" ht="12.9" customHeight="1" x14ac:dyDescent="0.2">
      <c r="B15" s="434" t="s">
        <v>169</v>
      </c>
      <c r="C15" s="435"/>
      <c r="D15" s="287">
        <v>530</v>
      </c>
      <c r="E15" s="35">
        <f>E18+E21+E24+E27+E30+E33</f>
        <v>7391</v>
      </c>
      <c r="F15" s="35">
        <f>F18+F21+F24+F27+F30+F33</f>
        <v>4174</v>
      </c>
      <c r="G15" s="106">
        <f>G18+G21+G24+G27+G30+G33</f>
        <v>3217</v>
      </c>
      <c r="H15" s="116">
        <f t="shared" ref="H15:AB15" si="0">H18+H21+H24+H27+H30+H33</f>
        <v>2502</v>
      </c>
      <c r="I15" s="74">
        <f t="shared" si="0"/>
        <v>1861</v>
      </c>
      <c r="J15" s="117">
        <f t="shared" si="0"/>
        <v>641</v>
      </c>
      <c r="K15" s="126">
        <f t="shared" si="0"/>
        <v>4889</v>
      </c>
      <c r="L15" s="74">
        <f>L18+L21+L24+L27+L30+L33</f>
        <v>2313</v>
      </c>
      <c r="M15" s="77">
        <f t="shared" si="0"/>
        <v>2576</v>
      </c>
      <c r="N15" s="76">
        <f>N18+N21+N24+N27+N30+N33</f>
        <v>3344</v>
      </c>
      <c r="O15" s="74">
        <f t="shared" si="0"/>
        <v>1242</v>
      </c>
      <c r="P15" s="77">
        <f t="shared" si="0"/>
        <v>2102</v>
      </c>
      <c r="Q15" s="74">
        <f>Q18+Q21+Q24+Q27+Q30+Q33</f>
        <v>747</v>
      </c>
      <c r="R15" s="74">
        <f>R18+R21+R24+R27+R30+R33</f>
        <v>407</v>
      </c>
      <c r="S15" s="74">
        <f>S18+S21+S24+S27+S30+S33</f>
        <v>340</v>
      </c>
      <c r="T15" s="74">
        <f t="shared" si="0"/>
        <v>2597</v>
      </c>
      <c r="U15" s="74">
        <f t="shared" si="0"/>
        <v>835</v>
      </c>
      <c r="V15" s="154">
        <f t="shared" si="0"/>
        <v>1762</v>
      </c>
      <c r="W15" s="76">
        <f>W18+W21+W24+W27+W30+W33</f>
        <v>101</v>
      </c>
      <c r="X15" s="35">
        <f>X18+X21+X24+X27+X30+X33</f>
        <v>83</v>
      </c>
      <c r="Y15" s="172">
        <f>Y18+Y21+Y24+Y27+Y30+Y33</f>
        <v>18</v>
      </c>
      <c r="Z15" s="77">
        <f t="shared" si="0"/>
        <v>1444</v>
      </c>
      <c r="AA15" s="35">
        <f t="shared" si="0"/>
        <v>988</v>
      </c>
      <c r="AB15" s="127">
        <f t="shared" si="0"/>
        <v>456</v>
      </c>
      <c r="AC15" s="101"/>
    </row>
    <row r="16" spans="2:29" ht="12.9" customHeight="1" x14ac:dyDescent="0.2">
      <c r="B16" s="420"/>
      <c r="C16" s="436"/>
      <c r="D16" s="288"/>
      <c r="E16" s="215"/>
      <c r="F16" s="215">
        <f>ROUND(F15/E15,3)</f>
        <v>0.56499999999999995</v>
      </c>
      <c r="G16" s="216">
        <f>ROUND(G15/E15,3)</f>
        <v>0.435</v>
      </c>
      <c r="H16" s="217">
        <f>ROUND(H15/E15,3)</f>
        <v>0.33900000000000002</v>
      </c>
      <c r="I16" s="218">
        <f>ROUND(I15/E15,3)</f>
        <v>0.252</v>
      </c>
      <c r="J16" s="219">
        <f>ROUND(J15/E15,3)</f>
        <v>8.6999999999999994E-2</v>
      </c>
      <c r="K16" s="217">
        <f>ROUND(K15/E15,3)</f>
        <v>0.66100000000000003</v>
      </c>
      <c r="L16" s="218">
        <f>ROUND(L15/E15,3)</f>
        <v>0.313</v>
      </c>
      <c r="M16" s="220">
        <f>ROUND(M15/E15,3)</f>
        <v>0.34899999999999998</v>
      </c>
      <c r="N16" s="221">
        <f>ROUND(N15/E15,3)</f>
        <v>0.45200000000000001</v>
      </c>
      <c r="O16" s="218">
        <f>ROUND(O15/E15,3)</f>
        <v>0.16800000000000001</v>
      </c>
      <c r="P16" s="220">
        <f>ROUND(P15/E15,3)</f>
        <v>0.28399999999999997</v>
      </c>
      <c r="Q16" s="218">
        <f>ROUND(Q15/E15,3)</f>
        <v>0.10100000000000001</v>
      </c>
      <c r="R16" s="218">
        <f>ROUND(R15/E15,3)</f>
        <v>5.5E-2</v>
      </c>
      <c r="S16" s="218">
        <f>ROUND(S15/E15,3)</f>
        <v>4.5999999999999999E-2</v>
      </c>
      <c r="T16" s="218">
        <f>ROUND(T15/E15,3)</f>
        <v>0.35099999999999998</v>
      </c>
      <c r="U16" s="218">
        <f>ROUND(U15/E15,3)</f>
        <v>0.113</v>
      </c>
      <c r="V16" s="222">
        <f>ROUND(V15/E15,3)</f>
        <v>0.23799999999999999</v>
      </c>
      <c r="W16" s="221">
        <f>ROUND(W15/E15,3)</f>
        <v>1.4E-2</v>
      </c>
      <c r="X16" s="215">
        <f>ROUND(X15/E15,3)</f>
        <v>1.0999999999999999E-2</v>
      </c>
      <c r="Y16" s="223">
        <f>ROUND(Y15/E15,3)</f>
        <v>2E-3</v>
      </c>
      <c r="Z16" s="224">
        <f>ROUND(Z15/E15,3)</f>
        <v>0.19500000000000001</v>
      </c>
      <c r="AA16" s="215">
        <f>ROUND(AA15/E15,3)</f>
        <v>0.13400000000000001</v>
      </c>
      <c r="AB16" s="225">
        <f>ROUND(AB15/E15,3)</f>
        <v>6.2E-2</v>
      </c>
      <c r="AC16" s="102"/>
    </row>
    <row r="17" spans="2:29" ht="12.75" customHeight="1" thickBot="1" x14ac:dyDescent="0.25">
      <c r="B17" s="437"/>
      <c r="C17" s="438"/>
      <c r="D17" s="289"/>
      <c r="E17" s="271"/>
      <c r="F17" s="226">
        <f>ROUND(F15/F15,3)</f>
        <v>1</v>
      </c>
      <c r="G17" s="227">
        <f>ROUND(G15/G15,3)</f>
        <v>1</v>
      </c>
      <c r="H17" s="228"/>
      <c r="I17" s="229">
        <f>ROUND(I15/F15,3)</f>
        <v>0.44600000000000001</v>
      </c>
      <c r="J17" s="230">
        <f>ROUND(J15/G15,3)</f>
        <v>0.19900000000000001</v>
      </c>
      <c r="K17" s="231"/>
      <c r="L17" s="229">
        <f>ROUND(L15/F15,3)</f>
        <v>0.55400000000000005</v>
      </c>
      <c r="M17" s="232">
        <f>ROUND(M15/G15,3)</f>
        <v>0.80100000000000005</v>
      </c>
      <c r="N17" s="233"/>
      <c r="O17" s="229">
        <f>ROUND(O15/F15,3)</f>
        <v>0.29799999999999999</v>
      </c>
      <c r="P17" s="232">
        <f>ROUND(P15/G15,3)</f>
        <v>0.65300000000000002</v>
      </c>
      <c r="Q17" s="234"/>
      <c r="R17" s="229">
        <f>ROUND(R15/F15,3)</f>
        <v>9.8000000000000004E-2</v>
      </c>
      <c r="S17" s="229">
        <f>ROUND(S15/G15,3)</f>
        <v>0.106</v>
      </c>
      <c r="T17" s="234"/>
      <c r="U17" s="229">
        <f>ROUND(U15/F15,3)</f>
        <v>0.2</v>
      </c>
      <c r="V17" s="235">
        <f>ROUND(V15/G15,3)</f>
        <v>0.54800000000000004</v>
      </c>
      <c r="W17" s="233"/>
      <c r="X17" s="226">
        <f>ROUND(X15/F15,3)</f>
        <v>0.02</v>
      </c>
      <c r="Y17" s="236">
        <f>ROUND(Y15/G15,3)</f>
        <v>6.0000000000000001E-3</v>
      </c>
      <c r="Z17" s="237"/>
      <c r="AA17" s="226">
        <f>ROUND(AA15/F15,3)</f>
        <v>0.23699999999999999</v>
      </c>
      <c r="AB17" s="238">
        <f>ROUND(AB15/G15,3)</f>
        <v>0.14199999999999999</v>
      </c>
      <c r="AC17" s="102"/>
    </row>
    <row r="18" spans="2:29" ht="12.9" customHeight="1" thickTop="1" x14ac:dyDescent="0.2">
      <c r="B18" s="412" t="s">
        <v>170</v>
      </c>
      <c r="C18" s="419" t="s">
        <v>171</v>
      </c>
      <c r="D18" s="290">
        <v>57</v>
      </c>
      <c r="E18" s="78">
        <f>F18+G18</f>
        <v>313</v>
      </c>
      <c r="F18" s="78">
        <f>I18+L18</f>
        <v>252</v>
      </c>
      <c r="G18" s="107">
        <f>J18+M18</f>
        <v>61</v>
      </c>
      <c r="H18" s="118">
        <v>220</v>
      </c>
      <c r="I18" s="80">
        <v>185</v>
      </c>
      <c r="J18" s="119">
        <v>35</v>
      </c>
      <c r="K18" s="128">
        <f>L18+M18</f>
        <v>93</v>
      </c>
      <c r="L18" s="80">
        <f>O18+AA18+X18</f>
        <v>67</v>
      </c>
      <c r="M18" s="82">
        <f>P18+AB18+Y18</f>
        <v>26</v>
      </c>
      <c r="N18" s="79">
        <f>O18+P18</f>
        <v>54</v>
      </c>
      <c r="O18" s="80">
        <f>R18+U18</f>
        <v>35</v>
      </c>
      <c r="P18" s="81">
        <f>S18+V18</f>
        <v>19</v>
      </c>
      <c r="Q18" s="80">
        <v>17</v>
      </c>
      <c r="R18" s="80">
        <v>16</v>
      </c>
      <c r="S18" s="80">
        <v>1</v>
      </c>
      <c r="T18" s="80">
        <v>37</v>
      </c>
      <c r="U18" s="80">
        <v>19</v>
      </c>
      <c r="V18" s="155">
        <v>18</v>
      </c>
      <c r="W18" s="79">
        <v>9</v>
      </c>
      <c r="X18" s="78">
        <v>9</v>
      </c>
      <c r="Y18" s="173">
        <v>0</v>
      </c>
      <c r="Z18" s="180">
        <v>30</v>
      </c>
      <c r="AA18" s="78">
        <v>23</v>
      </c>
      <c r="AB18" s="129">
        <v>7</v>
      </c>
      <c r="AC18" s="101"/>
    </row>
    <row r="19" spans="2:29" ht="12.9" customHeight="1" x14ac:dyDescent="0.2">
      <c r="B19" s="413"/>
      <c r="C19" s="420"/>
      <c r="D19" s="288"/>
      <c r="E19" s="215"/>
      <c r="F19" s="215">
        <f>ROUND(F18/E18,3)</f>
        <v>0.80500000000000005</v>
      </c>
      <c r="G19" s="216">
        <f>ROUND(G18/E18,3)</f>
        <v>0.19500000000000001</v>
      </c>
      <c r="H19" s="217">
        <f>ROUND(H18/E18,3)</f>
        <v>0.70299999999999996</v>
      </c>
      <c r="I19" s="218">
        <f>ROUND(I18/E18,3)</f>
        <v>0.59099999999999997</v>
      </c>
      <c r="J19" s="219">
        <f>ROUND(J18/E18,3)</f>
        <v>0.112</v>
      </c>
      <c r="K19" s="239">
        <f>ROUND(K18/E18,3)</f>
        <v>0.29699999999999999</v>
      </c>
      <c r="L19" s="218">
        <f>ROUND(L18/E18,3)</f>
        <v>0.214</v>
      </c>
      <c r="M19" s="220">
        <f>ROUND(M18/E18,3)</f>
        <v>8.3000000000000004E-2</v>
      </c>
      <c r="N19" s="221">
        <f>ROUND(N18/E18,3)</f>
        <v>0.17299999999999999</v>
      </c>
      <c r="O19" s="218">
        <f>ROUND(O18/E18,3)</f>
        <v>0.112</v>
      </c>
      <c r="P19" s="240">
        <f>ROUND(P18/E18,3)</f>
        <v>6.0999999999999999E-2</v>
      </c>
      <c r="Q19" s="218">
        <f>ROUND(Q18/E18,3)</f>
        <v>5.3999999999999999E-2</v>
      </c>
      <c r="R19" s="218">
        <f>ROUND(R18/E18,3)</f>
        <v>5.0999999999999997E-2</v>
      </c>
      <c r="S19" s="218">
        <f>ROUND(S18/E18,3)</f>
        <v>3.0000000000000001E-3</v>
      </c>
      <c r="T19" s="218">
        <f>ROUND(T18/E18,3)</f>
        <v>0.11799999999999999</v>
      </c>
      <c r="U19" s="218">
        <f>ROUND(U18/E18,3)</f>
        <v>6.0999999999999999E-2</v>
      </c>
      <c r="V19" s="222">
        <f>ROUND(V18/E18,3)</f>
        <v>5.8000000000000003E-2</v>
      </c>
      <c r="W19" s="221">
        <f>ROUND(W18/E18,3)</f>
        <v>2.9000000000000001E-2</v>
      </c>
      <c r="X19" s="215">
        <f>ROUND(X18/E18,3)</f>
        <v>2.9000000000000001E-2</v>
      </c>
      <c r="Y19" s="241">
        <f>ROUND(Y18/E18,3)</f>
        <v>0</v>
      </c>
      <c r="Z19" s="224">
        <f>ROUND(Z18/E18,3)</f>
        <v>9.6000000000000002E-2</v>
      </c>
      <c r="AA19" s="215">
        <f>ROUND(AA18/E18,3)</f>
        <v>7.2999999999999995E-2</v>
      </c>
      <c r="AB19" s="242">
        <f>ROUND(AB18/E18,3)</f>
        <v>2.1999999999999999E-2</v>
      </c>
      <c r="AC19" s="102"/>
    </row>
    <row r="20" spans="2:29" ht="12.9" customHeight="1" x14ac:dyDescent="0.2">
      <c r="B20" s="413"/>
      <c r="C20" s="421"/>
      <c r="D20" s="99"/>
      <c r="E20" s="272"/>
      <c r="F20" s="243">
        <f>ROUND(F18/F18,3)</f>
        <v>1</v>
      </c>
      <c r="G20" s="244">
        <f>ROUND(G18/G18,3)</f>
        <v>1</v>
      </c>
      <c r="H20" s="245"/>
      <c r="I20" s="246">
        <f>ROUND(I18/F18,3)</f>
        <v>0.73399999999999999</v>
      </c>
      <c r="J20" s="247">
        <f>ROUND(J18/G18,3)</f>
        <v>0.57399999999999995</v>
      </c>
      <c r="K20" s="248"/>
      <c r="L20" s="246">
        <f>ROUND(L18/F18,3)</f>
        <v>0.26600000000000001</v>
      </c>
      <c r="M20" s="249">
        <f>ROUND(M18/G18,3)</f>
        <v>0.42599999999999999</v>
      </c>
      <c r="N20" s="250"/>
      <c r="O20" s="246">
        <f>ROUND(O18/F18,3)</f>
        <v>0.13900000000000001</v>
      </c>
      <c r="P20" s="251">
        <f>ROUND(P18/G18,3)</f>
        <v>0.311</v>
      </c>
      <c r="Q20" s="252"/>
      <c r="R20" s="246">
        <f>ROUND(R18/F18,3)</f>
        <v>6.3E-2</v>
      </c>
      <c r="S20" s="246">
        <f>ROUND(S18/G18,3)</f>
        <v>1.6E-2</v>
      </c>
      <c r="T20" s="252"/>
      <c r="U20" s="246">
        <f>ROUND(U18/F18,3)</f>
        <v>7.4999999999999997E-2</v>
      </c>
      <c r="V20" s="253">
        <f>ROUND(V18/G18,3)</f>
        <v>0.29499999999999998</v>
      </c>
      <c r="W20" s="250"/>
      <c r="X20" s="243">
        <f>ROUND(X18/F18,3)</f>
        <v>3.5999999999999997E-2</v>
      </c>
      <c r="Y20" s="254">
        <f>ROUND(Y18/G18,3)</f>
        <v>0</v>
      </c>
      <c r="Z20" s="255"/>
      <c r="AA20" s="243">
        <f>ROUND(AA18/F18,3)</f>
        <v>9.0999999999999998E-2</v>
      </c>
      <c r="AB20" s="256">
        <f>ROUND(AB18/G18,3)</f>
        <v>0.115</v>
      </c>
      <c r="AC20" s="102"/>
    </row>
    <row r="21" spans="2:29" ht="12.9" customHeight="1" x14ac:dyDescent="0.2">
      <c r="B21" s="413"/>
      <c r="C21" s="409" t="s">
        <v>172</v>
      </c>
      <c r="D21" s="291">
        <v>104</v>
      </c>
      <c r="E21" s="35">
        <f>F21+G21</f>
        <v>1880</v>
      </c>
      <c r="F21" s="35">
        <f>I21+L21</f>
        <v>1461</v>
      </c>
      <c r="G21" s="106">
        <f>J21+M21</f>
        <v>419</v>
      </c>
      <c r="H21" s="116">
        <v>913</v>
      </c>
      <c r="I21" s="74">
        <v>818</v>
      </c>
      <c r="J21" s="117">
        <v>95</v>
      </c>
      <c r="K21" s="126">
        <f>L21+M21</f>
        <v>967</v>
      </c>
      <c r="L21" s="74">
        <f>O21+AA21+X21</f>
        <v>643</v>
      </c>
      <c r="M21" s="77">
        <f>P21+AB21+Y21</f>
        <v>324</v>
      </c>
      <c r="N21" s="73">
        <f>O21+P21</f>
        <v>493</v>
      </c>
      <c r="O21" s="74">
        <f>R21+U21</f>
        <v>262</v>
      </c>
      <c r="P21" s="75">
        <f>S21+V21</f>
        <v>231</v>
      </c>
      <c r="Q21" s="74">
        <v>325</v>
      </c>
      <c r="R21" s="74">
        <v>199</v>
      </c>
      <c r="S21" s="74">
        <v>126</v>
      </c>
      <c r="T21" s="74">
        <v>168</v>
      </c>
      <c r="U21" s="74">
        <v>63</v>
      </c>
      <c r="V21" s="154">
        <v>105</v>
      </c>
      <c r="W21" s="73">
        <v>51</v>
      </c>
      <c r="X21" s="35">
        <v>45</v>
      </c>
      <c r="Y21" s="174">
        <v>6</v>
      </c>
      <c r="Z21" s="181">
        <v>423</v>
      </c>
      <c r="AA21" s="35">
        <v>336</v>
      </c>
      <c r="AB21" s="130">
        <v>87</v>
      </c>
      <c r="AC21" s="101"/>
    </row>
    <row r="22" spans="2:29" ht="12.9" customHeight="1" x14ac:dyDescent="0.2">
      <c r="B22" s="413"/>
      <c r="C22" s="410"/>
      <c r="D22" s="288"/>
      <c r="E22" s="215"/>
      <c r="F22" s="215">
        <f>ROUND(F21/E21,3)</f>
        <v>0.77700000000000002</v>
      </c>
      <c r="G22" s="216">
        <f>ROUND(G21/E21,3)</f>
        <v>0.223</v>
      </c>
      <c r="H22" s="217">
        <f>ROUND(H21/E21,3)</f>
        <v>0.48599999999999999</v>
      </c>
      <c r="I22" s="218">
        <f>ROUND(I21/E21,3)</f>
        <v>0.435</v>
      </c>
      <c r="J22" s="219">
        <f>ROUND(J21/E21,3)</f>
        <v>5.0999999999999997E-2</v>
      </c>
      <c r="K22" s="239">
        <f>ROUND(K21/E21,3)</f>
        <v>0.51400000000000001</v>
      </c>
      <c r="L22" s="218">
        <f>ROUND(L21/E21,3)</f>
        <v>0.34200000000000003</v>
      </c>
      <c r="M22" s="220">
        <f>ROUND(M21/E21,3)</f>
        <v>0.17199999999999999</v>
      </c>
      <c r="N22" s="221">
        <f>ROUND(N21/E21,3)</f>
        <v>0.26200000000000001</v>
      </c>
      <c r="O22" s="218">
        <f>ROUND(O21/E21,3)</f>
        <v>0.13900000000000001</v>
      </c>
      <c r="P22" s="240">
        <f>ROUND(P21/E21,3)</f>
        <v>0.123</v>
      </c>
      <c r="Q22" s="218">
        <f>ROUND(Q21/E21,3)</f>
        <v>0.17299999999999999</v>
      </c>
      <c r="R22" s="218">
        <f>ROUND(R21/E21,3)</f>
        <v>0.106</v>
      </c>
      <c r="S22" s="218">
        <f>ROUND(S21/E21,3)</f>
        <v>6.7000000000000004E-2</v>
      </c>
      <c r="T22" s="218">
        <f>ROUND(T21/E21,3)</f>
        <v>8.8999999999999996E-2</v>
      </c>
      <c r="U22" s="218">
        <f>ROUND(U21/E21,3)</f>
        <v>3.4000000000000002E-2</v>
      </c>
      <c r="V22" s="222">
        <f>ROUND(V21/E21,3)</f>
        <v>5.6000000000000001E-2</v>
      </c>
      <c r="W22" s="221">
        <f>ROUND(W21/E21,3)</f>
        <v>2.7E-2</v>
      </c>
      <c r="X22" s="215">
        <f>ROUND(X21/E21,3)</f>
        <v>2.4E-2</v>
      </c>
      <c r="Y22" s="241">
        <f>ROUND(Y21/E21,3)</f>
        <v>3.0000000000000001E-3</v>
      </c>
      <c r="Z22" s="224">
        <f>ROUND(Z21/E21,3)</f>
        <v>0.22500000000000001</v>
      </c>
      <c r="AA22" s="215">
        <f>ROUND(AA21/E21,3)</f>
        <v>0.17899999999999999</v>
      </c>
      <c r="AB22" s="242">
        <f>ROUND(AB21/E21,3)</f>
        <v>4.5999999999999999E-2</v>
      </c>
      <c r="AC22" s="102"/>
    </row>
    <row r="23" spans="2:29" ht="12.9" customHeight="1" x14ac:dyDescent="0.2">
      <c r="B23" s="413"/>
      <c r="C23" s="411"/>
      <c r="D23" s="292"/>
      <c r="E23" s="272"/>
      <c r="F23" s="243">
        <f>ROUND(F21/F21,3)</f>
        <v>1</v>
      </c>
      <c r="G23" s="244">
        <f>ROUND(G21/G21,3)</f>
        <v>1</v>
      </c>
      <c r="H23" s="245"/>
      <c r="I23" s="246">
        <f>ROUND(I21/F21,3)</f>
        <v>0.56000000000000005</v>
      </c>
      <c r="J23" s="247">
        <f>ROUND(J21/G21,3)</f>
        <v>0.22700000000000001</v>
      </c>
      <c r="K23" s="248"/>
      <c r="L23" s="246">
        <f>ROUND(L21/F21,3)</f>
        <v>0.44</v>
      </c>
      <c r="M23" s="249">
        <f>ROUND(M21/G21,3)</f>
        <v>0.77300000000000002</v>
      </c>
      <c r="N23" s="250"/>
      <c r="O23" s="246">
        <f>ROUND(O21/F21,3)</f>
        <v>0.17899999999999999</v>
      </c>
      <c r="P23" s="251">
        <f>ROUND(P21/G21,3)</f>
        <v>0.55100000000000005</v>
      </c>
      <c r="Q23" s="252"/>
      <c r="R23" s="246">
        <f>ROUND(R21/F21,3)</f>
        <v>0.13600000000000001</v>
      </c>
      <c r="S23" s="246">
        <f>ROUND(S21/G21,3)</f>
        <v>0.30099999999999999</v>
      </c>
      <c r="T23" s="252"/>
      <c r="U23" s="246">
        <f>ROUND(U21/F21,3)</f>
        <v>4.2999999999999997E-2</v>
      </c>
      <c r="V23" s="253">
        <f>ROUND(V21/G21,3)</f>
        <v>0.251</v>
      </c>
      <c r="W23" s="250"/>
      <c r="X23" s="243">
        <f>ROUND(X21/F21,3)</f>
        <v>3.1E-2</v>
      </c>
      <c r="Y23" s="254">
        <f>ROUND(Y21/G21,3)</f>
        <v>1.4E-2</v>
      </c>
      <c r="Z23" s="255"/>
      <c r="AA23" s="243">
        <f>ROUND(AA21/F21,3)</f>
        <v>0.23</v>
      </c>
      <c r="AB23" s="256">
        <f>ROUND(AB21/G21,3)</f>
        <v>0.20799999999999999</v>
      </c>
      <c r="AC23" s="102"/>
    </row>
    <row r="24" spans="2:29" ht="12.9" customHeight="1" x14ac:dyDescent="0.2">
      <c r="B24" s="413"/>
      <c r="C24" s="422" t="s">
        <v>193</v>
      </c>
      <c r="D24" s="201">
        <v>32</v>
      </c>
      <c r="E24" s="35">
        <f>F24+G24</f>
        <v>361</v>
      </c>
      <c r="F24" s="35">
        <f>I24+L24</f>
        <v>339</v>
      </c>
      <c r="G24" s="106">
        <f>J24+M24</f>
        <v>22</v>
      </c>
      <c r="H24" s="116">
        <v>235</v>
      </c>
      <c r="I24" s="74">
        <v>228</v>
      </c>
      <c r="J24" s="117">
        <v>7</v>
      </c>
      <c r="K24" s="126">
        <f>L24+M24</f>
        <v>126</v>
      </c>
      <c r="L24" s="74">
        <f>O24+AA24+X24</f>
        <v>111</v>
      </c>
      <c r="M24" s="77">
        <f>P24+AB24+Y24</f>
        <v>15</v>
      </c>
      <c r="N24" s="73">
        <f>O24+P24</f>
        <v>41</v>
      </c>
      <c r="O24" s="74">
        <f>R24+U24</f>
        <v>33</v>
      </c>
      <c r="P24" s="75">
        <f>S24+V24</f>
        <v>8</v>
      </c>
      <c r="Q24" s="74">
        <v>28</v>
      </c>
      <c r="R24" s="74">
        <v>25</v>
      </c>
      <c r="S24" s="74">
        <v>3</v>
      </c>
      <c r="T24" s="74">
        <v>13</v>
      </c>
      <c r="U24" s="74">
        <v>8</v>
      </c>
      <c r="V24" s="154">
        <v>5</v>
      </c>
      <c r="W24" s="73">
        <v>0</v>
      </c>
      <c r="X24" s="35">
        <v>0</v>
      </c>
      <c r="Y24" s="174">
        <v>0</v>
      </c>
      <c r="Z24" s="181">
        <v>85</v>
      </c>
      <c r="AA24" s="35">
        <v>78</v>
      </c>
      <c r="AB24" s="130">
        <v>7</v>
      </c>
      <c r="AC24" s="101"/>
    </row>
    <row r="25" spans="2:29" ht="12.9" customHeight="1" x14ac:dyDescent="0.2">
      <c r="B25" s="413"/>
      <c r="C25" s="423"/>
      <c r="D25" s="288"/>
      <c r="E25" s="215"/>
      <c r="F25" s="215">
        <f>ROUND(F24/E24,3)</f>
        <v>0.93899999999999995</v>
      </c>
      <c r="G25" s="216">
        <f>ROUND(G24/E24,3)</f>
        <v>6.0999999999999999E-2</v>
      </c>
      <c r="H25" s="217">
        <f>ROUND(H24/E24,3)</f>
        <v>0.65100000000000002</v>
      </c>
      <c r="I25" s="218">
        <f>ROUND(I24/E24,3)</f>
        <v>0.63200000000000001</v>
      </c>
      <c r="J25" s="219">
        <f>ROUND(J24/E24,3)</f>
        <v>1.9E-2</v>
      </c>
      <c r="K25" s="239">
        <f>ROUND(K24/E24,3)</f>
        <v>0.34899999999999998</v>
      </c>
      <c r="L25" s="218">
        <f>ROUND(L24/E24,3)</f>
        <v>0.307</v>
      </c>
      <c r="M25" s="220">
        <f>ROUND(M24/E24,3)</f>
        <v>4.2000000000000003E-2</v>
      </c>
      <c r="N25" s="221">
        <f>ROUND(N24/E24,3)</f>
        <v>0.114</v>
      </c>
      <c r="O25" s="218">
        <f>ROUND(O24/E24,3)</f>
        <v>9.0999999999999998E-2</v>
      </c>
      <c r="P25" s="240">
        <f>ROUND(P24/E24,3)</f>
        <v>2.1999999999999999E-2</v>
      </c>
      <c r="Q25" s="218">
        <f>ROUND(Q24/E24,3)</f>
        <v>7.8E-2</v>
      </c>
      <c r="R25" s="218">
        <f>ROUND(R24/E24,3)</f>
        <v>6.9000000000000006E-2</v>
      </c>
      <c r="S25" s="218">
        <f>ROUND(S24/E24,3)</f>
        <v>8.0000000000000002E-3</v>
      </c>
      <c r="T25" s="218">
        <f>ROUND(T24/E24,3)</f>
        <v>3.5999999999999997E-2</v>
      </c>
      <c r="U25" s="218">
        <f>ROUND(U24/E24,3)</f>
        <v>2.1999999999999999E-2</v>
      </c>
      <c r="V25" s="222">
        <f>ROUND(V24/E24,3)</f>
        <v>1.4E-2</v>
      </c>
      <c r="W25" s="221">
        <f>ROUND(W24/E24,3)</f>
        <v>0</v>
      </c>
      <c r="X25" s="215">
        <f>ROUND(X24/E24,3)</f>
        <v>0</v>
      </c>
      <c r="Y25" s="241">
        <f>ROUND(Y24/E24,3)</f>
        <v>0</v>
      </c>
      <c r="Z25" s="224">
        <f>ROUND(Z24/E24,3)</f>
        <v>0.23499999999999999</v>
      </c>
      <c r="AA25" s="215">
        <f>ROUND(AA24/E24,3)</f>
        <v>0.216</v>
      </c>
      <c r="AB25" s="242">
        <f>ROUND(AB24/E24,3)</f>
        <v>1.9E-2</v>
      </c>
      <c r="AC25" s="102"/>
    </row>
    <row r="26" spans="2:29" ht="12.9" customHeight="1" x14ac:dyDescent="0.2">
      <c r="B26" s="413"/>
      <c r="C26" s="424"/>
      <c r="D26" s="292"/>
      <c r="E26" s="272"/>
      <c r="F26" s="243">
        <f>ROUND(F24/F24,3)</f>
        <v>1</v>
      </c>
      <c r="G26" s="244">
        <f>ROUND(G24/G24,3)</f>
        <v>1</v>
      </c>
      <c r="H26" s="245"/>
      <c r="I26" s="246">
        <f>ROUND(I24/F24,3)</f>
        <v>0.67300000000000004</v>
      </c>
      <c r="J26" s="247">
        <f>ROUND(J24/G24,3)</f>
        <v>0.318</v>
      </c>
      <c r="K26" s="248"/>
      <c r="L26" s="246">
        <f>ROUND(L24/F24,3)</f>
        <v>0.32700000000000001</v>
      </c>
      <c r="M26" s="249">
        <f>ROUND(M24/G24,3)</f>
        <v>0.68200000000000005</v>
      </c>
      <c r="N26" s="250"/>
      <c r="O26" s="246">
        <f>ROUND(O24/F24,3)</f>
        <v>9.7000000000000003E-2</v>
      </c>
      <c r="P26" s="251">
        <f>ROUND(P24/G24,3)</f>
        <v>0.36399999999999999</v>
      </c>
      <c r="Q26" s="252"/>
      <c r="R26" s="246">
        <f>ROUND(R24/F24,3)</f>
        <v>7.3999999999999996E-2</v>
      </c>
      <c r="S26" s="246">
        <f>ROUND(S24/G24,3)</f>
        <v>0.13600000000000001</v>
      </c>
      <c r="T26" s="252"/>
      <c r="U26" s="246">
        <f>ROUND(U24/F24,3)</f>
        <v>2.4E-2</v>
      </c>
      <c r="V26" s="253">
        <f>ROUND(V24/G24,3)</f>
        <v>0.22700000000000001</v>
      </c>
      <c r="W26" s="250"/>
      <c r="X26" s="243">
        <f>ROUND(X24/F24,3)</f>
        <v>0</v>
      </c>
      <c r="Y26" s="254">
        <f>ROUND(Y24/G24,3)</f>
        <v>0</v>
      </c>
      <c r="Z26" s="255"/>
      <c r="AA26" s="243">
        <f>ROUND(AA24/F24,3)</f>
        <v>0.23</v>
      </c>
      <c r="AB26" s="256">
        <f>ROUND(AB24/G24,3)</f>
        <v>0.318</v>
      </c>
      <c r="AC26" s="102"/>
    </row>
    <row r="27" spans="2:29" ht="12.9" customHeight="1" x14ac:dyDescent="0.2">
      <c r="B27" s="413"/>
      <c r="C27" s="425" t="s">
        <v>173</v>
      </c>
      <c r="D27" s="201">
        <v>124</v>
      </c>
      <c r="E27" s="35">
        <f>F27+G27</f>
        <v>815</v>
      </c>
      <c r="F27" s="35">
        <f>I27+L27</f>
        <v>391</v>
      </c>
      <c r="G27" s="106">
        <f>J27+M27</f>
        <v>424</v>
      </c>
      <c r="H27" s="116">
        <v>212</v>
      </c>
      <c r="I27" s="74">
        <v>152</v>
      </c>
      <c r="J27" s="117">
        <v>60</v>
      </c>
      <c r="K27" s="126">
        <f>L27+M27</f>
        <v>603</v>
      </c>
      <c r="L27" s="74">
        <f>O27+AA27+X27</f>
        <v>239</v>
      </c>
      <c r="M27" s="77">
        <f>P27+AB27+Y27</f>
        <v>364</v>
      </c>
      <c r="N27" s="73">
        <f>O27+P27</f>
        <v>404</v>
      </c>
      <c r="O27" s="74">
        <f>R27+U27</f>
        <v>139</v>
      </c>
      <c r="P27" s="75">
        <f>S27+V27</f>
        <v>265</v>
      </c>
      <c r="Q27" s="74">
        <v>117</v>
      </c>
      <c r="R27" s="74">
        <v>49</v>
      </c>
      <c r="S27" s="74">
        <v>68</v>
      </c>
      <c r="T27" s="74">
        <v>287</v>
      </c>
      <c r="U27" s="74">
        <v>90</v>
      </c>
      <c r="V27" s="154">
        <v>197</v>
      </c>
      <c r="W27" s="73">
        <v>16</v>
      </c>
      <c r="X27" s="35">
        <v>14</v>
      </c>
      <c r="Y27" s="174">
        <v>2</v>
      </c>
      <c r="Z27" s="181">
        <v>183</v>
      </c>
      <c r="AA27" s="35">
        <v>86</v>
      </c>
      <c r="AB27" s="130">
        <v>97</v>
      </c>
      <c r="AC27" s="101"/>
    </row>
    <row r="28" spans="2:29" ht="12.9" customHeight="1" x14ac:dyDescent="0.2">
      <c r="B28" s="413"/>
      <c r="C28" s="426"/>
      <c r="D28" s="288"/>
      <c r="E28" s="215"/>
      <c r="F28" s="215">
        <f>ROUND(F27/E27,3)</f>
        <v>0.48</v>
      </c>
      <c r="G28" s="216">
        <f>ROUND(G27/E27,3)</f>
        <v>0.52</v>
      </c>
      <c r="H28" s="217">
        <f>ROUND(H27/E27,3)</f>
        <v>0.26</v>
      </c>
      <c r="I28" s="218">
        <f>ROUND(I27/E27,3)</f>
        <v>0.187</v>
      </c>
      <c r="J28" s="219">
        <f>ROUND(J27/E27,3)</f>
        <v>7.3999999999999996E-2</v>
      </c>
      <c r="K28" s="239">
        <f>ROUND(K27/E27,3)</f>
        <v>0.74</v>
      </c>
      <c r="L28" s="218">
        <f>ROUND(L27/E27,3)</f>
        <v>0.29299999999999998</v>
      </c>
      <c r="M28" s="220">
        <f>ROUND(M27/E27,3)</f>
        <v>0.44700000000000001</v>
      </c>
      <c r="N28" s="221">
        <f>ROUND(N27/E27,3)</f>
        <v>0.496</v>
      </c>
      <c r="O28" s="218">
        <f>ROUND(O27/E27,3)</f>
        <v>0.17100000000000001</v>
      </c>
      <c r="P28" s="240">
        <f>ROUND(P27/E27,3)</f>
        <v>0.32500000000000001</v>
      </c>
      <c r="Q28" s="218">
        <f>ROUND(Q27/E27,3)</f>
        <v>0.14399999999999999</v>
      </c>
      <c r="R28" s="218">
        <f>ROUND(R27/E27,3)</f>
        <v>0.06</v>
      </c>
      <c r="S28" s="218">
        <f>ROUND(S27/E27,3)</f>
        <v>8.3000000000000004E-2</v>
      </c>
      <c r="T28" s="218">
        <f>ROUND(T27/E27,3)</f>
        <v>0.35199999999999998</v>
      </c>
      <c r="U28" s="218">
        <f>ROUND(U27/E27,3)</f>
        <v>0.11</v>
      </c>
      <c r="V28" s="222">
        <f>ROUND(V27/E27,3)</f>
        <v>0.24199999999999999</v>
      </c>
      <c r="W28" s="221">
        <f>ROUND(W27/E27,3)</f>
        <v>0.02</v>
      </c>
      <c r="X28" s="215">
        <f>ROUND(X27/E27,3)</f>
        <v>1.7000000000000001E-2</v>
      </c>
      <c r="Y28" s="241">
        <f>ROUND(Y27/E27,3)</f>
        <v>2E-3</v>
      </c>
      <c r="Z28" s="224">
        <f>ROUND(Z27/E27,3)</f>
        <v>0.22500000000000001</v>
      </c>
      <c r="AA28" s="215">
        <f>ROUND(AA27/E27,3)</f>
        <v>0.106</v>
      </c>
      <c r="AB28" s="242">
        <f>ROUND(AB27/E27,3)</f>
        <v>0.11899999999999999</v>
      </c>
      <c r="AC28" s="102"/>
    </row>
    <row r="29" spans="2:29" ht="12.9" customHeight="1" x14ac:dyDescent="0.2">
      <c r="B29" s="413"/>
      <c r="C29" s="427"/>
      <c r="D29" s="292"/>
      <c r="E29" s="272"/>
      <c r="F29" s="243">
        <f>ROUND(F27/F27,3)</f>
        <v>1</v>
      </c>
      <c r="G29" s="244">
        <f>ROUND(G27/G27,3)</f>
        <v>1</v>
      </c>
      <c r="H29" s="245"/>
      <c r="I29" s="246">
        <f>ROUND(I27/F27,3)</f>
        <v>0.38900000000000001</v>
      </c>
      <c r="J29" s="247">
        <f>ROUND(J27/G27,3)</f>
        <v>0.14199999999999999</v>
      </c>
      <c r="K29" s="248"/>
      <c r="L29" s="246">
        <f>ROUND(L27/F27,3)</f>
        <v>0.61099999999999999</v>
      </c>
      <c r="M29" s="249">
        <f>ROUND(M27/G27,3)</f>
        <v>0.85799999999999998</v>
      </c>
      <c r="N29" s="250"/>
      <c r="O29" s="246">
        <f>ROUND(O27/F27,3)</f>
        <v>0.35499999999999998</v>
      </c>
      <c r="P29" s="251">
        <f>ROUND(P27/G27,3)</f>
        <v>0.625</v>
      </c>
      <c r="Q29" s="252"/>
      <c r="R29" s="246">
        <f>ROUND(R27/F27,3)</f>
        <v>0.125</v>
      </c>
      <c r="S29" s="246">
        <f>ROUND(S27/G27,3)</f>
        <v>0.16</v>
      </c>
      <c r="T29" s="252"/>
      <c r="U29" s="246">
        <f>ROUND(U27/F27,3)</f>
        <v>0.23</v>
      </c>
      <c r="V29" s="253">
        <f>ROUND(V27/G27,3)</f>
        <v>0.46500000000000002</v>
      </c>
      <c r="W29" s="250"/>
      <c r="X29" s="243">
        <f>ROUND(X27/F27,3)</f>
        <v>3.5999999999999997E-2</v>
      </c>
      <c r="Y29" s="254">
        <f>ROUND(Y27/G27,3)</f>
        <v>5.0000000000000001E-3</v>
      </c>
      <c r="Z29" s="255"/>
      <c r="AA29" s="243">
        <f>ROUND(AA27/F27,3)</f>
        <v>0.22</v>
      </c>
      <c r="AB29" s="256">
        <f>ROUND(AB27/G27,3)</f>
        <v>0.22900000000000001</v>
      </c>
      <c r="AC29" s="102"/>
    </row>
    <row r="30" spans="2:29" ht="12.9" customHeight="1" x14ac:dyDescent="0.2">
      <c r="B30" s="413"/>
      <c r="C30" s="409" t="s">
        <v>174</v>
      </c>
      <c r="D30" s="201">
        <v>14</v>
      </c>
      <c r="E30" s="35">
        <f>F30+G30</f>
        <v>211</v>
      </c>
      <c r="F30" s="35">
        <f>I30+L30</f>
        <v>117</v>
      </c>
      <c r="G30" s="106">
        <f>J30+M30</f>
        <v>94</v>
      </c>
      <c r="H30" s="116">
        <v>150</v>
      </c>
      <c r="I30" s="74">
        <v>60</v>
      </c>
      <c r="J30" s="117">
        <v>90</v>
      </c>
      <c r="K30" s="126">
        <f>L30+M30</f>
        <v>61</v>
      </c>
      <c r="L30" s="74">
        <f>O30+AA30+X30</f>
        <v>57</v>
      </c>
      <c r="M30" s="77">
        <f>P30+AB30+Y30</f>
        <v>4</v>
      </c>
      <c r="N30" s="73">
        <f>O30+P30</f>
        <v>26</v>
      </c>
      <c r="O30" s="74">
        <f>R30+U30</f>
        <v>25</v>
      </c>
      <c r="P30" s="75">
        <f>S30+V30</f>
        <v>1</v>
      </c>
      <c r="Q30" s="74">
        <v>5</v>
      </c>
      <c r="R30" s="74">
        <v>5</v>
      </c>
      <c r="S30" s="74">
        <v>0</v>
      </c>
      <c r="T30" s="74">
        <v>21</v>
      </c>
      <c r="U30" s="74">
        <v>20</v>
      </c>
      <c r="V30" s="154">
        <v>1</v>
      </c>
      <c r="W30" s="73">
        <v>1</v>
      </c>
      <c r="X30" s="35">
        <v>1</v>
      </c>
      <c r="Y30" s="174">
        <v>0</v>
      </c>
      <c r="Z30" s="181">
        <v>34</v>
      </c>
      <c r="AA30" s="35">
        <v>31</v>
      </c>
      <c r="AB30" s="130">
        <v>3</v>
      </c>
      <c r="AC30" s="101"/>
    </row>
    <row r="31" spans="2:29" ht="12.9" customHeight="1" x14ac:dyDescent="0.2">
      <c r="B31" s="413"/>
      <c r="C31" s="410"/>
      <c r="D31" s="288"/>
      <c r="E31" s="215"/>
      <c r="F31" s="215">
        <f>ROUND(F30/E30,3)</f>
        <v>0.55500000000000005</v>
      </c>
      <c r="G31" s="216">
        <f>ROUND(G30/E30,3)</f>
        <v>0.44500000000000001</v>
      </c>
      <c r="H31" s="217">
        <f>ROUND(H30/E30,3)</f>
        <v>0.71099999999999997</v>
      </c>
      <c r="I31" s="218">
        <f>ROUND(I30/E30,3)</f>
        <v>0.28399999999999997</v>
      </c>
      <c r="J31" s="219">
        <f>ROUND(J30/E30,3)</f>
        <v>0.42699999999999999</v>
      </c>
      <c r="K31" s="239">
        <f>ROUND(K30/E30,3)</f>
        <v>0.28899999999999998</v>
      </c>
      <c r="L31" s="218">
        <f>ROUND(L30/E30,3)</f>
        <v>0.27</v>
      </c>
      <c r="M31" s="220">
        <f>ROUND(M30/E30,3)</f>
        <v>1.9E-2</v>
      </c>
      <c r="N31" s="221">
        <f>ROUND(N30/E30,3)</f>
        <v>0.123</v>
      </c>
      <c r="O31" s="218">
        <f>ROUND(O30/E30,3)</f>
        <v>0.11799999999999999</v>
      </c>
      <c r="P31" s="240">
        <f>ROUND(P30/E30,3)</f>
        <v>5.0000000000000001E-3</v>
      </c>
      <c r="Q31" s="218">
        <f>ROUND(Q30/E30,3)</f>
        <v>2.4E-2</v>
      </c>
      <c r="R31" s="218">
        <f>ROUND(R30/E30,3)</f>
        <v>2.4E-2</v>
      </c>
      <c r="S31" s="218">
        <f>ROUND(S30/E30,3)</f>
        <v>0</v>
      </c>
      <c r="T31" s="218">
        <f>ROUND(T30/E30,3)</f>
        <v>0.1</v>
      </c>
      <c r="U31" s="218">
        <f>ROUND(U30/E30,3)</f>
        <v>9.5000000000000001E-2</v>
      </c>
      <c r="V31" s="222">
        <f>ROUND(V30/E30,3)</f>
        <v>5.0000000000000001E-3</v>
      </c>
      <c r="W31" s="221">
        <f>ROUND(W30/E30,3)</f>
        <v>5.0000000000000001E-3</v>
      </c>
      <c r="X31" s="215">
        <f>ROUND(X30/E30,3)</f>
        <v>5.0000000000000001E-3</v>
      </c>
      <c r="Y31" s="241">
        <f>ROUND(Y30/E30,3)</f>
        <v>0</v>
      </c>
      <c r="Z31" s="224">
        <f>ROUND(Z30/E30,3)</f>
        <v>0.161</v>
      </c>
      <c r="AA31" s="215">
        <f>ROUND(AA30/E30,3)</f>
        <v>0.14699999999999999</v>
      </c>
      <c r="AB31" s="242">
        <f>ROUND(AB30/E30,3)</f>
        <v>1.4E-2</v>
      </c>
      <c r="AC31" s="102"/>
    </row>
    <row r="32" spans="2:29" ht="12.9" customHeight="1" x14ac:dyDescent="0.2">
      <c r="B32" s="413"/>
      <c r="C32" s="411"/>
      <c r="D32" s="292"/>
      <c r="E32" s="272"/>
      <c r="F32" s="243">
        <f>ROUND(F30/F30,3)</f>
        <v>1</v>
      </c>
      <c r="G32" s="244">
        <f>ROUND(G30/G30,3)</f>
        <v>1</v>
      </c>
      <c r="H32" s="245"/>
      <c r="I32" s="246">
        <f>ROUND(I30/F30,3)</f>
        <v>0.51300000000000001</v>
      </c>
      <c r="J32" s="247">
        <f>ROUND(J30/G30,3)</f>
        <v>0.95699999999999996</v>
      </c>
      <c r="K32" s="248"/>
      <c r="L32" s="246">
        <f>ROUND(L30/F30,3)</f>
        <v>0.48699999999999999</v>
      </c>
      <c r="M32" s="249">
        <f>ROUND(M30/G30,3)</f>
        <v>4.2999999999999997E-2</v>
      </c>
      <c r="N32" s="250"/>
      <c r="O32" s="246">
        <f>ROUND(O30/F30,3)</f>
        <v>0.214</v>
      </c>
      <c r="P32" s="251">
        <f>ROUND(P30/G30,3)</f>
        <v>1.0999999999999999E-2</v>
      </c>
      <c r="Q32" s="252"/>
      <c r="R32" s="246">
        <f>ROUND(R30/F30,3)</f>
        <v>4.2999999999999997E-2</v>
      </c>
      <c r="S32" s="246">
        <f>ROUND(S30/G30,3)</f>
        <v>0</v>
      </c>
      <c r="T32" s="252"/>
      <c r="U32" s="246">
        <f>ROUND(U30/F30,3)</f>
        <v>0.17100000000000001</v>
      </c>
      <c r="V32" s="253">
        <f>ROUND(V30/G30,3)</f>
        <v>1.0999999999999999E-2</v>
      </c>
      <c r="W32" s="250"/>
      <c r="X32" s="243">
        <f>ROUND(X30/F30,3)</f>
        <v>8.9999999999999993E-3</v>
      </c>
      <c r="Y32" s="254">
        <f>ROUND(Y30/G30,3)</f>
        <v>0</v>
      </c>
      <c r="Z32" s="255"/>
      <c r="AA32" s="243">
        <f>ROUND(AA30/F30,3)</f>
        <v>0.26500000000000001</v>
      </c>
      <c r="AB32" s="256">
        <f>ROUND(AB30/G30,3)</f>
        <v>3.2000000000000001E-2</v>
      </c>
      <c r="AC32" s="102"/>
    </row>
    <row r="33" spans="2:29" ht="12.9" customHeight="1" x14ac:dyDescent="0.2">
      <c r="B33" s="413"/>
      <c r="C33" s="410" t="s">
        <v>175</v>
      </c>
      <c r="D33" s="201">
        <v>199</v>
      </c>
      <c r="E33" s="35">
        <f>F33+G33</f>
        <v>3811</v>
      </c>
      <c r="F33" s="35">
        <f>I33+L33</f>
        <v>1614</v>
      </c>
      <c r="G33" s="106">
        <f>J33+M33</f>
        <v>2197</v>
      </c>
      <c r="H33" s="116">
        <v>772</v>
      </c>
      <c r="I33" s="74">
        <v>418</v>
      </c>
      <c r="J33" s="117">
        <v>354</v>
      </c>
      <c r="K33" s="126">
        <f>L33+M33</f>
        <v>3039</v>
      </c>
      <c r="L33" s="74">
        <f>O33+AA33+X33</f>
        <v>1196</v>
      </c>
      <c r="M33" s="77">
        <f>P33+AB33+Y33</f>
        <v>1843</v>
      </c>
      <c r="N33" s="73">
        <f>O33+P33</f>
        <v>2326</v>
      </c>
      <c r="O33" s="74">
        <f>R33+U33</f>
        <v>748</v>
      </c>
      <c r="P33" s="75">
        <f>S33+V33</f>
        <v>1578</v>
      </c>
      <c r="Q33" s="74">
        <v>255</v>
      </c>
      <c r="R33" s="74">
        <v>113</v>
      </c>
      <c r="S33" s="74">
        <v>142</v>
      </c>
      <c r="T33" s="74">
        <v>2071</v>
      </c>
      <c r="U33" s="74">
        <v>635</v>
      </c>
      <c r="V33" s="154">
        <v>1436</v>
      </c>
      <c r="W33" s="73">
        <v>24</v>
      </c>
      <c r="X33" s="35">
        <v>14</v>
      </c>
      <c r="Y33" s="174">
        <v>10</v>
      </c>
      <c r="Z33" s="181">
        <v>689</v>
      </c>
      <c r="AA33" s="35">
        <v>434</v>
      </c>
      <c r="AB33" s="130">
        <v>255</v>
      </c>
      <c r="AC33" s="101"/>
    </row>
    <row r="34" spans="2:29" ht="12.9" customHeight="1" x14ac:dyDescent="0.2">
      <c r="B34" s="413"/>
      <c r="C34" s="410"/>
      <c r="D34" s="288"/>
      <c r="E34" s="215"/>
      <c r="F34" s="215">
        <f>ROUND(F33/E33,3)</f>
        <v>0.42399999999999999</v>
      </c>
      <c r="G34" s="216">
        <f>ROUND(G33/E33,3)</f>
        <v>0.57599999999999996</v>
      </c>
      <c r="H34" s="217">
        <f>ROUND(H33/E33,3)</f>
        <v>0.20300000000000001</v>
      </c>
      <c r="I34" s="218">
        <f>ROUND(I33/E33,3)</f>
        <v>0.11</v>
      </c>
      <c r="J34" s="219">
        <f>ROUND(J33/E33,3)</f>
        <v>9.2999999999999999E-2</v>
      </c>
      <c r="K34" s="239">
        <f>ROUND(K33/E33,3)</f>
        <v>0.79700000000000004</v>
      </c>
      <c r="L34" s="218">
        <f>ROUND(L33/E33,3)</f>
        <v>0.314</v>
      </c>
      <c r="M34" s="220">
        <f>ROUND(M33/E33,3)</f>
        <v>0.48399999999999999</v>
      </c>
      <c r="N34" s="221">
        <f>ROUND(N33/E33,3)</f>
        <v>0.61</v>
      </c>
      <c r="O34" s="218">
        <f>ROUND(O33/E33,3)</f>
        <v>0.19600000000000001</v>
      </c>
      <c r="P34" s="240">
        <f>ROUND(P33/E33,3)</f>
        <v>0.41399999999999998</v>
      </c>
      <c r="Q34" s="218">
        <f>ROUND(Q33/E33,3)</f>
        <v>6.7000000000000004E-2</v>
      </c>
      <c r="R34" s="218">
        <f>ROUND(R33/E33,3)</f>
        <v>0.03</v>
      </c>
      <c r="S34" s="218">
        <f>ROUND(S33/E33,3)</f>
        <v>3.6999999999999998E-2</v>
      </c>
      <c r="T34" s="218">
        <f>ROUND(T33/E33,3)</f>
        <v>0.54300000000000004</v>
      </c>
      <c r="U34" s="218">
        <f>ROUND(U33/E33,3)</f>
        <v>0.16700000000000001</v>
      </c>
      <c r="V34" s="222">
        <f>ROUND(V33/E33,3)</f>
        <v>0.377</v>
      </c>
      <c r="W34" s="221">
        <f>ROUND(W33/E33,3)</f>
        <v>6.0000000000000001E-3</v>
      </c>
      <c r="X34" s="215">
        <f>ROUND(X33/E33,3)</f>
        <v>4.0000000000000001E-3</v>
      </c>
      <c r="Y34" s="241">
        <f>ROUND(Y33/E33,3)</f>
        <v>3.0000000000000001E-3</v>
      </c>
      <c r="Z34" s="224">
        <f>ROUND(Z33/E33,3)</f>
        <v>0.18099999999999999</v>
      </c>
      <c r="AA34" s="215">
        <f>ROUND(AA33/E33,3)</f>
        <v>0.114</v>
      </c>
      <c r="AB34" s="242">
        <f>ROUND(AB33/E33,3)</f>
        <v>6.7000000000000004E-2</v>
      </c>
      <c r="AC34" s="102"/>
    </row>
    <row r="35" spans="2:29" ht="12.9" customHeight="1" thickBot="1" x14ac:dyDescent="0.25">
      <c r="B35" s="418"/>
      <c r="C35" s="410"/>
      <c r="D35" s="293"/>
      <c r="E35" s="272"/>
      <c r="F35" s="243">
        <f>ROUND(F33/F33,3)</f>
        <v>1</v>
      </c>
      <c r="G35" s="244">
        <f>ROUND(G33/G33,3)</f>
        <v>1</v>
      </c>
      <c r="H35" s="245"/>
      <c r="I35" s="246">
        <f>ROUND(I33/F33,3)</f>
        <v>0.25900000000000001</v>
      </c>
      <c r="J35" s="247">
        <f>ROUND(J33/G33,3)</f>
        <v>0.161</v>
      </c>
      <c r="K35" s="248"/>
      <c r="L35" s="257">
        <f>ROUND(L33/F33,3)</f>
        <v>0.74099999999999999</v>
      </c>
      <c r="M35" s="249">
        <f>ROUND(M33/G33,3)</f>
        <v>0.83899999999999997</v>
      </c>
      <c r="N35" s="250"/>
      <c r="O35" s="246">
        <f>ROUND(O33/F33,3)</f>
        <v>0.46300000000000002</v>
      </c>
      <c r="P35" s="251">
        <f>ROUND(P33/G33,3)</f>
        <v>0.71799999999999997</v>
      </c>
      <c r="Q35" s="252"/>
      <c r="R35" s="246">
        <f>ROUND(R33/F33,3)</f>
        <v>7.0000000000000007E-2</v>
      </c>
      <c r="S35" s="246">
        <f>ROUND(S33/G33,3)</f>
        <v>6.5000000000000002E-2</v>
      </c>
      <c r="T35" s="252"/>
      <c r="U35" s="246">
        <f>ROUND(U33/F33,3)</f>
        <v>0.39300000000000002</v>
      </c>
      <c r="V35" s="253">
        <f>ROUND(V33/G33,3)</f>
        <v>0.65400000000000003</v>
      </c>
      <c r="W35" s="250"/>
      <c r="X35" s="243">
        <f>ROUND(X33/F33,3)</f>
        <v>8.9999999999999993E-3</v>
      </c>
      <c r="Y35" s="254">
        <f>ROUND(Y33/G33,3)</f>
        <v>5.0000000000000001E-3</v>
      </c>
      <c r="Z35" s="255"/>
      <c r="AA35" s="243">
        <f>ROUND(AA33/F33,3)</f>
        <v>0.26900000000000002</v>
      </c>
      <c r="AB35" s="256">
        <f>ROUND(AB33/G33,3)</f>
        <v>0.11600000000000001</v>
      </c>
      <c r="AC35" s="102"/>
    </row>
    <row r="36" spans="2:29" ht="12.9" customHeight="1" thickTop="1" x14ac:dyDescent="0.2">
      <c r="B36" s="412" t="s">
        <v>176</v>
      </c>
      <c r="C36" s="415" t="s">
        <v>177</v>
      </c>
      <c r="D36" s="201">
        <v>96</v>
      </c>
      <c r="E36" s="78">
        <f>F36+G36</f>
        <v>182</v>
      </c>
      <c r="F36" s="78">
        <f>I36+L36</f>
        <v>92</v>
      </c>
      <c r="G36" s="107">
        <f>J36+M36</f>
        <v>90</v>
      </c>
      <c r="H36" s="118">
        <v>82</v>
      </c>
      <c r="I36" s="80">
        <v>55</v>
      </c>
      <c r="J36" s="119">
        <v>27</v>
      </c>
      <c r="K36" s="128">
        <f>L36+M36</f>
        <v>100</v>
      </c>
      <c r="L36" s="83">
        <f>O36+AA36+X36</f>
        <v>37</v>
      </c>
      <c r="M36" s="82">
        <f>P36+AB36+Y36</f>
        <v>63</v>
      </c>
      <c r="N36" s="79">
        <f>O36+P36</f>
        <v>80</v>
      </c>
      <c r="O36" s="80">
        <f>R36+U36</f>
        <v>25</v>
      </c>
      <c r="P36" s="81">
        <f>S36+V36</f>
        <v>55</v>
      </c>
      <c r="Q36" s="80">
        <v>23</v>
      </c>
      <c r="R36" s="80">
        <v>7</v>
      </c>
      <c r="S36" s="80">
        <v>16</v>
      </c>
      <c r="T36" s="80">
        <v>57</v>
      </c>
      <c r="U36" s="80">
        <v>18</v>
      </c>
      <c r="V36" s="155">
        <v>39</v>
      </c>
      <c r="W36" s="79">
        <v>1</v>
      </c>
      <c r="X36" s="78">
        <v>1</v>
      </c>
      <c r="Y36" s="173">
        <v>0</v>
      </c>
      <c r="Z36" s="180">
        <v>19</v>
      </c>
      <c r="AA36" s="78">
        <v>11</v>
      </c>
      <c r="AB36" s="129">
        <v>8</v>
      </c>
      <c r="AC36" s="101"/>
    </row>
    <row r="37" spans="2:29" ht="12.9" customHeight="1" x14ac:dyDescent="0.2">
      <c r="B37" s="413"/>
      <c r="C37" s="411"/>
      <c r="D37" s="288"/>
      <c r="E37" s="215"/>
      <c r="F37" s="215">
        <f>ROUND(F36/E36,3)</f>
        <v>0.505</v>
      </c>
      <c r="G37" s="216">
        <f>ROUND(G36/E36,3)</f>
        <v>0.495</v>
      </c>
      <c r="H37" s="217">
        <f>ROUND(H36/E36,3)</f>
        <v>0.45100000000000001</v>
      </c>
      <c r="I37" s="218">
        <f>ROUND(I36/E36,3)</f>
        <v>0.30199999999999999</v>
      </c>
      <c r="J37" s="219">
        <f>ROUND(J36/E36,3)</f>
        <v>0.14799999999999999</v>
      </c>
      <c r="K37" s="239">
        <f>ROUND(K36/E36,3)</f>
        <v>0.54900000000000004</v>
      </c>
      <c r="L37" s="218">
        <f>ROUND(L36/E36,3)</f>
        <v>0.20300000000000001</v>
      </c>
      <c r="M37" s="220">
        <f>ROUND(M36/E36,3)</f>
        <v>0.34599999999999997</v>
      </c>
      <c r="N37" s="221">
        <f>ROUND(N36/E36,3)</f>
        <v>0.44</v>
      </c>
      <c r="O37" s="218">
        <f>ROUND(O36/E36,3)</f>
        <v>0.13700000000000001</v>
      </c>
      <c r="P37" s="240">
        <f>ROUND(P36/E36,3)</f>
        <v>0.30199999999999999</v>
      </c>
      <c r="Q37" s="218">
        <f>ROUND(Q36/E36,3)</f>
        <v>0.126</v>
      </c>
      <c r="R37" s="218">
        <f>ROUND(R36/E36,3)</f>
        <v>3.7999999999999999E-2</v>
      </c>
      <c r="S37" s="218">
        <f>ROUND(S36/E36,3)</f>
        <v>8.7999999999999995E-2</v>
      </c>
      <c r="T37" s="218">
        <f>ROUND(T36/E36,3)</f>
        <v>0.313</v>
      </c>
      <c r="U37" s="218">
        <f>ROUND(U36/E36,3)</f>
        <v>9.9000000000000005E-2</v>
      </c>
      <c r="V37" s="222">
        <f>ROUND(V36/E36,3)</f>
        <v>0.214</v>
      </c>
      <c r="W37" s="221">
        <f>ROUND(W36/E36,3)</f>
        <v>5.0000000000000001E-3</v>
      </c>
      <c r="X37" s="215">
        <f>ROUND(X36/E36,3)</f>
        <v>5.0000000000000001E-3</v>
      </c>
      <c r="Y37" s="241">
        <f>ROUND(Y36/E36,3)</f>
        <v>0</v>
      </c>
      <c r="Z37" s="224">
        <f>ROUND(Z36/E36,3)</f>
        <v>0.104</v>
      </c>
      <c r="AA37" s="215">
        <f>ROUND(AA36/E36,3)</f>
        <v>0.06</v>
      </c>
      <c r="AB37" s="242">
        <f>ROUND(AB36/E36,3)</f>
        <v>4.3999999999999997E-2</v>
      </c>
      <c r="AC37" s="102"/>
    </row>
    <row r="38" spans="2:29" ht="12.9" customHeight="1" x14ac:dyDescent="0.2">
      <c r="B38" s="413"/>
      <c r="C38" s="416"/>
      <c r="D38" s="292"/>
      <c r="E38" s="272"/>
      <c r="F38" s="243">
        <f>ROUND(F36/F36,3)</f>
        <v>1</v>
      </c>
      <c r="G38" s="244">
        <f>ROUND(G36/G36,3)</f>
        <v>1</v>
      </c>
      <c r="H38" s="245"/>
      <c r="I38" s="246">
        <f>ROUND(I36/F36,3)</f>
        <v>0.59799999999999998</v>
      </c>
      <c r="J38" s="247">
        <f>ROUND(J36/G36,3)</f>
        <v>0.3</v>
      </c>
      <c r="K38" s="248"/>
      <c r="L38" s="246">
        <f>ROUND(L36/F36,3)</f>
        <v>0.40200000000000002</v>
      </c>
      <c r="M38" s="253">
        <f>ROUND(M36/G36,3)</f>
        <v>0.7</v>
      </c>
      <c r="N38" s="250"/>
      <c r="O38" s="246">
        <f>ROUND(O36/F36,3)</f>
        <v>0.27200000000000002</v>
      </c>
      <c r="P38" s="251">
        <f>ROUND(P36/G36,3)</f>
        <v>0.61099999999999999</v>
      </c>
      <c r="Q38" s="252"/>
      <c r="R38" s="246">
        <f>ROUND(R36/F36,3)</f>
        <v>7.5999999999999998E-2</v>
      </c>
      <c r="S38" s="246">
        <f>ROUND(S36/G36,3)</f>
        <v>0.17799999999999999</v>
      </c>
      <c r="T38" s="252"/>
      <c r="U38" s="246">
        <f>ROUND(U36/F36,3)</f>
        <v>0.19600000000000001</v>
      </c>
      <c r="V38" s="253">
        <f>ROUND(V36/G36,3)</f>
        <v>0.433</v>
      </c>
      <c r="W38" s="250"/>
      <c r="X38" s="243">
        <f>ROUND(X36/F36,3)</f>
        <v>1.0999999999999999E-2</v>
      </c>
      <c r="Y38" s="254">
        <f>ROUND(Y36/G36,3)</f>
        <v>0</v>
      </c>
      <c r="Z38" s="255"/>
      <c r="AA38" s="243">
        <f>ROUND(AA36/F36,3)</f>
        <v>0.12</v>
      </c>
      <c r="AB38" s="256">
        <f>ROUND(AB36/G36,3)</f>
        <v>8.8999999999999996E-2</v>
      </c>
      <c r="AC38" s="102"/>
    </row>
    <row r="39" spans="2:29" ht="12.9" customHeight="1" x14ac:dyDescent="0.2">
      <c r="B39" s="413"/>
      <c r="C39" s="416" t="s">
        <v>178</v>
      </c>
      <c r="D39" s="201">
        <v>232</v>
      </c>
      <c r="E39" s="35">
        <f>F39+G39</f>
        <v>894</v>
      </c>
      <c r="F39" s="35">
        <f>I39+L39</f>
        <v>519</v>
      </c>
      <c r="G39" s="106">
        <f>J39+M39</f>
        <v>375</v>
      </c>
      <c r="H39" s="116">
        <v>440</v>
      </c>
      <c r="I39" s="74">
        <v>322</v>
      </c>
      <c r="J39" s="117">
        <v>118</v>
      </c>
      <c r="K39" s="126">
        <f>L39+M39</f>
        <v>454</v>
      </c>
      <c r="L39" s="74">
        <f>O39+AA39+X39</f>
        <v>197</v>
      </c>
      <c r="M39" s="84">
        <f>P39+AB39+Y39</f>
        <v>257</v>
      </c>
      <c r="N39" s="73">
        <f>O39+P39</f>
        <v>325</v>
      </c>
      <c r="O39" s="74">
        <f>R39+U39</f>
        <v>115</v>
      </c>
      <c r="P39" s="75">
        <f>S39+V39</f>
        <v>210</v>
      </c>
      <c r="Q39" s="74">
        <v>67</v>
      </c>
      <c r="R39" s="74">
        <v>31</v>
      </c>
      <c r="S39" s="74">
        <v>36</v>
      </c>
      <c r="T39" s="74">
        <v>258</v>
      </c>
      <c r="U39" s="74">
        <v>84</v>
      </c>
      <c r="V39" s="154">
        <v>174</v>
      </c>
      <c r="W39" s="73">
        <v>10</v>
      </c>
      <c r="X39" s="35">
        <v>1</v>
      </c>
      <c r="Y39" s="174">
        <v>9</v>
      </c>
      <c r="Z39" s="181">
        <v>119</v>
      </c>
      <c r="AA39" s="35">
        <v>81</v>
      </c>
      <c r="AB39" s="130">
        <v>38</v>
      </c>
      <c r="AC39" s="101"/>
    </row>
    <row r="40" spans="2:29" ht="12.9" customHeight="1" x14ac:dyDescent="0.2">
      <c r="B40" s="413"/>
      <c r="C40" s="416"/>
      <c r="D40" s="288"/>
      <c r="E40" s="215"/>
      <c r="F40" s="215">
        <f>ROUND(F39/E39,3)</f>
        <v>0.58099999999999996</v>
      </c>
      <c r="G40" s="216">
        <f>ROUND(G39/E39,3)</f>
        <v>0.41899999999999998</v>
      </c>
      <c r="H40" s="217">
        <f>ROUND(H39/E39,3)</f>
        <v>0.49199999999999999</v>
      </c>
      <c r="I40" s="218">
        <f>ROUND(I39/E39,3)</f>
        <v>0.36</v>
      </c>
      <c r="J40" s="219">
        <f>ROUND(J39/E39,3)</f>
        <v>0.13200000000000001</v>
      </c>
      <c r="K40" s="239">
        <f>ROUND(K39/E39,3)</f>
        <v>0.50800000000000001</v>
      </c>
      <c r="L40" s="218">
        <f>ROUND(L39/E39,3)</f>
        <v>0.22</v>
      </c>
      <c r="M40" s="220">
        <f>ROUND(M39/E39,3)</f>
        <v>0.28699999999999998</v>
      </c>
      <c r="N40" s="221">
        <f>ROUND(N39/E39,3)</f>
        <v>0.36399999999999999</v>
      </c>
      <c r="O40" s="218">
        <f>ROUND(O39/E39,3)</f>
        <v>0.129</v>
      </c>
      <c r="P40" s="240">
        <f>ROUND(P39/E39,3)</f>
        <v>0.23499999999999999</v>
      </c>
      <c r="Q40" s="218">
        <f>ROUND(Q39/E39,3)</f>
        <v>7.4999999999999997E-2</v>
      </c>
      <c r="R40" s="218">
        <f>ROUND(R39/E39,3)</f>
        <v>3.5000000000000003E-2</v>
      </c>
      <c r="S40" s="218">
        <f>ROUND(S39/E39,3)</f>
        <v>0.04</v>
      </c>
      <c r="T40" s="218">
        <f>ROUND(T39/E39,3)</f>
        <v>0.28899999999999998</v>
      </c>
      <c r="U40" s="218">
        <f>ROUND(U39/E39,3)</f>
        <v>9.4E-2</v>
      </c>
      <c r="V40" s="222">
        <f>ROUND(V39/E39,3)</f>
        <v>0.19500000000000001</v>
      </c>
      <c r="W40" s="221">
        <f>ROUND(W39/E39,3)</f>
        <v>1.0999999999999999E-2</v>
      </c>
      <c r="X40" s="215">
        <f>ROUND(X39/E39,3)</f>
        <v>1E-3</v>
      </c>
      <c r="Y40" s="241">
        <f>ROUND(Y39/E39,3)</f>
        <v>0.01</v>
      </c>
      <c r="Z40" s="224">
        <f>ROUND(Z39/E39,3)</f>
        <v>0.13300000000000001</v>
      </c>
      <c r="AA40" s="215">
        <f>ROUND(AA39/E39,3)</f>
        <v>9.0999999999999998E-2</v>
      </c>
      <c r="AB40" s="242">
        <f>ROUND(AB39/E39,3)</f>
        <v>4.2999999999999997E-2</v>
      </c>
      <c r="AC40" s="102"/>
    </row>
    <row r="41" spans="2:29" ht="12.9" customHeight="1" x14ac:dyDescent="0.2">
      <c r="B41" s="413"/>
      <c r="C41" s="416"/>
      <c r="D41" s="292"/>
      <c r="E41" s="272"/>
      <c r="F41" s="243">
        <f>ROUND(F39/F39,3)</f>
        <v>1</v>
      </c>
      <c r="G41" s="244">
        <f>ROUND(G39/G39,3)</f>
        <v>1</v>
      </c>
      <c r="H41" s="245"/>
      <c r="I41" s="246">
        <f>ROUND(I39/F39,3)</f>
        <v>0.62</v>
      </c>
      <c r="J41" s="247">
        <f>ROUND(J39/G39,3)</f>
        <v>0.315</v>
      </c>
      <c r="K41" s="248"/>
      <c r="L41" s="246">
        <f>ROUND(L39/F39,3)</f>
        <v>0.38</v>
      </c>
      <c r="M41" s="249">
        <f>ROUND(M39/G39,3)</f>
        <v>0.68500000000000005</v>
      </c>
      <c r="N41" s="250"/>
      <c r="O41" s="246">
        <f>ROUND(O39/F39,3)</f>
        <v>0.222</v>
      </c>
      <c r="P41" s="251">
        <f>ROUND(P39/G39,3)</f>
        <v>0.56000000000000005</v>
      </c>
      <c r="Q41" s="252"/>
      <c r="R41" s="246">
        <f>ROUND(R39/F39,3)</f>
        <v>0.06</v>
      </c>
      <c r="S41" s="246">
        <f>ROUND(S39/G39,3)</f>
        <v>9.6000000000000002E-2</v>
      </c>
      <c r="T41" s="252"/>
      <c r="U41" s="246">
        <f>ROUND(U39/F39,3)</f>
        <v>0.16200000000000001</v>
      </c>
      <c r="V41" s="253">
        <f>ROUND(V39/G39,3)</f>
        <v>0.46400000000000002</v>
      </c>
      <c r="W41" s="250"/>
      <c r="X41" s="243">
        <f>ROUND(X39/F39,3)</f>
        <v>2E-3</v>
      </c>
      <c r="Y41" s="254">
        <f>ROUND(Y39/G39,3)</f>
        <v>2.4E-2</v>
      </c>
      <c r="Z41" s="255"/>
      <c r="AA41" s="243">
        <f>ROUND(AA39/F39,3)</f>
        <v>0.156</v>
      </c>
      <c r="AB41" s="256">
        <f>ROUND(AB39/G39,3)</f>
        <v>0.10100000000000001</v>
      </c>
      <c r="AC41" s="102"/>
    </row>
    <row r="42" spans="2:29" ht="12.9" customHeight="1" x14ac:dyDescent="0.2">
      <c r="B42" s="413"/>
      <c r="C42" s="411" t="s">
        <v>179</v>
      </c>
      <c r="D42" s="201">
        <v>79</v>
      </c>
      <c r="E42" s="36">
        <f>F42+G42</f>
        <v>684</v>
      </c>
      <c r="F42" s="36">
        <f>I42+L42</f>
        <v>342</v>
      </c>
      <c r="G42" s="108">
        <f>J42+M42</f>
        <v>342</v>
      </c>
      <c r="H42" s="120">
        <v>272</v>
      </c>
      <c r="I42" s="83">
        <v>204</v>
      </c>
      <c r="J42" s="121">
        <v>68</v>
      </c>
      <c r="K42" s="131">
        <f>L42+M42</f>
        <v>412</v>
      </c>
      <c r="L42" s="74">
        <f>O42+AA42+X42</f>
        <v>138</v>
      </c>
      <c r="M42" s="84">
        <f>P42+AB42+Y42</f>
        <v>274</v>
      </c>
      <c r="N42" s="85">
        <f>O42+P42</f>
        <v>338</v>
      </c>
      <c r="O42" s="83">
        <f>R42+U42</f>
        <v>95</v>
      </c>
      <c r="P42" s="86">
        <f>S42+V42</f>
        <v>243</v>
      </c>
      <c r="Q42" s="83">
        <v>73</v>
      </c>
      <c r="R42" s="83">
        <v>35</v>
      </c>
      <c r="S42" s="83">
        <v>38</v>
      </c>
      <c r="T42" s="83">
        <v>265</v>
      </c>
      <c r="U42" s="83">
        <v>60</v>
      </c>
      <c r="V42" s="156">
        <v>205</v>
      </c>
      <c r="W42" s="85">
        <v>0</v>
      </c>
      <c r="X42" s="36">
        <v>0</v>
      </c>
      <c r="Y42" s="178">
        <v>0</v>
      </c>
      <c r="Z42" s="182">
        <v>74</v>
      </c>
      <c r="AA42" s="36">
        <v>43</v>
      </c>
      <c r="AB42" s="132">
        <v>31</v>
      </c>
      <c r="AC42" s="101"/>
    </row>
    <row r="43" spans="2:29" ht="12.9" customHeight="1" x14ac:dyDescent="0.2">
      <c r="B43" s="413"/>
      <c r="C43" s="416"/>
      <c r="D43" s="288"/>
      <c r="E43" s="215"/>
      <c r="F43" s="215">
        <f>ROUND(F42/E42,3)</f>
        <v>0.5</v>
      </c>
      <c r="G43" s="216">
        <f>ROUND(G42/E42,3)</f>
        <v>0.5</v>
      </c>
      <c r="H43" s="217">
        <f>ROUND(H42/E42,3)</f>
        <v>0.39800000000000002</v>
      </c>
      <c r="I43" s="218">
        <f>ROUND(I42/E42,3)</f>
        <v>0.29799999999999999</v>
      </c>
      <c r="J43" s="219">
        <f>ROUND(J42/E42,3)</f>
        <v>9.9000000000000005E-2</v>
      </c>
      <c r="K43" s="239">
        <f>ROUND(K42/E42,3)</f>
        <v>0.60199999999999998</v>
      </c>
      <c r="L43" s="218">
        <f>ROUND(L42/E42,3)</f>
        <v>0.20200000000000001</v>
      </c>
      <c r="M43" s="220">
        <f>ROUND(M42/E42,3)</f>
        <v>0.40100000000000002</v>
      </c>
      <c r="N43" s="221">
        <f>ROUND(N42/E42,3)</f>
        <v>0.49399999999999999</v>
      </c>
      <c r="O43" s="218">
        <f>ROUND(O42/E42,3)</f>
        <v>0.13900000000000001</v>
      </c>
      <c r="P43" s="240">
        <f>ROUND(P42/E42,3)</f>
        <v>0.35499999999999998</v>
      </c>
      <c r="Q43" s="218">
        <f>ROUND(Q42/E42,3)</f>
        <v>0.107</v>
      </c>
      <c r="R43" s="218">
        <f>ROUND(R42/E42,3)</f>
        <v>5.0999999999999997E-2</v>
      </c>
      <c r="S43" s="218">
        <f>ROUND(S42/E42,3)</f>
        <v>5.6000000000000001E-2</v>
      </c>
      <c r="T43" s="218">
        <f>ROUND(T42/E42,3)</f>
        <v>0.38700000000000001</v>
      </c>
      <c r="U43" s="218">
        <f>ROUND(U42/E42,3)</f>
        <v>8.7999999999999995E-2</v>
      </c>
      <c r="V43" s="222">
        <f>ROUND(V42/E42,3)</f>
        <v>0.3</v>
      </c>
      <c r="W43" s="221">
        <f>ROUND(W42/E42,3)</f>
        <v>0</v>
      </c>
      <c r="X43" s="215">
        <f>ROUND(X42/E42,3)</f>
        <v>0</v>
      </c>
      <c r="Y43" s="241">
        <f>ROUND(Y42/E42,3)</f>
        <v>0</v>
      </c>
      <c r="Z43" s="224">
        <f>ROUND(Z42/E42,3)</f>
        <v>0.108</v>
      </c>
      <c r="AA43" s="215">
        <f>ROUND(AA42/E42,3)</f>
        <v>6.3E-2</v>
      </c>
      <c r="AB43" s="242">
        <f>ROUND(AB42/E42,3)</f>
        <v>4.4999999999999998E-2</v>
      </c>
      <c r="AC43" s="102"/>
    </row>
    <row r="44" spans="2:29" ht="12.9" customHeight="1" x14ac:dyDescent="0.2">
      <c r="B44" s="413"/>
      <c r="C44" s="416"/>
      <c r="D44" s="292"/>
      <c r="E44" s="272"/>
      <c r="F44" s="243">
        <f>ROUND(F42/F42,3)</f>
        <v>1</v>
      </c>
      <c r="G44" s="244">
        <f>ROUND(G42/G42,3)</f>
        <v>1</v>
      </c>
      <c r="H44" s="245"/>
      <c r="I44" s="246">
        <f>ROUND(I42/F42,3)</f>
        <v>0.59599999999999997</v>
      </c>
      <c r="J44" s="247">
        <f>ROUND(J42/G42,3)</f>
        <v>0.19900000000000001</v>
      </c>
      <c r="K44" s="248"/>
      <c r="L44" s="246">
        <f>ROUND(L42/F42,3)</f>
        <v>0.40400000000000003</v>
      </c>
      <c r="M44" s="249">
        <f>ROUND(M42/G42,3)</f>
        <v>0.80100000000000005</v>
      </c>
      <c r="N44" s="250"/>
      <c r="O44" s="246">
        <f>ROUND(O42/F42,3)</f>
        <v>0.27800000000000002</v>
      </c>
      <c r="P44" s="251">
        <f>ROUND(P42/G42,3)</f>
        <v>0.71099999999999997</v>
      </c>
      <c r="Q44" s="252"/>
      <c r="R44" s="246">
        <f>ROUND(R42/F42,3)</f>
        <v>0.10199999999999999</v>
      </c>
      <c r="S44" s="246">
        <f>ROUND(S42/G42,3)</f>
        <v>0.111</v>
      </c>
      <c r="T44" s="252"/>
      <c r="U44" s="246">
        <f>ROUND(U42/F42,3)</f>
        <v>0.17499999999999999</v>
      </c>
      <c r="V44" s="253">
        <f>ROUND(V42/G42,3)</f>
        <v>0.59899999999999998</v>
      </c>
      <c r="W44" s="250"/>
      <c r="X44" s="243">
        <f>ROUND(X42/F42,3)</f>
        <v>0</v>
      </c>
      <c r="Y44" s="254">
        <f>ROUND(Y42/G42,3)</f>
        <v>0</v>
      </c>
      <c r="Z44" s="255"/>
      <c r="AA44" s="243">
        <f>ROUND(AA42/F42,3)</f>
        <v>0.126</v>
      </c>
      <c r="AB44" s="256">
        <f>ROUND(AB42/G42,3)</f>
        <v>9.0999999999999998E-2</v>
      </c>
      <c r="AC44" s="102"/>
    </row>
    <row r="45" spans="2:29" ht="12.9" customHeight="1" x14ac:dyDescent="0.2">
      <c r="B45" s="413"/>
      <c r="C45" s="416" t="s">
        <v>180</v>
      </c>
      <c r="D45" s="201">
        <v>62</v>
      </c>
      <c r="E45" s="35">
        <f>F45+G45</f>
        <v>915</v>
      </c>
      <c r="F45" s="35">
        <f>I45+L45</f>
        <v>487</v>
      </c>
      <c r="G45" s="106">
        <f>J45+M45</f>
        <v>428</v>
      </c>
      <c r="H45" s="116">
        <v>238</v>
      </c>
      <c r="I45" s="74">
        <v>170</v>
      </c>
      <c r="J45" s="117">
        <v>68</v>
      </c>
      <c r="K45" s="126">
        <f>L45+M45</f>
        <v>677</v>
      </c>
      <c r="L45" s="74">
        <f>O45+AA45+X45</f>
        <v>317</v>
      </c>
      <c r="M45" s="84">
        <f>P45+AB45+Y45</f>
        <v>360</v>
      </c>
      <c r="N45" s="73">
        <f>O45+P45</f>
        <v>497</v>
      </c>
      <c r="O45" s="74">
        <f>R45+U45</f>
        <v>188</v>
      </c>
      <c r="P45" s="75">
        <f>S45+V45</f>
        <v>309</v>
      </c>
      <c r="Q45" s="74">
        <v>126</v>
      </c>
      <c r="R45" s="74">
        <v>72</v>
      </c>
      <c r="S45" s="74">
        <v>54</v>
      </c>
      <c r="T45" s="74">
        <v>371</v>
      </c>
      <c r="U45" s="74">
        <v>116</v>
      </c>
      <c r="V45" s="154">
        <v>255</v>
      </c>
      <c r="W45" s="73">
        <v>23</v>
      </c>
      <c r="X45" s="35">
        <v>22</v>
      </c>
      <c r="Y45" s="174">
        <v>1</v>
      </c>
      <c r="Z45" s="181">
        <v>157</v>
      </c>
      <c r="AA45" s="35">
        <v>107</v>
      </c>
      <c r="AB45" s="130">
        <v>50</v>
      </c>
      <c r="AC45" s="101"/>
    </row>
    <row r="46" spans="2:29" ht="12.9" customHeight="1" x14ac:dyDescent="0.2">
      <c r="B46" s="413"/>
      <c r="C46" s="416"/>
      <c r="D46" s="288"/>
      <c r="E46" s="215"/>
      <c r="F46" s="215">
        <f>ROUND(F45/E45,3)</f>
        <v>0.53200000000000003</v>
      </c>
      <c r="G46" s="216">
        <f>ROUND(G45/E45,3)</f>
        <v>0.46800000000000003</v>
      </c>
      <c r="H46" s="217">
        <f>ROUND(H45/E45,3)</f>
        <v>0.26</v>
      </c>
      <c r="I46" s="218">
        <f>ROUND(I45/E45,3)</f>
        <v>0.186</v>
      </c>
      <c r="J46" s="219">
        <f>ROUND(J45/E45,3)</f>
        <v>7.3999999999999996E-2</v>
      </c>
      <c r="K46" s="239">
        <f>ROUND(K45/E45,3)</f>
        <v>0.74</v>
      </c>
      <c r="L46" s="218">
        <f>ROUND(L45/E45,3)</f>
        <v>0.34599999999999997</v>
      </c>
      <c r="M46" s="220">
        <f>ROUND(M45/E45,3)</f>
        <v>0.39300000000000002</v>
      </c>
      <c r="N46" s="221">
        <f>ROUND(N45/E45,3)</f>
        <v>0.54300000000000004</v>
      </c>
      <c r="O46" s="218">
        <f>ROUND(O45/E45,3)</f>
        <v>0.20499999999999999</v>
      </c>
      <c r="P46" s="240">
        <f>ROUND(P45/E45,3)</f>
        <v>0.33800000000000002</v>
      </c>
      <c r="Q46" s="218">
        <f>ROUND(Q45/E45,3)</f>
        <v>0.13800000000000001</v>
      </c>
      <c r="R46" s="218">
        <f>ROUND(R45/E45,3)</f>
        <v>7.9000000000000001E-2</v>
      </c>
      <c r="S46" s="218">
        <f>ROUND(S45/E45,3)</f>
        <v>5.8999999999999997E-2</v>
      </c>
      <c r="T46" s="218">
        <f>ROUND(T45/E45,3)</f>
        <v>0.40500000000000003</v>
      </c>
      <c r="U46" s="218">
        <f>ROUND(U45/E45,3)</f>
        <v>0.127</v>
      </c>
      <c r="V46" s="222">
        <f>ROUND(V45/E45,3)</f>
        <v>0.27900000000000003</v>
      </c>
      <c r="W46" s="221">
        <f>ROUND(W45/E45,3)</f>
        <v>2.5000000000000001E-2</v>
      </c>
      <c r="X46" s="215">
        <f>ROUND(X45/E45,3)</f>
        <v>2.4E-2</v>
      </c>
      <c r="Y46" s="241">
        <f>ROUND(Y45/E45,3)</f>
        <v>1E-3</v>
      </c>
      <c r="Z46" s="224">
        <f>ROUND(Z45/E45,3)</f>
        <v>0.17199999999999999</v>
      </c>
      <c r="AA46" s="215">
        <f>ROUND(AA45/E45,3)</f>
        <v>0.11700000000000001</v>
      </c>
      <c r="AB46" s="242">
        <f>ROUND(AB45/E45,3)</f>
        <v>5.5E-2</v>
      </c>
      <c r="AC46" s="102"/>
    </row>
    <row r="47" spans="2:29" ht="12.9" customHeight="1" x14ac:dyDescent="0.2">
      <c r="B47" s="413"/>
      <c r="C47" s="416"/>
      <c r="D47" s="292"/>
      <c r="E47" s="272"/>
      <c r="F47" s="243">
        <f>ROUND(F45/F45,3)</f>
        <v>1</v>
      </c>
      <c r="G47" s="244">
        <f>ROUND(G45/G45,3)</f>
        <v>1</v>
      </c>
      <c r="H47" s="245"/>
      <c r="I47" s="246">
        <f>ROUND(I45/F45,3)</f>
        <v>0.34899999999999998</v>
      </c>
      <c r="J47" s="247">
        <f>ROUND(J45/G45,3)</f>
        <v>0.159</v>
      </c>
      <c r="K47" s="248"/>
      <c r="L47" s="246">
        <f>ROUND(L45/F45,3)</f>
        <v>0.65100000000000002</v>
      </c>
      <c r="M47" s="249">
        <f>ROUND(M45/G45,3)</f>
        <v>0.84099999999999997</v>
      </c>
      <c r="N47" s="250"/>
      <c r="O47" s="246">
        <f>ROUND(O45/F45,3)</f>
        <v>0.38600000000000001</v>
      </c>
      <c r="P47" s="251">
        <f>ROUND(P45/G45,3)</f>
        <v>0.72199999999999998</v>
      </c>
      <c r="Q47" s="252"/>
      <c r="R47" s="246">
        <f>ROUND(R45/F45,3)</f>
        <v>0.14799999999999999</v>
      </c>
      <c r="S47" s="246">
        <f>ROUND(S45/G45,3)</f>
        <v>0.126</v>
      </c>
      <c r="T47" s="252"/>
      <c r="U47" s="246">
        <f>ROUND(U45/F45,3)</f>
        <v>0.23799999999999999</v>
      </c>
      <c r="V47" s="253">
        <f>ROUND(V45/G45,3)</f>
        <v>0.59599999999999997</v>
      </c>
      <c r="W47" s="250"/>
      <c r="X47" s="243">
        <f>ROUND(X45/F45,3)</f>
        <v>4.4999999999999998E-2</v>
      </c>
      <c r="Y47" s="254">
        <f>ROUND(Y45/G45,3)</f>
        <v>2E-3</v>
      </c>
      <c r="Z47" s="255"/>
      <c r="AA47" s="243">
        <f>ROUND(AA45/F45,3)</f>
        <v>0.22</v>
      </c>
      <c r="AB47" s="256">
        <f>ROUND(AB45/G45,3)</f>
        <v>0.11700000000000001</v>
      </c>
      <c r="AC47" s="102"/>
    </row>
    <row r="48" spans="2:29" ht="12.9" customHeight="1" x14ac:dyDescent="0.2">
      <c r="B48" s="413"/>
      <c r="C48" s="416" t="s">
        <v>181</v>
      </c>
      <c r="D48" s="201">
        <v>26</v>
      </c>
      <c r="E48" s="35">
        <f>F48+G48</f>
        <v>1230</v>
      </c>
      <c r="F48" s="35">
        <f>I48+L48</f>
        <v>493</v>
      </c>
      <c r="G48" s="106">
        <f>J48+M48</f>
        <v>737</v>
      </c>
      <c r="H48" s="116">
        <v>211</v>
      </c>
      <c r="I48" s="74">
        <v>107</v>
      </c>
      <c r="J48" s="117">
        <v>104</v>
      </c>
      <c r="K48" s="126">
        <f>L48+M48</f>
        <v>1019</v>
      </c>
      <c r="L48" s="74">
        <f>O48+AA48+X48</f>
        <v>386</v>
      </c>
      <c r="M48" s="84">
        <f>P48+AB48+Y48</f>
        <v>633</v>
      </c>
      <c r="N48" s="73">
        <f>O48+P48</f>
        <v>848</v>
      </c>
      <c r="O48" s="74">
        <f>R48+U48</f>
        <v>297</v>
      </c>
      <c r="P48" s="75">
        <f>S48+V48</f>
        <v>551</v>
      </c>
      <c r="Q48" s="74">
        <v>137</v>
      </c>
      <c r="R48" s="74">
        <v>58</v>
      </c>
      <c r="S48" s="74">
        <v>79</v>
      </c>
      <c r="T48" s="74">
        <v>711</v>
      </c>
      <c r="U48" s="74">
        <v>239</v>
      </c>
      <c r="V48" s="154">
        <v>472</v>
      </c>
      <c r="W48" s="73">
        <v>16</v>
      </c>
      <c r="X48" s="35">
        <v>14</v>
      </c>
      <c r="Y48" s="174">
        <v>2</v>
      </c>
      <c r="Z48" s="181">
        <v>155</v>
      </c>
      <c r="AA48" s="35">
        <v>75</v>
      </c>
      <c r="AB48" s="130">
        <v>80</v>
      </c>
      <c r="AC48" s="101"/>
    </row>
    <row r="49" spans="2:29" ht="12.9" customHeight="1" x14ac:dyDescent="0.2">
      <c r="B49" s="413"/>
      <c r="C49" s="409"/>
      <c r="D49" s="288"/>
      <c r="E49" s="215"/>
      <c r="F49" s="215">
        <f>ROUND(F48/E48,3)</f>
        <v>0.40100000000000002</v>
      </c>
      <c r="G49" s="216">
        <f>ROUND(G48/E48,3)</f>
        <v>0.59899999999999998</v>
      </c>
      <c r="H49" s="217">
        <f>ROUND(H48/E48,3)</f>
        <v>0.17199999999999999</v>
      </c>
      <c r="I49" s="218">
        <f>ROUND(I48/E48,3)</f>
        <v>8.6999999999999994E-2</v>
      </c>
      <c r="J49" s="219">
        <f>ROUND(J48/E48,3)</f>
        <v>8.5000000000000006E-2</v>
      </c>
      <c r="K49" s="239">
        <f>ROUND(K48/E48,3)</f>
        <v>0.82799999999999996</v>
      </c>
      <c r="L49" s="218">
        <f>ROUND(L48/E48,3)</f>
        <v>0.314</v>
      </c>
      <c r="M49" s="220">
        <f>ROUND(M48/E48,3)</f>
        <v>0.51500000000000001</v>
      </c>
      <c r="N49" s="221">
        <f>ROUND(N48/E48,3)</f>
        <v>0.68899999999999995</v>
      </c>
      <c r="O49" s="218">
        <f>ROUND(O48/E48,3)</f>
        <v>0.24099999999999999</v>
      </c>
      <c r="P49" s="240">
        <f>ROUND(P48/E48,3)</f>
        <v>0.44800000000000001</v>
      </c>
      <c r="Q49" s="218">
        <f>ROUND(Q48/E48,3)</f>
        <v>0.111</v>
      </c>
      <c r="R49" s="218">
        <f>ROUND(R48/E48,3)</f>
        <v>4.7E-2</v>
      </c>
      <c r="S49" s="218">
        <f>ROUND(S48/E48,3)</f>
        <v>6.4000000000000001E-2</v>
      </c>
      <c r="T49" s="218">
        <f>ROUND(T48/E48,3)</f>
        <v>0.57799999999999996</v>
      </c>
      <c r="U49" s="218">
        <f>ROUND(U48/E48,3)</f>
        <v>0.19400000000000001</v>
      </c>
      <c r="V49" s="222">
        <f>ROUND(V48/E48,3)</f>
        <v>0.38400000000000001</v>
      </c>
      <c r="W49" s="221">
        <f>ROUND(W48/E48,3)</f>
        <v>1.2999999999999999E-2</v>
      </c>
      <c r="X49" s="215">
        <f>ROUND(X48/E48,3)</f>
        <v>1.0999999999999999E-2</v>
      </c>
      <c r="Y49" s="241">
        <f>ROUND(Y48/E48,3)</f>
        <v>2E-3</v>
      </c>
      <c r="Z49" s="224">
        <f>ROUND(Z48/E48,3)</f>
        <v>0.126</v>
      </c>
      <c r="AA49" s="215">
        <f>ROUND(AA48/E48,3)</f>
        <v>6.0999999999999999E-2</v>
      </c>
      <c r="AB49" s="242">
        <f>ROUND(AB48/E48,3)</f>
        <v>6.5000000000000002E-2</v>
      </c>
      <c r="AC49" s="102"/>
    </row>
    <row r="50" spans="2:29" ht="12.9" customHeight="1" x14ac:dyDescent="0.2">
      <c r="B50" s="413"/>
      <c r="C50" s="409"/>
      <c r="D50" s="292"/>
      <c r="E50" s="272"/>
      <c r="F50" s="243">
        <f>ROUND(F48/F48,3)</f>
        <v>1</v>
      </c>
      <c r="G50" s="244">
        <f>ROUND(G48/G48,3)</f>
        <v>1</v>
      </c>
      <c r="H50" s="245"/>
      <c r="I50" s="246">
        <f>ROUND(I48/F48,3)</f>
        <v>0.217</v>
      </c>
      <c r="J50" s="247">
        <f>ROUND(J48/G48,3)</f>
        <v>0.14099999999999999</v>
      </c>
      <c r="K50" s="248"/>
      <c r="L50" s="246">
        <f>ROUND(L48/F48,3)</f>
        <v>0.78300000000000003</v>
      </c>
      <c r="M50" s="249">
        <f>ROUND(M48/G48,3)</f>
        <v>0.85899999999999999</v>
      </c>
      <c r="N50" s="250"/>
      <c r="O50" s="246">
        <f>ROUND(O48/F48,3)</f>
        <v>0.60199999999999998</v>
      </c>
      <c r="P50" s="251">
        <f>ROUND(P48/G48,3)</f>
        <v>0.748</v>
      </c>
      <c r="Q50" s="252"/>
      <c r="R50" s="246">
        <f>ROUND(R48/F48,3)</f>
        <v>0.11799999999999999</v>
      </c>
      <c r="S50" s="246">
        <f>ROUND(S48/G48,3)</f>
        <v>0.107</v>
      </c>
      <c r="T50" s="252"/>
      <c r="U50" s="246">
        <f>ROUND(U48/F48,3)</f>
        <v>0.48499999999999999</v>
      </c>
      <c r="V50" s="253">
        <f>ROUND(V48/G48,3)</f>
        <v>0.64</v>
      </c>
      <c r="W50" s="250"/>
      <c r="X50" s="243">
        <f>ROUND(X48/F48,3)</f>
        <v>2.8000000000000001E-2</v>
      </c>
      <c r="Y50" s="254">
        <f>ROUND(Y48/G48,3)</f>
        <v>3.0000000000000001E-3</v>
      </c>
      <c r="Z50" s="255"/>
      <c r="AA50" s="243">
        <f>ROUND(AA48/F48,3)</f>
        <v>0.152</v>
      </c>
      <c r="AB50" s="256">
        <f>ROUND(AB48/G48,3)</f>
        <v>0.109</v>
      </c>
      <c r="AC50" s="102"/>
    </row>
    <row r="51" spans="2:29" ht="12.9" customHeight="1" x14ac:dyDescent="0.2">
      <c r="B51" s="413"/>
      <c r="C51" s="416" t="s">
        <v>182</v>
      </c>
      <c r="D51" s="201">
        <v>35</v>
      </c>
      <c r="E51" s="36">
        <f>F51+G51</f>
        <v>3486</v>
      </c>
      <c r="F51" s="35">
        <f>I51+L51</f>
        <v>2241</v>
      </c>
      <c r="G51" s="106">
        <f>J51+M51</f>
        <v>1245</v>
      </c>
      <c r="H51" s="120">
        <v>1259</v>
      </c>
      <c r="I51" s="83">
        <v>1003</v>
      </c>
      <c r="J51" s="121">
        <v>256</v>
      </c>
      <c r="K51" s="131">
        <f>L51+M51</f>
        <v>2227</v>
      </c>
      <c r="L51" s="74">
        <f>O51+AA51+X51</f>
        <v>1238</v>
      </c>
      <c r="M51" s="84">
        <f>P51+AB51+Y51</f>
        <v>989</v>
      </c>
      <c r="N51" s="85">
        <f>O51+P51</f>
        <v>1256</v>
      </c>
      <c r="O51" s="83">
        <f>R51+U51</f>
        <v>522</v>
      </c>
      <c r="P51" s="86">
        <f>S51+V51</f>
        <v>734</v>
      </c>
      <c r="Q51" s="83">
        <v>321</v>
      </c>
      <c r="R51" s="83">
        <v>204</v>
      </c>
      <c r="S51" s="83">
        <v>117</v>
      </c>
      <c r="T51" s="83">
        <v>935</v>
      </c>
      <c r="U51" s="83">
        <v>318</v>
      </c>
      <c r="V51" s="156">
        <v>617</v>
      </c>
      <c r="W51" s="85">
        <v>51</v>
      </c>
      <c r="X51" s="36">
        <v>45</v>
      </c>
      <c r="Y51" s="178">
        <v>6</v>
      </c>
      <c r="Z51" s="182">
        <v>920</v>
      </c>
      <c r="AA51" s="36">
        <v>671</v>
      </c>
      <c r="AB51" s="132">
        <v>249</v>
      </c>
      <c r="AC51" s="101"/>
    </row>
    <row r="52" spans="2:29" ht="12.9" customHeight="1" x14ac:dyDescent="0.2">
      <c r="B52" s="413"/>
      <c r="C52" s="409"/>
      <c r="D52" s="288"/>
      <c r="E52" s="215"/>
      <c r="F52" s="215">
        <f>ROUND(F51/E51,3)</f>
        <v>0.64300000000000002</v>
      </c>
      <c r="G52" s="216">
        <f>ROUND(G51/E51,3)</f>
        <v>0.35699999999999998</v>
      </c>
      <c r="H52" s="217">
        <f>ROUND(H51/E51,3)</f>
        <v>0.36099999999999999</v>
      </c>
      <c r="I52" s="218">
        <f>ROUND(I51/E51,3)</f>
        <v>0.28799999999999998</v>
      </c>
      <c r="J52" s="219">
        <f>ROUND(J51/E51,3)</f>
        <v>7.2999999999999995E-2</v>
      </c>
      <c r="K52" s="239">
        <f>ROUND(K51/E51,3)</f>
        <v>0.63900000000000001</v>
      </c>
      <c r="L52" s="218">
        <f>ROUND(L51/E51,3)</f>
        <v>0.35499999999999998</v>
      </c>
      <c r="M52" s="220">
        <f>ROUND(M51/E51,3)</f>
        <v>0.28399999999999997</v>
      </c>
      <c r="N52" s="221">
        <f>ROUND(N51/E51,3)</f>
        <v>0.36</v>
      </c>
      <c r="O52" s="218">
        <f>ROUND(O51/E51,3)</f>
        <v>0.15</v>
      </c>
      <c r="P52" s="240">
        <f>ROUND(P51/E51,3)</f>
        <v>0.21099999999999999</v>
      </c>
      <c r="Q52" s="218">
        <f>ROUND(Q51/E51,3)</f>
        <v>9.1999999999999998E-2</v>
      </c>
      <c r="R52" s="218">
        <f>ROUND(R51/E51,3)</f>
        <v>5.8999999999999997E-2</v>
      </c>
      <c r="S52" s="218">
        <f>ROUND(S51/E51,3)</f>
        <v>3.4000000000000002E-2</v>
      </c>
      <c r="T52" s="218">
        <f>ROUND(T51/E51,3)</f>
        <v>0.26800000000000002</v>
      </c>
      <c r="U52" s="218">
        <f>ROUND(U51/E51,3)</f>
        <v>9.0999999999999998E-2</v>
      </c>
      <c r="V52" s="222">
        <f>ROUND(V51/E51,3)</f>
        <v>0.17699999999999999</v>
      </c>
      <c r="W52" s="221">
        <f>ROUND(W51/E51,3)</f>
        <v>1.4999999999999999E-2</v>
      </c>
      <c r="X52" s="215">
        <f>ROUND(X51/E51,3)</f>
        <v>1.2999999999999999E-2</v>
      </c>
      <c r="Y52" s="241">
        <f>ROUND(Y51/E51,3)</f>
        <v>2E-3</v>
      </c>
      <c r="Z52" s="224">
        <f>ROUND(Z51/E51,3)</f>
        <v>0.26400000000000001</v>
      </c>
      <c r="AA52" s="215">
        <f>ROUND(AA51/E51,3)</f>
        <v>0.192</v>
      </c>
      <c r="AB52" s="242">
        <f>ROUND(AB51/E51,3)</f>
        <v>7.0999999999999994E-2</v>
      </c>
      <c r="AC52" s="102"/>
    </row>
    <row r="53" spans="2:29" ht="12.9" customHeight="1" thickBot="1" x14ac:dyDescent="0.25">
      <c r="B53" s="413"/>
      <c r="C53" s="417"/>
      <c r="D53" s="293"/>
      <c r="E53" s="273"/>
      <c r="F53" s="258">
        <f>ROUND(F51/F51,3)</f>
        <v>1</v>
      </c>
      <c r="G53" s="259">
        <f>ROUND(G51/G51,3)</f>
        <v>1</v>
      </c>
      <c r="H53" s="260"/>
      <c r="I53" s="257">
        <f>ROUND(I51/F51,3)</f>
        <v>0.44800000000000001</v>
      </c>
      <c r="J53" s="261">
        <f>ROUND(J51/G51,3)</f>
        <v>0.20599999999999999</v>
      </c>
      <c r="K53" s="262"/>
      <c r="L53" s="257">
        <f>ROUND(L51/F51,3)</f>
        <v>0.55200000000000005</v>
      </c>
      <c r="M53" s="263">
        <f>ROUND(M51/G51,3)</f>
        <v>0.79400000000000004</v>
      </c>
      <c r="N53" s="264"/>
      <c r="O53" s="257">
        <f>ROUND(O51/F51,3)</f>
        <v>0.23300000000000001</v>
      </c>
      <c r="P53" s="265">
        <f>ROUND(P51/G51,3)</f>
        <v>0.59</v>
      </c>
      <c r="Q53" s="266"/>
      <c r="R53" s="257">
        <f>ROUND(R51/F51,3)</f>
        <v>9.0999999999999998E-2</v>
      </c>
      <c r="S53" s="257">
        <f>ROUND(S51/G51,3)</f>
        <v>9.4E-2</v>
      </c>
      <c r="T53" s="266"/>
      <c r="U53" s="257">
        <f>ROUND(U51/F51,3)</f>
        <v>0.14199999999999999</v>
      </c>
      <c r="V53" s="267">
        <f>ROUND(V51/G51,3)</f>
        <v>0.496</v>
      </c>
      <c r="W53" s="264"/>
      <c r="X53" s="258">
        <f>ROUND(X51/F51,3)</f>
        <v>0.02</v>
      </c>
      <c r="Y53" s="268">
        <f>ROUND(Y51/G51,3)</f>
        <v>5.0000000000000001E-3</v>
      </c>
      <c r="Z53" s="269"/>
      <c r="AA53" s="258">
        <f>ROUND(AA51/F51,3)</f>
        <v>0.29899999999999999</v>
      </c>
      <c r="AB53" s="270">
        <f>ROUND(AB51/G51,3)</f>
        <v>0.2</v>
      </c>
      <c r="AC53" s="102"/>
    </row>
    <row r="54" spans="2:29" ht="12.9" customHeight="1" thickTop="1" x14ac:dyDescent="0.2">
      <c r="B54" s="413"/>
      <c r="C54" s="32" t="s">
        <v>183</v>
      </c>
      <c r="D54" s="100">
        <f>D39+D42+D45+D48</f>
        <v>399</v>
      </c>
      <c r="E54" s="35">
        <f>E39+E42+E45+E48</f>
        <v>3723</v>
      </c>
      <c r="F54" s="35">
        <f t="shared" ref="F54:AB54" si="1">F39+F42+F45+F48</f>
        <v>1841</v>
      </c>
      <c r="G54" s="106">
        <f t="shared" si="1"/>
        <v>1882</v>
      </c>
      <c r="H54" s="116">
        <f t="shared" si="1"/>
        <v>1161</v>
      </c>
      <c r="I54" s="74">
        <f>I39+I42+I45+I48</f>
        <v>803</v>
      </c>
      <c r="J54" s="117">
        <f t="shared" si="1"/>
        <v>358</v>
      </c>
      <c r="K54" s="126">
        <f t="shared" si="1"/>
        <v>2562</v>
      </c>
      <c r="L54" s="74">
        <f t="shared" si="1"/>
        <v>1038</v>
      </c>
      <c r="M54" s="77">
        <f t="shared" si="1"/>
        <v>1524</v>
      </c>
      <c r="N54" s="73">
        <f t="shared" si="1"/>
        <v>2008</v>
      </c>
      <c r="O54" s="74">
        <f t="shared" si="1"/>
        <v>695</v>
      </c>
      <c r="P54" s="75">
        <f t="shared" si="1"/>
        <v>1313</v>
      </c>
      <c r="Q54" s="74">
        <f t="shared" si="1"/>
        <v>403</v>
      </c>
      <c r="R54" s="74">
        <f t="shared" si="1"/>
        <v>196</v>
      </c>
      <c r="S54" s="74">
        <f>S39+S42+S45+S48</f>
        <v>207</v>
      </c>
      <c r="T54" s="74">
        <f t="shared" si="1"/>
        <v>1605</v>
      </c>
      <c r="U54" s="74">
        <f t="shared" si="1"/>
        <v>499</v>
      </c>
      <c r="V54" s="154">
        <f t="shared" si="1"/>
        <v>1106</v>
      </c>
      <c r="W54" s="73">
        <f t="shared" si="1"/>
        <v>49</v>
      </c>
      <c r="X54" s="35">
        <f t="shared" si="1"/>
        <v>37</v>
      </c>
      <c r="Y54" s="174">
        <f t="shared" si="1"/>
        <v>12</v>
      </c>
      <c r="Z54" s="181">
        <f t="shared" si="1"/>
        <v>505</v>
      </c>
      <c r="AA54" s="35">
        <f t="shared" si="1"/>
        <v>306</v>
      </c>
      <c r="AB54" s="130">
        <f t="shared" si="1"/>
        <v>199</v>
      </c>
      <c r="AC54" s="102"/>
    </row>
    <row r="55" spans="2:29" ht="12.9" customHeight="1" x14ac:dyDescent="0.2">
      <c r="B55" s="413"/>
      <c r="C55" s="30" t="s">
        <v>184</v>
      </c>
      <c r="D55" s="288"/>
      <c r="E55" s="215"/>
      <c r="F55" s="215">
        <f>ROUND(F54/E54,3)</f>
        <v>0.49399999999999999</v>
      </c>
      <c r="G55" s="216">
        <f>ROUND(G54/E54,3)</f>
        <v>0.50600000000000001</v>
      </c>
      <c r="H55" s="217">
        <f>ROUND(H54/E54,3)</f>
        <v>0.312</v>
      </c>
      <c r="I55" s="218">
        <f>ROUND(I54/E54,3)</f>
        <v>0.216</v>
      </c>
      <c r="J55" s="219">
        <f>ROUND(J54/E54,3)</f>
        <v>9.6000000000000002E-2</v>
      </c>
      <c r="K55" s="239">
        <f>ROUND(K54/E54,3)</f>
        <v>0.68799999999999994</v>
      </c>
      <c r="L55" s="218">
        <f>ROUND(L54/E54,3)</f>
        <v>0.27900000000000003</v>
      </c>
      <c r="M55" s="220">
        <f>ROUND(M54/E54,3)</f>
        <v>0.40899999999999997</v>
      </c>
      <c r="N55" s="221">
        <f>ROUND(N54/E54,3)</f>
        <v>0.53900000000000003</v>
      </c>
      <c r="O55" s="218">
        <f>ROUND(O54/E54,3)</f>
        <v>0.187</v>
      </c>
      <c r="P55" s="240">
        <f>ROUND(P54/E54,3)</f>
        <v>0.35299999999999998</v>
      </c>
      <c r="Q55" s="218">
        <f>ROUND(Q54/E54,3)</f>
        <v>0.108</v>
      </c>
      <c r="R55" s="218">
        <f>ROUND(R54/E54,3)</f>
        <v>5.2999999999999999E-2</v>
      </c>
      <c r="S55" s="218">
        <f>ROUND(S54/E54,3)</f>
        <v>5.6000000000000001E-2</v>
      </c>
      <c r="T55" s="218">
        <f>ROUND(T54/E54,3)</f>
        <v>0.43099999999999999</v>
      </c>
      <c r="U55" s="218">
        <f>ROUND(U54/E54,3)</f>
        <v>0.13400000000000001</v>
      </c>
      <c r="V55" s="222">
        <f>ROUND(V54/E54,3)</f>
        <v>0.29699999999999999</v>
      </c>
      <c r="W55" s="221">
        <f>ROUND(W54/E54,3)</f>
        <v>1.2999999999999999E-2</v>
      </c>
      <c r="X55" s="215">
        <f>ROUND(X54/E54,3)</f>
        <v>0.01</v>
      </c>
      <c r="Y55" s="241">
        <f>ROUND(Y54/E54,3)</f>
        <v>3.0000000000000001E-3</v>
      </c>
      <c r="Z55" s="224">
        <f>ROUND(Z54/E54,3)</f>
        <v>0.13600000000000001</v>
      </c>
      <c r="AA55" s="215">
        <f>ROUND(AA54/E54,3)</f>
        <v>8.2000000000000003E-2</v>
      </c>
      <c r="AB55" s="242">
        <f>ROUND(AB54/E54,3)</f>
        <v>5.2999999999999999E-2</v>
      </c>
      <c r="AC55" s="102"/>
    </row>
    <row r="56" spans="2:29" ht="12.9" customHeight="1" x14ac:dyDescent="0.2">
      <c r="B56" s="413"/>
      <c r="C56" s="5"/>
      <c r="D56" s="292"/>
      <c r="E56" s="272"/>
      <c r="F56" s="243">
        <f>ROUND(F54/F54,3)</f>
        <v>1</v>
      </c>
      <c r="G56" s="244">
        <f>ROUND(G54/G54,3)</f>
        <v>1</v>
      </c>
      <c r="H56" s="245"/>
      <c r="I56" s="246">
        <f>ROUND(I54/F54,3)</f>
        <v>0.436</v>
      </c>
      <c r="J56" s="247">
        <f>ROUND(J54/G54,3)</f>
        <v>0.19</v>
      </c>
      <c r="K56" s="248"/>
      <c r="L56" s="246">
        <f>ROUND(L54/F54,3)</f>
        <v>0.56399999999999995</v>
      </c>
      <c r="M56" s="249">
        <f>ROUND(M54/G54,3)</f>
        <v>0.81</v>
      </c>
      <c r="N56" s="250"/>
      <c r="O56" s="246">
        <f>ROUND(O54/F54,3)</f>
        <v>0.378</v>
      </c>
      <c r="P56" s="251">
        <f>ROUND(P54/G54,3)</f>
        <v>0.69799999999999995</v>
      </c>
      <c r="Q56" s="252"/>
      <c r="R56" s="246">
        <f>ROUND(R54/F54,3)</f>
        <v>0.106</v>
      </c>
      <c r="S56" s="246">
        <f>ROUND(S54/G54,3)</f>
        <v>0.11</v>
      </c>
      <c r="T56" s="252"/>
      <c r="U56" s="246">
        <f>ROUND(U54/F54,3)</f>
        <v>0.27100000000000002</v>
      </c>
      <c r="V56" s="253">
        <f>ROUND(V54/G54,3)</f>
        <v>0.58799999999999997</v>
      </c>
      <c r="W56" s="250"/>
      <c r="X56" s="243">
        <f>ROUND(X54/F54,3)</f>
        <v>0.02</v>
      </c>
      <c r="Y56" s="254">
        <f>ROUND(Y54/G54,3)</f>
        <v>6.0000000000000001E-3</v>
      </c>
      <c r="Z56" s="255"/>
      <c r="AA56" s="243">
        <f>ROUND(AA54/F54,3)</f>
        <v>0.16600000000000001</v>
      </c>
      <c r="AB56" s="256">
        <f>ROUND(AB54/G54,3)</f>
        <v>0.106</v>
      </c>
      <c r="AC56" s="102"/>
    </row>
    <row r="57" spans="2:29" ht="12.9" customHeight="1" x14ac:dyDescent="0.2">
      <c r="B57" s="413"/>
      <c r="C57" s="4" t="s">
        <v>183</v>
      </c>
      <c r="D57" s="100">
        <f>D42+D45+D48+D51</f>
        <v>202</v>
      </c>
      <c r="E57" s="35">
        <f t="shared" ref="E57:AB57" si="2">E42+E45+E48+E51</f>
        <v>6315</v>
      </c>
      <c r="F57" s="35">
        <f t="shared" si="2"/>
        <v>3563</v>
      </c>
      <c r="G57" s="106">
        <f t="shared" si="2"/>
        <v>2752</v>
      </c>
      <c r="H57" s="120">
        <f t="shared" si="2"/>
        <v>1980</v>
      </c>
      <c r="I57" s="83">
        <f>I42+I45+I48+I51</f>
        <v>1484</v>
      </c>
      <c r="J57" s="121">
        <f t="shared" si="2"/>
        <v>496</v>
      </c>
      <c r="K57" s="131">
        <f t="shared" si="2"/>
        <v>4335</v>
      </c>
      <c r="L57" s="83">
        <f t="shared" si="2"/>
        <v>2079</v>
      </c>
      <c r="M57" s="84">
        <f t="shared" si="2"/>
        <v>2256</v>
      </c>
      <c r="N57" s="85">
        <f t="shared" si="2"/>
        <v>2939</v>
      </c>
      <c r="O57" s="83">
        <f t="shared" si="2"/>
        <v>1102</v>
      </c>
      <c r="P57" s="86">
        <f t="shared" si="2"/>
        <v>1837</v>
      </c>
      <c r="Q57" s="83">
        <f t="shared" si="2"/>
        <v>657</v>
      </c>
      <c r="R57" s="83">
        <f t="shared" si="2"/>
        <v>369</v>
      </c>
      <c r="S57" s="83">
        <f t="shared" si="2"/>
        <v>288</v>
      </c>
      <c r="T57" s="83">
        <f t="shared" si="2"/>
        <v>2282</v>
      </c>
      <c r="U57" s="83">
        <f t="shared" si="2"/>
        <v>733</v>
      </c>
      <c r="V57" s="156">
        <f t="shared" si="2"/>
        <v>1549</v>
      </c>
      <c r="W57" s="85">
        <f t="shared" si="2"/>
        <v>90</v>
      </c>
      <c r="X57" s="36">
        <f t="shared" si="2"/>
        <v>81</v>
      </c>
      <c r="Y57" s="178">
        <f t="shared" si="2"/>
        <v>9</v>
      </c>
      <c r="Z57" s="182">
        <f t="shared" si="2"/>
        <v>1306</v>
      </c>
      <c r="AA57" s="36">
        <f t="shared" si="2"/>
        <v>896</v>
      </c>
      <c r="AB57" s="132">
        <f t="shared" si="2"/>
        <v>410</v>
      </c>
      <c r="AC57" s="102"/>
    </row>
    <row r="58" spans="2:29" ht="12.9" customHeight="1" x14ac:dyDescent="0.2">
      <c r="B58" s="413"/>
      <c r="C58" s="30" t="s">
        <v>185</v>
      </c>
      <c r="D58" s="288"/>
      <c r="E58" s="215"/>
      <c r="F58" s="215">
        <f>ROUND(F57/E57,3)</f>
        <v>0.56399999999999995</v>
      </c>
      <c r="G58" s="216">
        <f>ROUND(G57/E57,3)</f>
        <v>0.436</v>
      </c>
      <c r="H58" s="217">
        <f>ROUND(H57/E57,3)</f>
        <v>0.314</v>
      </c>
      <c r="I58" s="218">
        <f>ROUND(I57/E57,3)</f>
        <v>0.23499999999999999</v>
      </c>
      <c r="J58" s="219">
        <f>ROUND(J57/E57,3)</f>
        <v>7.9000000000000001E-2</v>
      </c>
      <c r="K58" s="239">
        <f>ROUND(K57/E57,3)</f>
        <v>0.68600000000000005</v>
      </c>
      <c r="L58" s="218">
        <f>ROUND(L57/E57,3)</f>
        <v>0.32900000000000001</v>
      </c>
      <c r="M58" s="220">
        <f>ROUND(M57/E57,3)</f>
        <v>0.35699999999999998</v>
      </c>
      <c r="N58" s="221">
        <f>ROUND(N57/E57,3)</f>
        <v>0.46500000000000002</v>
      </c>
      <c r="O58" s="218">
        <f>ROUND(O57/E57,3)</f>
        <v>0.17499999999999999</v>
      </c>
      <c r="P58" s="240">
        <f>ROUND(P57/E57,3)</f>
        <v>0.29099999999999998</v>
      </c>
      <c r="Q58" s="218">
        <f>ROUND(Q57/E57,3)</f>
        <v>0.104</v>
      </c>
      <c r="R58" s="218">
        <f>ROUND(R57/E57,3)</f>
        <v>5.8000000000000003E-2</v>
      </c>
      <c r="S58" s="218">
        <f>ROUND(S57/E57,3)</f>
        <v>4.5999999999999999E-2</v>
      </c>
      <c r="T58" s="218">
        <f>ROUND(T57/E57,3)</f>
        <v>0.36099999999999999</v>
      </c>
      <c r="U58" s="218">
        <f>ROUND(U57/E57,3)</f>
        <v>0.11600000000000001</v>
      </c>
      <c r="V58" s="222">
        <f>ROUND(V57/E57,3)</f>
        <v>0.245</v>
      </c>
      <c r="W58" s="221">
        <f>ROUND(W57/E57,3)</f>
        <v>1.4E-2</v>
      </c>
      <c r="X58" s="215">
        <f>ROUND(X57/E57,3)</f>
        <v>1.2999999999999999E-2</v>
      </c>
      <c r="Y58" s="241">
        <f>ROUND(Y57/E57,3)</f>
        <v>1E-3</v>
      </c>
      <c r="Z58" s="224">
        <f>ROUND(Z57/E57,3)</f>
        <v>0.20699999999999999</v>
      </c>
      <c r="AA58" s="215">
        <f>ROUND(AA57/E57,3)</f>
        <v>0.14199999999999999</v>
      </c>
      <c r="AB58" s="242">
        <f>ROUND(AB57/E57,3)</f>
        <v>6.5000000000000002E-2</v>
      </c>
      <c r="AC58" s="102"/>
    </row>
    <row r="59" spans="2:29" ht="12.9" customHeight="1" thickBot="1" x14ac:dyDescent="0.25">
      <c r="B59" s="414"/>
      <c r="C59" s="5"/>
      <c r="D59" s="292"/>
      <c r="E59" s="272"/>
      <c r="F59" s="243">
        <f>ROUND(F57/F57,3)</f>
        <v>1</v>
      </c>
      <c r="G59" s="244">
        <f>ROUND(G57/G57,3)</f>
        <v>1</v>
      </c>
      <c r="H59" s="274"/>
      <c r="I59" s="275">
        <f>ROUND(I57/F57,3)</f>
        <v>0.41699999999999998</v>
      </c>
      <c r="J59" s="276">
        <f>ROUND(J57/G57,3)</f>
        <v>0.18</v>
      </c>
      <c r="K59" s="277"/>
      <c r="L59" s="275">
        <f>ROUND(L57/F57,3)</f>
        <v>0.58299999999999996</v>
      </c>
      <c r="M59" s="278">
        <f>ROUND(M57/G57,3)</f>
        <v>0.82</v>
      </c>
      <c r="N59" s="279"/>
      <c r="O59" s="275">
        <f>ROUND(O57/F57,3)</f>
        <v>0.309</v>
      </c>
      <c r="P59" s="280">
        <f>ROUND(P57/G57,3)</f>
        <v>0.66800000000000004</v>
      </c>
      <c r="Q59" s="281"/>
      <c r="R59" s="275">
        <f>ROUND(R57/F57,3)</f>
        <v>0.104</v>
      </c>
      <c r="S59" s="275">
        <f>ROUND(S57/G57,3)</f>
        <v>0.105</v>
      </c>
      <c r="T59" s="281"/>
      <c r="U59" s="275">
        <f>ROUND(U57/F57,3)</f>
        <v>0.20599999999999999</v>
      </c>
      <c r="V59" s="282">
        <f>ROUND(V57/G57,3)</f>
        <v>0.56299999999999994</v>
      </c>
      <c r="W59" s="279"/>
      <c r="X59" s="283">
        <f>ROUND(X57/F57,3)</f>
        <v>2.3E-2</v>
      </c>
      <c r="Y59" s="284">
        <f>ROUND(Y57/G57,3)</f>
        <v>3.0000000000000001E-3</v>
      </c>
      <c r="Z59" s="285"/>
      <c r="AA59" s="283">
        <f>ROUND(AA57/F57,3)</f>
        <v>0.251</v>
      </c>
      <c r="AB59" s="286">
        <f>ROUND(AB57/G57,3)</f>
        <v>0.14899999999999999</v>
      </c>
      <c r="AC59" s="102"/>
    </row>
    <row r="60" spans="2:29" ht="15" customHeight="1" thickTop="1" x14ac:dyDescent="0.2">
      <c r="E60" s="22"/>
      <c r="F60" s="22"/>
      <c r="G60" s="22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22"/>
      <c r="Y60" s="22"/>
      <c r="Z60" s="87"/>
      <c r="AA60" s="22"/>
      <c r="AB60" s="22"/>
      <c r="AC60" s="22"/>
    </row>
    <row r="61" spans="2:29" x14ac:dyDescent="0.2">
      <c r="B61" s="1" t="s">
        <v>202</v>
      </c>
      <c r="D61" s="6">
        <f>D36+D39+D42+D45+D48+D51</f>
        <v>530</v>
      </c>
      <c r="E61" s="6">
        <f>E36+E39+E42+E45+E48+E51</f>
        <v>7391</v>
      </c>
      <c r="F61" s="6">
        <f t="shared" ref="F61:AB61" si="3">F36+F39+F42+F45+F48+F51</f>
        <v>4174</v>
      </c>
      <c r="G61" s="6">
        <f t="shared" si="3"/>
        <v>3217</v>
      </c>
      <c r="H61" s="6">
        <f>H36+H39+H42+H45+H48+H51</f>
        <v>2502</v>
      </c>
      <c r="I61" s="6">
        <f>I36+I39+I42+I45+I48+I51</f>
        <v>1861</v>
      </c>
      <c r="J61" s="6">
        <f t="shared" si="3"/>
        <v>641</v>
      </c>
      <c r="K61" s="6">
        <f t="shared" si="3"/>
        <v>4889</v>
      </c>
      <c r="L61" s="6">
        <f t="shared" si="3"/>
        <v>2313</v>
      </c>
      <c r="M61" s="6">
        <f t="shared" si="3"/>
        <v>2576</v>
      </c>
      <c r="N61" s="6">
        <f t="shared" si="3"/>
        <v>3344</v>
      </c>
      <c r="O61" s="6">
        <f t="shared" si="3"/>
        <v>1242</v>
      </c>
      <c r="P61" s="6">
        <f t="shared" si="3"/>
        <v>2102</v>
      </c>
      <c r="Q61" s="6">
        <f t="shared" si="3"/>
        <v>747</v>
      </c>
      <c r="R61" s="6">
        <f t="shared" si="3"/>
        <v>407</v>
      </c>
      <c r="S61" s="6">
        <f>S36+S39+S42+S45+S48+S51</f>
        <v>340</v>
      </c>
      <c r="T61" s="6">
        <f t="shared" si="3"/>
        <v>2597</v>
      </c>
      <c r="U61" s="6">
        <f t="shared" si="3"/>
        <v>835</v>
      </c>
      <c r="V61" s="6">
        <f t="shared" si="3"/>
        <v>1762</v>
      </c>
      <c r="W61" s="6">
        <f>W36+W39+W42+W45+W48+W51</f>
        <v>101</v>
      </c>
      <c r="X61" s="6">
        <f t="shared" si="3"/>
        <v>83</v>
      </c>
      <c r="Y61" s="6">
        <f t="shared" si="3"/>
        <v>18</v>
      </c>
      <c r="Z61" s="6">
        <f t="shared" si="3"/>
        <v>1444</v>
      </c>
      <c r="AA61" s="6">
        <f t="shared" si="3"/>
        <v>988</v>
      </c>
      <c r="AB61" s="1">
        <f t="shared" si="3"/>
        <v>456</v>
      </c>
    </row>
    <row r="62" spans="2:29" s="33" customFormat="1" x14ac:dyDescent="0.2">
      <c r="B62" s="33" t="s">
        <v>203</v>
      </c>
      <c r="E62" s="63"/>
      <c r="F62" s="63">
        <f>F61/E61</f>
        <v>0.56474090109592745</v>
      </c>
      <c r="G62" s="63">
        <f>G61/E61</f>
        <v>0.43525909890407249</v>
      </c>
      <c r="H62" s="63">
        <f>H61/E61</f>
        <v>0.33851982140441078</v>
      </c>
      <c r="I62" s="64">
        <f>I61/E61</f>
        <v>0.25179272087674198</v>
      </c>
      <c r="J62" s="64">
        <f>J61/E61</f>
        <v>8.6727100527668785E-2</v>
      </c>
      <c r="K62" s="64">
        <f>K61/E61</f>
        <v>0.66148017859558927</v>
      </c>
      <c r="L62" s="63">
        <f>L61/E61</f>
        <v>0.31294818021918552</v>
      </c>
      <c r="M62" s="63">
        <f>M61/E61</f>
        <v>0.34853199837640375</v>
      </c>
      <c r="N62" s="63">
        <f>N61/E61</f>
        <v>0.45244215938303339</v>
      </c>
      <c r="O62" s="63">
        <f>O61/E61</f>
        <v>0.16804221350290893</v>
      </c>
      <c r="P62" s="63">
        <f>P61/E61</f>
        <v>0.28439994588012446</v>
      </c>
      <c r="Q62" s="64">
        <f>Q61/E61</f>
        <v>0.10106886754160466</v>
      </c>
      <c r="R62" s="64">
        <f>R61/E61</f>
        <v>5.5066973345961306E-2</v>
      </c>
      <c r="S62" s="63">
        <f>S61/E61</f>
        <v>4.600189419564335E-2</v>
      </c>
      <c r="T62" s="63">
        <f>T61/E61</f>
        <v>0.35137329184142879</v>
      </c>
      <c r="U62" s="63">
        <f>U61/E61</f>
        <v>0.11297524015694764</v>
      </c>
      <c r="V62" s="63">
        <f>V61/E61</f>
        <v>0.23839805168448114</v>
      </c>
      <c r="W62" s="63">
        <f>W61/E61</f>
        <v>1.3665268569882288E-2</v>
      </c>
      <c r="X62" s="63">
        <f>X61/E61</f>
        <v>1.1229874171289405E-2</v>
      </c>
      <c r="Y62" s="64">
        <f>Y61/E61</f>
        <v>2.4353943985928831E-3</v>
      </c>
      <c r="Z62" s="64">
        <f>Z61/E61</f>
        <v>0.19537275064267351</v>
      </c>
      <c r="AA62" s="63">
        <f>AA61/E61</f>
        <v>0.13367609254498714</v>
      </c>
      <c r="AB62" s="33">
        <f>AB61/E61</f>
        <v>6.1696658097686374E-2</v>
      </c>
    </row>
    <row r="63" spans="2:29" s="33" customFormat="1" x14ac:dyDescent="0.2">
      <c r="B63" s="33" t="s">
        <v>204</v>
      </c>
      <c r="D63" s="206"/>
      <c r="F63" s="33">
        <f>ROUND(F61/F61,3)</f>
        <v>1</v>
      </c>
      <c r="G63" s="33">
        <f>ROUND(G61/G61,3)</f>
        <v>1</v>
      </c>
      <c r="I63" s="206">
        <f>ROUND(I61/F61,3)</f>
        <v>0.44600000000000001</v>
      </c>
      <c r="J63" s="206">
        <f>ROUND(J61/G61,3)</f>
        <v>0.19900000000000001</v>
      </c>
      <c r="K63" s="206"/>
      <c r="L63" s="206">
        <f>ROUND(L61/F61,3)</f>
        <v>0.55400000000000005</v>
      </c>
      <c r="M63" s="63">
        <f>ROUND(M61/G61,3)</f>
        <v>0.80100000000000005</v>
      </c>
      <c r="N63" s="63"/>
      <c r="O63" s="63">
        <f>ROUND(O61/F61,3)</f>
        <v>0.29799999999999999</v>
      </c>
      <c r="P63" s="63">
        <f>ROUND(P61/G61,3)</f>
        <v>0.65300000000000002</v>
      </c>
      <c r="Q63" s="63"/>
      <c r="R63" s="63">
        <f>ROUND(R61/F61,3)</f>
        <v>9.8000000000000004E-2</v>
      </c>
      <c r="S63" s="63">
        <f>ROUND(S61/G61,3)</f>
        <v>0.106</v>
      </c>
      <c r="T63" s="206"/>
      <c r="U63" s="63">
        <f>ROUND(U61/F61,3)</f>
        <v>0.2</v>
      </c>
      <c r="V63" s="63">
        <f>ROUND(V61/G61,3)</f>
        <v>0.54800000000000004</v>
      </c>
      <c r="W63" s="63"/>
      <c r="X63" s="63">
        <f>ROUND(X61/F61,3)</f>
        <v>0.02</v>
      </c>
      <c r="Y63" s="63">
        <f>ROUND(Y61/G61,3)</f>
        <v>6.0000000000000001E-3</v>
      </c>
      <c r="Z63" s="63"/>
      <c r="AA63" s="63">
        <f>ROUND(AA61/F61,3)</f>
        <v>0.23699999999999999</v>
      </c>
      <c r="AB63" s="33">
        <f>ROUND(AB61/G61,3)</f>
        <v>0.14199999999999999</v>
      </c>
    </row>
    <row r="64" spans="2:29" s="33" customFormat="1" x14ac:dyDescent="0.2">
      <c r="D64" s="206"/>
      <c r="I64" s="206"/>
      <c r="J64" s="206"/>
      <c r="K64" s="206"/>
      <c r="L64" s="206"/>
      <c r="M64" s="63"/>
      <c r="N64" s="63"/>
      <c r="O64" s="63"/>
      <c r="P64" s="63"/>
      <c r="Q64" s="63"/>
      <c r="R64" s="63"/>
      <c r="S64" s="63"/>
      <c r="T64" s="206"/>
      <c r="U64" s="63"/>
      <c r="V64" s="63"/>
      <c r="W64" s="63"/>
      <c r="X64" s="63"/>
      <c r="Y64" s="63"/>
      <c r="Z64" s="63"/>
      <c r="AA64" s="63"/>
    </row>
    <row r="65" spans="2:28" s="33" customFormat="1" x14ac:dyDescent="0.2">
      <c r="B65" s="33" t="s">
        <v>205</v>
      </c>
      <c r="D65" s="209">
        <f>D54+D51+D36</f>
        <v>530</v>
      </c>
      <c r="E65" s="209">
        <f t="shared" ref="E65:AB65" si="4">E54+E51+E36</f>
        <v>7391</v>
      </c>
      <c r="F65" s="209">
        <f t="shared" si="4"/>
        <v>4174</v>
      </c>
      <c r="G65" s="209">
        <f t="shared" si="4"/>
        <v>3217</v>
      </c>
      <c r="H65" s="209">
        <f t="shared" si="4"/>
        <v>2502</v>
      </c>
      <c r="I65" s="209">
        <f t="shared" si="4"/>
        <v>1861</v>
      </c>
      <c r="J65" s="209">
        <f t="shared" si="4"/>
        <v>641</v>
      </c>
      <c r="K65" s="209">
        <f t="shared" si="4"/>
        <v>4889</v>
      </c>
      <c r="L65" s="209">
        <f t="shared" si="4"/>
        <v>2313</v>
      </c>
      <c r="M65" s="209">
        <f t="shared" si="4"/>
        <v>2576</v>
      </c>
      <c r="N65" s="209">
        <f t="shared" si="4"/>
        <v>3344</v>
      </c>
      <c r="O65" s="209">
        <f t="shared" si="4"/>
        <v>1242</v>
      </c>
      <c r="P65" s="209">
        <f t="shared" si="4"/>
        <v>2102</v>
      </c>
      <c r="Q65" s="209">
        <f t="shared" si="4"/>
        <v>747</v>
      </c>
      <c r="R65" s="209">
        <f t="shared" si="4"/>
        <v>407</v>
      </c>
      <c r="S65" s="209">
        <f t="shared" si="4"/>
        <v>340</v>
      </c>
      <c r="T65" s="209">
        <f t="shared" si="4"/>
        <v>2597</v>
      </c>
      <c r="U65" s="209">
        <f t="shared" si="4"/>
        <v>835</v>
      </c>
      <c r="V65" s="209">
        <f t="shared" si="4"/>
        <v>1762</v>
      </c>
      <c r="W65" s="209">
        <f t="shared" si="4"/>
        <v>101</v>
      </c>
      <c r="X65" s="209">
        <f t="shared" si="4"/>
        <v>83</v>
      </c>
      <c r="Y65" s="209">
        <f t="shared" si="4"/>
        <v>18</v>
      </c>
      <c r="Z65" s="209">
        <f t="shared" si="4"/>
        <v>1444</v>
      </c>
      <c r="AA65" s="209">
        <f t="shared" si="4"/>
        <v>988</v>
      </c>
      <c r="AB65" s="209">
        <f t="shared" si="4"/>
        <v>456</v>
      </c>
    </row>
    <row r="66" spans="2:28" s="33" customFormat="1" x14ac:dyDescent="0.2">
      <c r="D66" s="209">
        <f>D57+D39+D36</f>
        <v>530</v>
      </c>
      <c r="E66" s="209">
        <f t="shared" ref="E66:AB66" si="5">E57+E39+E36</f>
        <v>7391</v>
      </c>
      <c r="F66" s="209">
        <f t="shared" si="5"/>
        <v>4174</v>
      </c>
      <c r="G66" s="209">
        <f t="shared" si="5"/>
        <v>3217</v>
      </c>
      <c r="H66" s="209">
        <f t="shared" si="5"/>
        <v>2502</v>
      </c>
      <c r="I66" s="209">
        <f t="shared" si="5"/>
        <v>1861</v>
      </c>
      <c r="J66" s="209">
        <f t="shared" si="5"/>
        <v>641</v>
      </c>
      <c r="K66" s="209">
        <f t="shared" si="5"/>
        <v>4889</v>
      </c>
      <c r="L66" s="209">
        <f t="shared" si="5"/>
        <v>2313</v>
      </c>
      <c r="M66" s="209">
        <f t="shared" si="5"/>
        <v>2576</v>
      </c>
      <c r="N66" s="209">
        <f t="shared" si="5"/>
        <v>3344</v>
      </c>
      <c r="O66" s="209">
        <f t="shared" si="5"/>
        <v>1242</v>
      </c>
      <c r="P66" s="209">
        <f t="shared" si="5"/>
        <v>2102</v>
      </c>
      <c r="Q66" s="209">
        <f t="shared" si="5"/>
        <v>747</v>
      </c>
      <c r="R66" s="209">
        <f t="shared" si="5"/>
        <v>407</v>
      </c>
      <c r="S66" s="209">
        <f t="shared" si="5"/>
        <v>340</v>
      </c>
      <c r="T66" s="209">
        <f t="shared" si="5"/>
        <v>2597</v>
      </c>
      <c r="U66" s="209">
        <f t="shared" si="5"/>
        <v>835</v>
      </c>
      <c r="V66" s="209">
        <f t="shared" si="5"/>
        <v>1762</v>
      </c>
      <c r="W66" s="209">
        <f t="shared" si="5"/>
        <v>101</v>
      </c>
      <c r="X66" s="209">
        <f t="shared" si="5"/>
        <v>83</v>
      </c>
      <c r="Y66" s="209">
        <f t="shared" si="5"/>
        <v>18</v>
      </c>
      <c r="Z66" s="209">
        <f t="shared" si="5"/>
        <v>1444</v>
      </c>
      <c r="AA66" s="209">
        <f t="shared" si="5"/>
        <v>988</v>
      </c>
      <c r="AB66" s="209">
        <f t="shared" si="5"/>
        <v>456</v>
      </c>
    </row>
    <row r="67" spans="2:28" x14ac:dyDescent="0.2">
      <c r="D67" s="2"/>
      <c r="E67" s="1"/>
      <c r="H67" s="1"/>
      <c r="I67" s="2"/>
      <c r="J67" s="2"/>
      <c r="K67" s="2"/>
      <c r="L67" s="2"/>
      <c r="M67" s="63"/>
      <c r="N67" s="63"/>
      <c r="O67" s="63"/>
      <c r="P67" s="63"/>
      <c r="Q67" s="63"/>
      <c r="R67" s="63"/>
      <c r="S67" s="63"/>
      <c r="T67" s="2"/>
      <c r="U67" s="63"/>
      <c r="V67" s="63"/>
      <c r="W67" s="63"/>
      <c r="X67" s="63"/>
      <c r="Y67" s="63"/>
      <c r="Z67" s="63"/>
      <c r="AA67" s="63"/>
    </row>
    <row r="68" spans="2:28" s="207" customFormat="1" x14ac:dyDescent="0.2">
      <c r="B68" s="210" t="s">
        <v>206</v>
      </c>
      <c r="C68" s="210"/>
      <c r="D68" s="211">
        <f>D15-D61</f>
        <v>0</v>
      </c>
      <c r="E68" s="211">
        <f t="shared" ref="E68:AB70" si="6">E15-E61</f>
        <v>0</v>
      </c>
      <c r="F68" s="211">
        <f>F15-F61</f>
        <v>0</v>
      </c>
      <c r="G68" s="211">
        <f>G15-G61</f>
        <v>0</v>
      </c>
      <c r="H68" s="211">
        <f t="shared" si="6"/>
        <v>0</v>
      </c>
      <c r="I68" s="211">
        <f t="shared" si="6"/>
        <v>0</v>
      </c>
      <c r="J68" s="211">
        <f t="shared" si="6"/>
        <v>0</v>
      </c>
      <c r="K68" s="211">
        <f>K15-K61</f>
        <v>0</v>
      </c>
      <c r="L68" s="211">
        <f t="shared" si="6"/>
        <v>0</v>
      </c>
      <c r="M68" s="211">
        <f t="shared" si="6"/>
        <v>0</v>
      </c>
      <c r="N68" s="211">
        <f t="shared" si="6"/>
        <v>0</v>
      </c>
      <c r="O68" s="211">
        <f t="shared" si="6"/>
        <v>0</v>
      </c>
      <c r="P68" s="211">
        <f t="shared" si="6"/>
        <v>0</v>
      </c>
      <c r="Q68" s="211">
        <f>Q15-Q61</f>
        <v>0</v>
      </c>
      <c r="R68" s="211">
        <f t="shared" si="6"/>
        <v>0</v>
      </c>
      <c r="S68" s="211">
        <f>S15-S61</f>
        <v>0</v>
      </c>
      <c r="T68" s="211">
        <f t="shared" si="6"/>
        <v>0</v>
      </c>
      <c r="U68" s="211">
        <f t="shared" si="6"/>
        <v>0</v>
      </c>
      <c r="V68" s="211">
        <f t="shared" si="6"/>
        <v>0</v>
      </c>
      <c r="W68" s="211">
        <f>W15-W61</f>
        <v>0</v>
      </c>
      <c r="X68" s="211">
        <f t="shared" si="6"/>
        <v>0</v>
      </c>
      <c r="Y68" s="211">
        <f t="shared" si="6"/>
        <v>0</v>
      </c>
      <c r="Z68" s="211">
        <f t="shared" si="6"/>
        <v>0</v>
      </c>
      <c r="AA68" s="211">
        <f t="shared" si="6"/>
        <v>0</v>
      </c>
      <c r="AB68" s="210">
        <f t="shared" si="6"/>
        <v>0</v>
      </c>
    </row>
    <row r="69" spans="2:28" s="207" customFormat="1" x14ac:dyDescent="0.2">
      <c r="B69" s="210"/>
      <c r="C69" s="210"/>
      <c r="D69" s="211"/>
      <c r="E69" s="211"/>
      <c r="F69" s="211">
        <f>F16-F62</f>
        <v>2.5909890407249669E-4</v>
      </c>
      <c r="G69" s="211">
        <f>G16-G62</f>
        <v>-2.5909890407249669E-4</v>
      </c>
      <c r="H69" s="211">
        <f>H16-H62</f>
        <v>4.8017859558924236E-4</v>
      </c>
      <c r="I69" s="211">
        <f>I16-I62</f>
        <v>2.0727912325801956E-4</v>
      </c>
      <c r="J69" s="211">
        <f t="shared" si="6"/>
        <v>2.7289947233120893E-4</v>
      </c>
      <c r="K69" s="211">
        <f t="shared" si="6"/>
        <v>-4.8017859558924236E-4</v>
      </c>
      <c r="L69" s="211">
        <f t="shared" si="6"/>
        <v>5.1819780814477134E-5</v>
      </c>
      <c r="M69" s="211">
        <f t="shared" si="6"/>
        <v>4.6800162359622588E-4</v>
      </c>
      <c r="N69" s="211">
        <f t="shared" si="6"/>
        <v>-4.4215938303338032E-4</v>
      </c>
      <c r="O69" s="211">
        <f t="shared" si="6"/>
        <v>-4.2213502908922118E-5</v>
      </c>
      <c r="P69" s="211">
        <f t="shared" si="6"/>
        <v>-3.9994588012448595E-4</v>
      </c>
      <c r="Q69" s="211">
        <f t="shared" si="6"/>
        <v>-6.8867541604650251E-5</v>
      </c>
      <c r="R69" s="211">
        <f t="shared" si="6"/>
        <v>-6.6973345961306163E-5</v>
      </c>
      <c r="S69" s="211">
        <f t="shared" si="6"/>
        <v>-1.8941956433510265E-6</v>
      </c>
      <c r="T69" s="211">
        <f>T16-T62</f>
        <v>-3.7329184142881333E-4</v>
      </c>
      <c r="U69" s="211">
        <f t="shared" si="6"/>
        <v>2.4759843052363228E-5</v>
      </c>
      <c r="V69" s="211">
        <f t="shared" si="6"/>
        <v>-3.980516844811488E-4</v>
      </c>
      <c r="W69" s="211">
        <f t="shared" si="6"/>
        <v>3.3473143011771185E-4</v>
      </c>
      <c r="X69" s="211">
        <f t="shared" si="6"/>
        <v>-2.2987417128940597E-4</v>
      </c>
      <c r="Y69" s="211">
        <f t="shared" si="6"/>
        <v>-4.3539439859288306E-4</v>
      </c>
      <c r="Z69" s="211">
        <f t="shared" si="6"/>
        <v>-3.7275064267350277E-4</v>
      </c>
      <c r="AA69" s="211">
        <f t="shared" si="6"/>
        <v>3.2390745501287288E-4</v>
      </c>
      <c r="AB69" s="210">
        <f>AB16-AB62</f>
        <v>3.0334190231362523E-4</v>
      </c>
    </row>
    <row r="70" spans="2:28" s="207" customFormat="1" x14ac:dyDescent="0.2">
      <c r="B70" s="210"/>
      <c r="C70" s="210"/>
      <c r="D70" s="211"/>
      <c r="E70" s="211"/>
      <c r="F70" s="211">
        <f>F17-F63</f>
        <v>0</v>
      </c>
      <c r="G70" s="211">
        <f t="shared" si="6"/>
        <v>0</v>
      </c>
      <c r="H70" s="211"/>
      <c r="I70" s="211">
        <f>I17-I63</f>
        <v>0</v>
      </c>
      <c r="J70" s="211">
        <f t="shared" si="6"/>
        <v>0</v>
      </c>
      <c r="K70" s="211"/>
      <c r="L70" s="211">
        <f t="shared" si="6"/>
        <v>0</v>
      </c>
      <c r="M70" s="211">
        <f t="shared" si="6"/>
        <v>0</v>
      </c>
      <c r="N70" s="211"/>
      <c r="O70" s="211">
        <f t="shared" si="6"/>
        <v>0</v>
      </c>
      <c r="P70" s="211">
        <f t="shared" si="6"/>
        <v>0</v>
      </c>
      <c r="Q70" s="211"/>
      <c r="R70" s="211">
        <f t="shared" si="6"/>
        <v>0</v>
      </c>
      <c r="S70" s="211">
        <f t="shared" si="6"/>
        <v>0</v>
      </c>
      <c r="T70" s="211"/>
      <c r="U70" s="212">
        <f t="shared" si="6"/>
        <v>0</v>
      </c>
      <c r="V70" s="212">
        <f t="shared" si="6"/>
        <v>0</v>
      </c>
      <c r="W70" s="212"/>
      <c r="X70" s="212">
        <f t="shared" si="6"/>
        <v>0</v>
      </c>
      <c r="Y70" s="212">
        <f t="shared" si="6"/>
        <v>0</v>
      </c>
      <c r="Z70" s="212"/>
      <c r="AA70" s="212">
        <f>AA17-AA63</f>
        <v>0</v>
      </c>
      <c r="AB70" s="210">
        <f t="shared" si="6"/>
        <v>0</v>
      </c>
    </row>
    <row r="71" spans="2:28" x14ac:dyDescent="0.2">
      <c r="B71" s="210"/>
      <c r="C71" s="210"/>
      <c r="D71" s="210"/>
      <c r="E71" s="211"/>
      <c r="F71" s="210"/>
      <c r="G71" s="210"/>
      <c r="H71" s="213"/>
      <c r="I71" s="213"/>
      <c r="J71" s="213"/>
      <c r="K71" s="213"/>
      <c r="L71" s="213"/>
      <c r="M71" s="213"/>
      <c r="N71" s="214"/>
      <c r="O71" s="213"/>
      <c r="P71" s="213"/>
      <c r="Q71" s="213"/>
      <c r="R71" s="214"/>
      <c r="S71" s="214"/>
      <c r="T71" s="214"/>
      <c r="U71" s="213"/>
      <c r="V71" s="213"/>
      <c r="W71" s="214"/>
      <c r="X71" s="210"/>
      <c r="Y71" s="210"/>
      <c r="Z71" s="214"/>
      <c r="AA71" s="210"/>
      <c r="AB71" s="210"/>
    </row>
    <row r="72" spans="2:28" x14ac:dyDescent="0.2">
      <c r="B72" s="210"/>
      <c r="C72" s="210"/>
      <c r="D72" s="210">
        <f>D65-D61</f>
        <v>0</v>
      </c>
      <c r="E72" s="210">
        <f t="shared" ref="E72:AB72" si="7">E65-E61</f>
        <v>0</v>
      </c>
      <c r="F72" s="210">
        <f t="shared" si="7"/>
        <v>0</v>
      </c>
      <c r="G72" s="210">
        <f t="shared" si="7"/>
        <v>0</v>
      </c>
      <c r="H72" s="210">
        <f t="shared" si="7"/>
        <v>0</v>
      </c>
      <c r="I72" s="210">
        <f t="shared" si="7"/>
        <v>0</v>
      </c>
      <c r="J72" s="210">
        <f t="shared" si="7"/>
        <v>0</v>
      </c>
      <c r="K72" s="210">
        <f t="shared" si="7"/>
        <v>0</v>
      </c>
      <c r="L72" s="210">
        <f t="shared" si="7"/>
        <v>0</v>
      </c>
      <c r="M72" s="210">
        <f t="shared" si="7"/>
        <v>0</v>
      </c>
      <c r="N72" s="210">
        <f t="shared" si="7"/>
        <v>0</v>
      </c>
      <c r="O72" s="210">
        <f t="shared" si="7"/>
        <v>0</v>
      </c>
      <c r="P72" s="210">
        <f t="shared" si="7"/>
        <v>0</v>
      </c>
      <c r="Q72" s="210">
        <f t="shared" si="7"/>
        <v>0</v>
      </c>
      <c r="R72" s="210">
        <f t="shared" si="7"/>
        <v>0</v>
      </c>
      <c r="S72" s="210">
        <f t="shared" si="7"/>
        <v>0</v>
      </c>
      <c r="T72" s="210">
        <f t="shared" si="7"/>
        <v>0</v>
      </c>
      <c r="U72" s="210">
        <f t="shared" si="7"/>
        <v>0</v>
      </c>
      <c r="V72" s="210">
        <f t="shared" si="7"/>
        <v>0</v>
      </c>
      <c r="W72" s="210">
        <f t="shared" si="7"/>
        <v>0</v>
      </c>
      <c r="X72" s="210">
        <f t="shared" si="7"/>
        <v>0</v>
      </c>
      <c r="Y72" s="210">
        <f t="shared" si="7"/>
        <v>0</v>
      </c>
      <c r="Z72" s="210">
        <f t="shared" si="7"/>
        <v>0</v>
      </c>
      <c r="AA72" s="210">
        <f t="shared" si="7"/>
        <v>0</v>
      </c>
      <c r="AB72" s="210">
        <f t="shared" si="7"/>
        <v>0</v>
      </c>
    </row>
    <row r="73" spans="2:28" x14ac:dyDescent="0.2">
      <c r="B73" s="210"/>
      <c r="C73" s="210"/>
      <c r="D73" s="210">
        <f>D66-D61</f>
        <v>0</v>
      </c>
      <c r="E73" s="210">
        <f t="shared" ref="E73:AB73" si="8">E66-E61</f>
        <v>0</v>
      </c>
      <c r="F73" s="210">
        <f t="shared" si="8"/>
        <v>0</v>
      </c>
      <c r="G73" s="210">
        <f t="shared" si="8"/>
        <v>0</v>
      </c>
      <c r="H73" s="210">
        <f t="shared" si="8"/>
        <v>0</v>
      </c>
      <c r="I73" s="210">
        <f t="shared" si="8"/>
        <v>0</v>
      </c>
      <c r="J73" s="210">
        <f t="shared" si="8"/>
        <v>0</v>
      </c>
      <c r="K73" s="210">
        <f t="shared" si="8"/>
        <v>0</v>
      </c>
      <c r="L73" s="210">
        <f t="shared" si="8"/>
        <v>0</v>
      </c>
      <c r="M73" s="210">
        <f t="shared" si="8"/>
        <v>0</v>
      </c>
      <c r="N73" s="210">
        <f t="shared" si="8"/>
        <v>0</v>
      </c>
      <c r="O73" s="210">
        <f t="shared" si="8"/>
        <v>0</v>
      </c>
      <c r="P73" s="210">
        <f t="shared" si="8"/>
        <v>0</v>
      </c>
      <c r="Q73" s="210">
        <f t="shared" si="8"/>
        <v>0</v>
      </c>
      <c r="R73" s="210">
        <f t="shared" si="8"/>
        <v>0</v>
      </c>
      <c r="S73" s="210">
        <f t="shared" si="8"/>
        <v>0</v>
      </c>
      <c r="T73" s="210">
        <f t="shared" si="8"/>
        <v>0</v>
      </c>
      <c r="U73" s="210">
        <f t="shared" si="8"/>
        <v>0</v>
      </c>
      <c r="V73" s="210">
        <f t="shared" si="8"/>
        <v>0</v>
      </c>
      <c r="W73" s="210">
        <f t="shared" si="8"/>
        <v>0</v>
      </c>
      <c r="X73" s="210">
        <f t="shared" si="8"/>
        <v>0</v>
      </c>
      <c r="Y73" s="210">
        <f t="shared" si="8"/>
        <v>0</v>
      </c>
      <c r="Z73" s="210">
        <f t="shared" si="8"/>
        <v>0</v>
      </c>
      <c r="AA73" s="210">
        <f t="shared" si="8"/>
        <v>0</v>
      </c>
      <c r="AB73" s="210">
        <f t="shared" si="8"/>
        <v>0</v>
      </c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68B8-31F7-42AB-BFD9-6DBF2E264B06}">
  <sheetPr>
    <tabColor rgb="FF00B0F0"/>
    <pageSetUpPr fitToPage="1"/>
  </sheetPr>
  <dimension ref="A2:M81"/>
  <sheetViews>
    <sheetView view="pageBreakPreview" topLeftCell="A65" zoomScale="80" zoomScaleNormal="100" zoomScaleSheetLayoutView="80" workbookViewId="0">
      <selection activeCell="C81" sqref="A80:C81"/>
    </sheetView>
  </sheetViews>
  <sheetFormatPr defaultColWidth="9" defaultRowHeight="13.2" x14ac:dyDescent="0.2"/>
  <cols>
    <col min="1" max="1" width="4.33203125" style="15" customWidth="1"/>
    <col min="2" max="2" width="8.6640625" style="15" customWidth="1"/>
    <col min="3" max="13" width="18.6640625" style="1" customWidth="1"/>
    <col min="14" max="16" width="8.6640625" style="1" customWidth="1"/>
    <col min="17" max="36" width="4.6640625" style="1" customWidth="1"/>
    <col min="37" max="16384" width="9" style="1"/>
  </cols>
  <sheetData>
    <row r="2" spans="2:13" ht="17.100000000000001" customHeight="1" x14ac:dyDescent="0.2">
      <c r="B2" s="19" t="s">
        <v>402</v>
      </c>
    </row>
    <row r="3" spans="2:13" ht="18" customHeight="1" x14ac:dyDescent="0.2">
      <c r="B3" s="1"/>
    </row>
    <row r="4" spans="2:13" ht="15" customHeight="1" x14ac:dyDescent="0.2">
      <c r="B4" s="1"/>
      <c r="H4" s="37"/>
      <c r="L4" s="37" t="s">
        <v>167</v>
      </c>
    </row>
    <row r="5" spans="2:13" ht="15" customHeight="1" x14ac:dyDescent="0.2">
      <c r="B5" s="1"/>
      <c r="H5" s="37"/>
      <c r="L5" s="37" t="s">
        <v>230</v>
      </c>
    </row>
    <row r="6" spans="2:13" ht="15" customHeight="1" x14ac:dyDescent="0.2">
      <c r="B6" s="1"/>
      <c r="H6" s="37"/>
      <c r="L6" s="37" t="s">
        <v>378</v>
      </c>
    </row>
    <row r="7" spans="2:13" ht="15" customHeight="1" x14ac:dyDescent="0.2">
      <c r="B7" s="1"/>
      <c r="H7" s="37"/>
      <c r="L7" s="37" t="s">
        <v>379</v>
      </c>
    </row>
    <row r="8" spans="2:13" ht="13.8" thickBot="1" x14ac:dyDescent="0.25">
      <c r="M8" s="2" t="s">
        <v>168</v>
      </c>
    </row>
    <row r="9" spans="2:13" ht="15" customHeight="1" x14ac:dyDescent="0.2">
      <c r="B9" s="514"/>
      <c r="C9" s="514"/>
      <c r="D9" s="482" t="s">
        <v>208</v>
      </c>
      <c r="E9" s="516" t="s">
        <v>380</v>
      </c>
      <c r="F9" s="165"/>
      <c r="G9" s="166"/>
      <c r="H9" s="165"/>
      <c r="I9" s="165"/>
      <c r="J9" s="166"/>
      <c r="K9" s="166"/>
      <c r="L9" s="165"/>
      <c r="M9" s="371"/>
    </row>
    <row r="10" spans="2:13" ht="15" customHeight="1" x14ac:dyDescent="0.2">
      <c r="B10" s="514"/>
      <c r="C10" s="514"/>
      <c r="D10" s="483"/>
      <c r="E10" s="517"/>
      <c r="F10" s="425" t="s">
        <v>381</v>
      </c>
      <c r="G10" s="498" t="s">
        <v>382</v>
      </c>
      <c r="H10" s="425" t="s">
        <v>383</v>
      </c>
      <c r="I10" s="425" t="s">
        <v>384</v>
      </c>
      <c r="J10" s="498" t="s">
        <v>385</v>
      </c>
      <c r="K10" s="498" t="s">
        <v>386</v>
      </c>
      <c r="L10" s="425" t="s">
        <v>387</v>
      </c>
      <c r="M10" s="482" t="s">
        <v>237</v>
      </c>
    </row>
    <row r="11" spans="2:13" ht="10.5" customHeight="1" x14ac:dyDescent="0.2">
      <c r="B11" s="514"/>
      <c r="C11" s="514"/>
      <c r="D11" s="483"/>
      <c r="E11" s="517"/>
      <c r="F11" s="426"/>
      <c r="G11" s="497"/>
      <c r="H11" s="426"/>
      <c r="I11" s="426"/>
      <c r="J11" s="497"/>
      <c r="K11" s="497"/>
      <c r="L11" s="426"/>
      <c r="M11" s="483"/>
    </row>
    <row r="12" spans="2:13" ht="68.25" customHeight="1" x14ac:dyDescent="0.2">
      <c r="B12" s="514"/>
      <c r="C12" s="514"/>
      <c r="D12" s="484"/>
      <c r="E12" s="518"/>
      <c r="F12" s="509"/>
      <c r="G12" s="515"/>
      <c r="H12" s="509"/>
      <c r="I12" s="509"/>
      <c r="J12" s="515"/>
      <c r="K12" s="515"/>
      <c r="L12" s="509"/>
      <c r="M12" s="484"/>
    </row>
    <row r="13" spans="2:13" ht="19.2" customHeight="1" x14ac:dyDescent="0.2">
      <c r="B13" s="492" t="s">
        <v>209</v>
      </c>
      <c r="C13" s="493"/>
      <c r="D13" s="162">
        <v>427</v>
      </c>
      <c r="E13" s="46">
        <f t="shared" ref="E13:M13" si="0">E16+E19+E22+E25+E28+E31</f>
        <v>352</v>
      </c>
      <c r="F13" s="8">
        <f t="shared" si="0"/>
        <v>152</v>
      </c>
      <c r="G13" s="8">
        <f t="shared" si="0"/>
        <v>256</v>
      </c>
      <c r="H13" s="8">
        <f t="shared" si="0"/>
        <v>43</v>
      </c>
      <c r="I13" s="8">
        <f t="shared" si="0"/>
        <v>12</v>
      </c>
      <c r="J13" s="8">
        <f t="shared" si="0"/>
        <v>148</v>
      </c>
      <c r="K13" s="8">
        <f t="shared" si="0"/>
        <v>120</v>
      </c>
      <c r="L13" s="8">
        <f t="shared" si="0"/>
        <v>18</v>
      </c>
      <c r="M13" s="91">
        <f t="shared" si="0"/>
        <v>12</v>
      </c>
    </row>
    <row r="14" spans="2:13" ht="19.2" customHeight="1" x14ac:dyDescent="0.2">
      <c r="B14" s="494"/>
      <c r="C14" s="495"/>
      <c r="D14" s="325"/>
      <c r="E14" s="326">
        <f>E13/D13</f>
        <v>0.82435597189695553</v>
      </c>
      <c r="F14" s="295">
        <f>F13/D13</f>
        <v>0.35597189695550352</v>
      </c>
      <c r="G14" s="295">
        <f>G13/D13</f>
        <v>0.59953161592505855</v>
      </c>
      <c r="H14" s="295">
        <f>H13/D13</f>
        <v>0.10070257611241218</v>
      </c>
      <c r="I14" s="295">
        <f>I13/D13</f>
        <v>2.8103044496487119E-2</v>
      </c>
      <c r="J14" s="295">
        <f>J13/D13</f>
        <v>0.34660421545667447</v>
      </c>
      <c r="K14" s="295">
        <f>K13/D13</f>
        <v>0.28103044496487117</v>
      </c>
      <c r="L14" s="295">
        <f>L13/D13</f>
        <v>4.2154566744730677E-2</v>
      </c>
      <c r="M14" s="296">
        <f>M13/D13</f>
        <v>2.8103044496487119E-2</v>
      </c>
    </row>
    <row r="15" spans="2:13" ht="19.2" customHeight="1" thickBot="1" x14ac:dyDescent="0.25">
      <c r="B15" s="512"/>
      <c r="C15" s="513"/>
      <c r="D15" s="329"/>
      <c r="E15" s="330"/>
      <c r="F15" s="297">
        <f>F13/E13</f>
        <v>0.43181818181818182</v>
      </c>
      <c r="G15" s="297">
        <f>G13/E13</f>
        <v>0.72727272727272729</v>
      </c>
      <c r="H15" s="297">
        <f>H13/E13</f>
        <v>0.12215909090909091</v>
      </c>
      <c r="I15" s="297">
        <f>I13/E13</f>
        <v>3.4090909090909088E-2</v>
      </c>
      <c r="J15" s="297">
        <f>J13/E13</f>
        <v>0.42045454545454547</v>
      </c>
      <c r="K15" s="297">
        <f>K13/E13</f>
        <v>0.34090909090909088</v>
      </c>
      <c r="L15" s="297">
        <f>L13/E13</f>
        <v>5.113636363636364E-2</v>
      </c>
      <c r="M15" s="298">
        <f>M13/E13</f>
        <v>3.4090909090909088E-2</v>
      </c>
    </row>
    <row r="16" spans="2:13" ht="19.2" customHeight="1" thickTop="1" x14ac:dyDescent="0.2">
      <c r="B16" s="412" t="s">
        <v>210</v>
      </c>
      <c r="C16" s="511" t="s">
        <v>211</v>
      </c>
      <c r="D16" s="299">
        <v>49</v>
      </c>
      <c r="E16" s="48">
        <v>38</v>
      </c>
      <c r="F16" s="52">
        <v>17</v>
      </c>
      <c r="G16" s="52">
        <v>30</v>
      </c>
      <c r="H16" s="52">
        <v>5</v>
      </c>
      <c r="I16" s="52">
        <v>1</v>
      </c>
      <c r="J16" s="52">
        <v>9</v>
      </c>
      <c r="K16" s="52">
        <v>15</v>
      </c>
      <c r="L16" s="52">
        <v>0</v>
      </c>
      <c r="M16" s="89">
        <v>0</v>
      </c>
    </row>
    <row r="17" spans="2:13" ht="19.2" customHeight="1" x14ac:dyDescent="0.2">
      <c r="B17" s="413"/>
      <c r="C17" s="426"/>
      <c r="D17" s="307"/>
      <c r="E17" s="326">
        <v>0.77551020408163263</v>
      </c>
      <c r="F17" s="295">
        <f>F16/D16</f>
        <v>0.34693877551020408</v>
      </c>
      <c r="G17" s="295">
        <f>G16/D16</f>
        <v>0.61224489795918369</v>
      </c>
      <c r="H17" s="295">
        <f>H16/D16</f>
        <v>0.10204081632653061</v>
      </c>
      <c r="I17" s="295">
        <f>I16/D16</f>
        <v>2.0408163265306121E-2</v>
      </c>
      <c r="J17" s="295">
        <f>J16/D16</f>
        <v>0.18367346938775511</v>
      </c>
      <c r="K17" s="295">
        <f>K16/D16</f>
        <v>0.30612244897959184</v>
      </c>
      <c r="L17" s="295">
        <f>L16/D16</f>
        <v>0</v>
      </c>
      <c r="M17" s="296">
        <f>M16/D16</f>
        <v>0</v>
      </c>
    </row>
    <row r="18" spans="2:13" ht="19.2" customHeight="1" x14ac:dyDescent="0.2">
      <c r="B18" s="413"/>
      <c r="C18" s="509"/>
      <c r="D18" s="183"/>
      <c r="E18" s="378"/>
      <c r="F18" s="300">
        <f>F16/E16</f>
        <v>0.44736842105263158</v>
      </c>
      <c r="G18" s="300">
        <f>G16/E16</f>
        <v>0.78947368421052633</v>
      </c>
      <c r="H18" s="300">
        <f>H16/E16</f>
        <v>0.13157894736842105</v>
      </c>
      <c r="I18" s="300">
        <f>I16/E16</f>
        <v>2.6315789473684209E-2</v>
      </c>
      <c r="J18" s="300">
        <f>J16/E16</f>
        <v>0.23684210526315788</v>
      </c>
      <c r="K18" s="300">
        <f>K16/E16</f>
        <v>0.39473684210526316</v>
      </c>
      <c r="L18" s="300">
        <f>L16/E16</f>
        <v>0</v>
      </c>
      <c r="M18" s="301">
        <f>M16/E16</f>
        <v>0</v>
      </c>
    </row>
    <row r="19" spans="2:13" ht="19.2" customHeight="1" x14ac:dyDescent="0.2">
      <c r="B19" s="413"/>
      <c r="C19" s="425" t="s">
        <v>212</v>
      </c>
      <c r="D19" s="294">
        <v>87</v>
      </c>
      <c r="E19" s="47">
        <v>80</v>
      </c>
      <c r="F19" s="23">
        <v>37</v>
      </c>
      <c r="G19" s="23">
        <v>56</v>
      </c>
      <c r="H19" s="23">
        <v>11</v>
      </c>
      <c r="I19" s="23">
        <v>1</v>
      </c>
      <c r="J19" s="23">
        <v>32</v>
      </c>
      <c r="K19" s="23">
        <v>37</v>
      </c>
      <c r="L19" s="23">
        <v>2</v>
      </c>
      <c r="M19" s="90">
        <v>2</v>
      </c>
    </row>
    <row r="20" spans="2:13" ht="19.2" customHeight="1" x14ac:dyDescent="0.2">
      <c r="B20" s="413"/>
      <c r="C20" s="426"/>
      <c r="D20" s="307"/>
      <c r="E20" s="326">
        <v>0.91954022988505746</v>
      </c>
      <c r="F20" s="295">
        <f>F19/D19</f>
        <v>0.42528735632183906</v>
      </c>
      <c r="G20" s="295">
        <f>G19/D19</f>
        <v>0.64367816091954022</v>
      </c>
      <c r="H20" s="295">
        <f>H19/D19</f>
        <v>0.12643678160919541</v>
      </c>
      <c r="I20" s="295">
        <f>I19/D19</f>
        <v>1.1494252873563218E-2</v>
      </c>
      <c r="J20" s="295">
        <f>J19/D19</f>
        <v>0.36781609195402298</v>
      </c>
      <c r="K20" s="295">
        <f>K19/D19</f>
        <v>0.42528735632183906</v>
      </c>
      <c r="L20" s="295">
        <f>L19/D19</f>
        <v>2.2988505747126436E-2</v>
      </c>
      <c r="M20" s="296">
        <f>M19/D19</f>
        <v>2.2988505747126436E-2</v>
      </c>
    </row>
    <row r="21" spans="2:13" ht="19.2" customHeight="1" x14ac:dyDescent="0.2">
      <c r="B21" s="413"/>
      <c r="C21" s="509"/>
      <c r="D21" s="366"/>
      <c r="E21" s="332"/>
      <c r="F21" s="300">
        <f>F19/E19</f>
        <v>0.46250000000000002</v>
      </c>
      <c r="G21" s="300">
        <f>G19/E19</f>
        <v>0.7</v>
      </c>
      <c r="H21" s="300">
        <f>H19/E19</f>
        <v>0.13750000000000001</v>
      </c>
      <c r="I21" s="300">
        <f>I19/E19</f>
        <v>1.2500000000000001E-2</v>
      </c>
      <c r="J21" s="300">
        <f>J19/E19</f>
        <v>0.4</v>
      </c>
      <c r="K21" s="300">
        <f>K19/E19</f>
        <v>0.46250000000000002</v>
      </c>
      <c r="L21" s="300">
        <f>L19/E19</f>
        <v>2.5000000000000001E-2</v>
      </c>
      <c r="M21" s="301">
        <f>M19/E19</f>
        <v>2.5000000000000001E-2</v>
      </c>
    </row>
    <row r="22" spans="2:13" ht="19.2" customHeight="1" x14ac:dyDescent="0.2">
      <c r="B22" s="413"/>
      <c r="C22" s="425" t="s">
        <v>213</v>
      </c>
      <c r="D22" s="294">
        <v>25</v>
      </c>
      <c r="E22" s="47">
        <v>19</v>
      </c>
      <c r="F22" s="23">
        <v>11</v>
      </c>
      <c r="G22" s="23">
        <v>19</v>
      </c>
      <c r="H22" s="23">
        <v>3</v>
      </c>
      <c r="I22" s="23">
        <v>4</v>
      </c>
      <c r="J22" s="23">
        <v>6</v>
      </c>
      <c r="K22" s="23">
        <v>9</v>
      </c>
      <c r="L22" s="23">
        <v>1</v>
      </c>
      <c r="M22" s="90">
        <v>0</v>
      </c>
    </row>
    <row r="23" spans="2:13" ht="19.2" customHeight="1" x14ac:dyDescent="0.2">
      <c r="B23" s="413"/>
      <c r="C23" s="426"/>
      <c r="D23" s="307"/>
      <c r="E23" s="326">
        <v>0.76</v>
      </c>
      <c r="F23" s="295">
        <f>F22/D22</f>
        <v>0.44</v>
      </c>
      <c r="G23" s="295">
        <f>G22/D22</f>
        <v>0.76</v>
      </c>
      <c r="H23" s="295">
        <f>H22/D22</f>
        <v>0.12</v>
      </c>
      <c r="I23" s="295">
        <f>I22/D22</f>
        <v>0.16</v>
      </c>
      <c r="J23" s="295">
        <f>J22/D22</f>
        <v>0.24</v>
      </c>
      <c r="K23" s="295">
        <f>K22/D22</f>
        <v>0.36</v>
      </c>
      <c r="L23" s="295">
        <f>L22/D22</f>
        <v>0.04</v>
      </c>
      <c r="M23" s="296">
        <f>M22/D22</f>
        <v>0</v>
      </c>
    </row>
    <row r="24" spans="2:13" ht="19.2" customHeight="1" x14ac:dyDescent="0.2">
      <c r="B24" s="413"/>
      <c r="C24" s="509"/>
      <c r="D24" s="366"/>
      <c r="E24" s="332"/>
      <c r="F24" s="300">
        <f>F22/E22</f>
        <v>0.57894736842105265</v>
      </c>
      <c r="G24" s="300">
        <f>G22/E22</f>
        <v>1</v>
      </c>
      <c r="H24" s="300">
        <f>H22/E22</f>
        <v>0.15789473684210525</v>
      </c>
      <c r="I24" s="300">
        <f>I22/E22</f>
        <v>0.21052631578947367</v>
      </c>
      <c r="J24" s="300">
        <f>J22/E22</f>
        <v>0.31578947368421051</v>
      </c>
      <c r="K24" s="300">
        <f>K22/E22</f>
        <v>0.47368421052631576</v>
      </c>
      <c r="L24" s="300">
        <f>L22/E22</f>
        <v>5.2631578947368418E-2</v>
      </c>
      <c r="M24" s="301">
        <f>M22/E22</f>
        <v>0</v>
      </c>
    </row>
    <row r="25" spans="2:13" ht="19.2" customHeight="1" x14ac:dyDescent="0.2">
      <c r="B25" s="413"/>
      <c r="C25" s="425" t="s">
        <v>214</v>
      </c>
      <c r="D25" s="294">
        <v>82</v>
      </c>
      <c r="E25" s="47">
        <v>71</v>
      </c>
      <c r="F25" s="23">
        <v>19</v>
      </c>
      <c r="G25" s="23">
        <v>48</v>
      </c>
      <c r="H25" s="23">
        <v>8</v>
      </c>
      <c r="I25" s="23">
        <v>2</v>
      </c>
      <c r="J25" s="23">
        <v>33</v>
      </c>
      <c r="K25" s="23">
        <v>23</v>
      </c>
      <c r="L25" s="23">
        <v>3</v>
      </c>
      <c r="M25" s="90">
        <v>4</v>
      </c>
    </row>
    <row r="26" spans="2:13" ht="19.2" customHeight="1" x14ac:dyDescent="0.2">
      <c r="B26" s="413"/>
      <c r="C26" s="426"/>
      <c r="D26" s="307"/>
      <c r="E26" s="326">
        <v>0.86585365853658536</v>
      </c>
      <c r="F26" s="295">
        <f>F25/D25</f>
        <v>0.23170731707317074</v>
      </c>
      <c r="G26" s="295">
        <f>G25/D25</f>
        <v>0.58536585365853655</v>
      </c>
      <c r="H26" s="295">
        <f>H25/D25</f>
        <v>9.7560975609756101E-2</v>
      </c>
      <c r="I26" s="295">
        <f>I25/D25</f>
        <v>2.4390243902439025E-2</v>
      </c>
      <c r="J26" s="295">
        <f>J25/D25</f>
        <v>0.40243902439024393</v>
      </c>
      <c r="K26" s="295">
        <f>K25/D25</f>
        <v>0.28048780487804881</v>
      </c>
      <c r="L26" s="295">
        <f>L25/D25</f>
        <v>3.6585365853658534E-2</v>
      </c>
      <c r="M26" s="296">
        <f>M25/D25</f>
        <v>4.878048780487805E-2</v>
      </c>
    </row>
    <row r="27" spans="2:13" ht="19.2" customHeight="1" x14ac:dyDescent="0.2">
      <c r="B27" s="413"/>
      <c r="C27" s="509"/>
      <c r="D27" s="366"/>
      <c r="E27" s="332"/>
      <c r="F27" s="300">
        <f>F25/E25</f>
        <v>0.26760563380281688</v>
      </c>
      <c r="G27" s="300">
        <f>G25/E25</f>
        <v>0.676056338028169</v>
      </c>
      <c r="H27" s="300">
        <f>H25/E25</f>
        <v>0.11267605633802817</v>
      </c>
      <c r="I27" s="300">
        <f>I25/E25</f>
        <v>2.8169014084507043E-2</v>
      </c>
      <c r="J27" s="300">
        <f>J25/E25</f>
        <v>0.46478873239436619</v>
      </c>
      <c r="K27" s="300">
        <f>K25/E25</f>
        <v>0.323943661971831</v>
      </c>
      <c r="L27" s="300">
        <f>L25/E25</f>
        <v>4.2253521126760563E-2</v>
      </c>
      <c r="M27" s="301">
        <f>M25/E25</f>
        <v>5.6338028169014086E-2</v>
      </c>
    </row>
    <row r="28" spans="2:13" ht="19.2" customHeight="1" x14ac:dyDescent="0.2">
      <c r="B28" s="413"/>
      <c r="C28" s="425" t="s">
        <v>215</v>
      </c>
      <c r="D28" s="294">
        <v>8</v>
      </c>
      <c r="E28" s="47">
        <v>6</v>
      </c>
      <c r="F28" s="8">
        <v>1</v>
      </c>
      <c r="G28" s="8">
        <v>3</v>
      </c>
      <c r="H28" s="8">
        <v>0</v>
      </c>
      <c r="I28" s="8">
        <v>1</v>
      </c>
      <c r="J28" s="8">
        <v>2</v>
      </c>
      <c r="K28" s="8">
        <v>3</v>
      </c>
      <c r="L28" s="8">
        <v>0</v>
      </c>
      <c r="M28" s="91">
        <v>0</v>
      </c>
    </row>
    <row r="29" spans="2:13" ht="19.2" customHeight="1" x14ac:dyDescent="0.2">
      <c r="B29" s="413"/>
      <c r="C29" s="426"/>
      <c r="D29" s="307"/>
      <c r="E29" s="326">
        <v>0.75</v>
      </c>
      <c r="F29" s="295">
        <f>F28/D28</f>
        <v>0.125</v>
      </c>
      <c r="G29" s="295">
        <f>G28/D28</f>
        <v>0.375</v>
      </c>
      <c r="H29" s="295">
        <f>H28/D28</f>
        <v>0</v>
      </c>
      <c r="I29" s="295">
        <f>I28/D28</f>
        <v>0.125</v>
      </c>
      <c r="J29" s="295">
        <f>J28/D28</f>
        <v>0.25</v>
      </c>
      <c r="K29" s="295">
        <f>K28/D28</f>
        <v>0.375</v>
      </c>
      <c r="L29" s="295">
        <f>L28/D28</f>
        <v>0</v>
      </c>
      <c r="M29" s="296">
        <f>M28/D28</f>
        <v>0</v>
      </c>
    </row>
    <row r="30" spans="2:13" ht="19.2" customHeight="1" x14ac:dyDescent="0.2">
      <c r="B30" s="413"/>
      <c r="C30" s="509"/>
      <c r="D30" s="366"/>
      <c r="E30" s="332"/>
      <c r="F30" s="300">
        <f>F28/E28</f>
        <v>0.16666666666666666</v>
      </c>
      <c r="G30" s="314">
        <f>G28/E28</f>
        <v>0.5</v>
      </c>
      <c r="H30" s="314">
        <f>H28/E28</f>
        <v>0</v>
      </c>
      <c r="I30" s="300">
        <f>I28/E28</f>
        <v>0.16666666666666666</v>
      </c>
      <c r="J30" s="300">
        <f>J28/E28</f>
        <v>0.33333333333333331</v>
      </c>
      <c r="K30" s="300">
        <f>K28/E28</f>
        <v>0.5</v>
      </c>
      <c r="L30" s="300">
        <f>L28/E28</f>
        <v>0</v>
      </c>
      <c r="M30" s="372">
        <v>0</v>
      </c>
    </row>
    <row r="31" spans="2:13" ht="19.2" customHeight="1" x14ac:dyDescent="0.2">
      <c r="B31" s="413"/>
      <c r="C31" s="425" t="s">
        <v>216</v>
      </c>
      <c r="D31" s="294">
        <v>176</v>
      </c>
      <c r="E31" s="47">
        <v>138</v>
      </c>
      <c r="F31" s="23">
        <v>67</v>
      </c>
      <c r="G31" s="23">
        <v>100</v>
      </c>
      <c r="H31" s="23">
        <v>16</v>
      </c>
      <c r="I31" s="23">
        <v>3</v>
      </c>
      <c r="J31" s="23">
        <v>66</v>
      </c>
      <c r="K31" s="23">
        <v>33</v>
      </c>
      <c r="L31" s="23">
        <v>12</v>
      </c>
      <c r="M31" s="90">
        <v>6</v>
      </c>
    </row>
    <row r="32" spans="2:13" ht="19.2" customHeight="1" x14ac:dyDescent="0.2">
      <c r="B32" s="413"/>
      <c r="C32" s="426"/>
      <c r="D32" s="307"/>
      <c r="E32" s="326">
        <v>0.78409090909090906</v>
      </c>
      <c r="F32" s="295">
        <f>F31/D31</f>
        <v>0.38068181818181818</v>
      </c>
      <c r="G32" s="295">
        <f>G31/D31</f>
        <v>0.56818181818181823</v>
      </c>
      <c r="H32" s="295">
        <f>H31/D31</f>
        <v>9.0909090909090912E-2</v>
      </c>
      <c r="I32" s="295">
        <f>I31/D31</f>
        <v>1.7045454545454544E-2</v>
      </c>
      <c r="J32" s="295">
        <f>J31/D31</f>
        <v>0.375</v>
      </c>
      <c r="K32" s="295">
        <f>K31/D31</f>
        <v>0.1875</v>
      </c>
      <c r="L32" s="295">
        <f>L31/D31</f>
        <v>6.8181818181818177E-2</v>
      </c>
      <c r="M32" s="296">
        <f>M31/D31</f>
        <v>3.4090909090909088E-2</v>
      </c>
    </row>
    <row r="33" spans="2:13" ht="19.2" customHeight="1" thickBot="1" x14ac:dyDescent="0.25">
      <c r="B33" s="418"/>
      <c r="C33" s="510"/>
      <c r="D33" s="367"/>
      <c r="E33" s="334"/>
      <c r="F33" s="303">
        <f>F31/E31</f>
        <v>0.48550724637681159</v>
      </c>
      <c r="G33" s="303">
        <f>G31/E31</f>
        <v>0.72463768115942029</v>
      </c>
      <c r="H33" s="303">
        <f>H31/E31</f>
        <v>0.11594202898550725</v>
      </c>
      <c r="I33" s="315">
        <f>I31/E31</f>
        <v>2.1739130434782608E-2</v>
      </c>
      <c r="J33" s="315">
        <f>J31/E31</f>
        <v>0.47826086956521741</v>
      </c>
      <c r="K33" s="303">
        <f>K31/E31</f>
        <v>0.2391304347826087</v>
      </c>
      <c r="L33" s="303">
        <f>L31/E31</f>
        <v>8.6956521739130432E-2</v>
      </c>
      <c r="M33" s="304">
        <f>M31/E31</f>
        <v>4.3478260869565216E-2</v>
      </c>
    </row>
    <row r="34" spans="2:13" ht="19.2" customHeight="1" thickTop="1" x14ac:dyDescent="0.2">
      <c r="B34" s="412" t="s">
        <v>217</v>
      </c>
      <c r="C34" s="511" t="s">
        <v>218</v>
      </c>
      <c r="D34" s="294">
        <v>106</v>
      </c>
      <c r="E34" s="47">
        <v>75</v>
      </c>
      <c r="F34" s="23">
        <v>23</v>
      </c>
      <c r="G34" s="23">
        <v>50</v>
      </c>
      <c r="H34" s="23">
        <v>7</v>
      </c>
      <c r="I34" s="23">
        <v>2</v>
      </c>
      <c r="J34" s="23">
        <v>25</v>
      </c>
      <c r="K34" s="23">
        <v>16</v>
      </c>
      <c r="L34" s="23">
        <v>1</v>
      </c>
      <c r="M34" s="90">
        <v>5</v>
      </c>
    </row>
    <row r="35" spans="2:13" ht="19.2" customHeight="1" x14ac:dyDescent="0.2">
      <c r="B35" s="413"/>
      <c r="C35" s="426"/>
      <c r="D35" s="307"/>
      <c r="E35" s="326">
        <v>0.70754716981132071</v>
      </c>
      <c r="F35" s="295">
        <f>F34/D34</f>
        <v>0.21698113207547171</v>
      </c>
      <c r="G35" s="295">
        <f>G34/D34</f>
        <v>0.47169811320754718</v>
      </c>
      <c r="H35" s="295">
        <f>H34/D34</f>
        <v>6.6037735849056603E-2</v>
      </c>
      <c r="I35" s="295">
        <f>I34/D34</f>
        <v>1.8867924528301886E-2</v>
      </c>
      <c r="J35" s="295">
        <f>J34/D34</f>
        <v>0.23584905660377359</v>
      </c>
      <c r="K35" s="295">
        <f>K34/D34</f>
        <v>0.15094339622641509</v>
      </c>
      <c r="L35" s="295">
        <f>L34/D34</f>
        <v>9.433962264150943E-3</v>
      </c>
      <c r="M35" s="296">
        <f>M34/D34</f>
        <v>4.716981132075472E-2</v>
      </c>
    </row>
    <row r="36" spans="2:13" ht="19.2" customHeight="1" x14ac:dyDescent="0.2">
      <c r="B36" s="413"/>
      <c r="C36" s="509"/>
      <c r="D36" s="366"/>
      <c r="E36" s="332"/>
      <c r="F36" s="300">
        <f>F34/E34</f>
        <v>0.30666666666666664</v>
      </c>
      <c r="G36" s="300">
        <f>G34/E34</f>
        <v>0.66666666666666663</v>
      </c>
      <c r="H36" s="300">
        <f>H34/E34</f>
        <v>9.3333333333333338E-2</v>
      </c>
      <c r="I36" s="300">
        <f>I34/E34</f>
        <v>2.6666666666666668E-2</v>
      </c>
      <c r="J36" s="300">
        <f>J34/E34</f>
        <v>0.33333333333333331</v>
      </c>
      <c r="K36" s="300">
        <f>K34/E34</f>
        <v>0.21333333333333335</v>
      </c>
      <c r="L36" s="300">
        <f>L34/E34</f>
        <v>1.3333333333333334E-2</v>
      </c>
      <c r="M36" s="301">
        <f>M34/E34</f>
        <v>6.6666666666666666E-2</v>
      </c>
    </row>
    <row r="37" spans="2:13" ht="19.2" customHeight="1" x14ac:dyDescent="0.2">
      <c r="B37" s="413"/>
      <c r="C37" s="425" t="s">
        <v>219</v>
      </c>
      <c r="D37" s="294">
        <v>171</v>
      </c>
      <c r="E37" s="47">
        <v>154</v>
      </c>
      <c r="F37" s="23">
        <v>68</v>
      </c>
      <c r="G37" s="23">
        <v>113</v>
      </c>
      <c r="H37" s="23">
        <v>18</v>
      </c>
      <c r="I37" s="23">
        <v>3</v>
      </c>
      <c r="J37" s="23">
        <v>61</v>
      </c>
      <c r="K37" s="23">
        <v>61</v>
      </c>
      <c r="L37" s="23">
        <v>8</v>
      </c>
      <c r="M37" s="90">
        <v>3</v>
      </c>
    </row>
    <row r="38" spans="2:13" ht="19.2" customHeight="1" x14ac:dyDescent="0.2">
      <c r="B38" s="413"/>
      <c r="C38" s="426"/>
      <c r="D38" s="307"/>
      <c r="E38" s="326">
        <v>0.90058479532163738</v>
      </c>
      <c r="F38" s="295">
        <f>F37/D37</f>
        <v>0.39766081871345027</v>
      </c>
      <c r="G38" s="295">
        <f>G37/D37</f>
        <v>0.66081871345029242</v>
      </c>
      <c r="H38" s="295">
        <f>H37/D37</f>
        <v>0.10526315789473684</v>
      </c>
      <c r="I38" s="295">
        <f>I37/D37</f>
        <v>1.7543859649122806E-2</v>
      </c>
      <c r="J38" s="295">
        <f>J37/D37</f>
        <v>0.35672514619883039</v>
      </c>
      <c r="K38" s="295">
        <f>K37/D37</f>
        <v>0.35672514619883039</v>
      </c>
      <c r="L38" s="295">
        <f>L37/D37</f>
        <v>4.6783625730994149E-2</v>
      </c>
      <c r="M38" s="296">
        <f>M37/D37</f>
        <v>1.7543859649122806E-2</v>
      </c>
    </row>
    <row r="39" spans="2:13" ht="19.2" customHeight="1" x14ac:dyDescent="0.2">
      <c r="B39" s="413"/>
      <c r="C39" s="509"/>
      <c r="D39" s="366"/>
      <c r="E39" s="332"/>
      <c r="F39" s="300">
        <f>F37/E37</f>
        <v>0.44155844155844154</v>
      </c>
      <c r="G39" s="300">
        <f>G37/E37</f>
        <v>0.73376623376623373</v>
      </c>
      <c r="H39" s="300">
        <f>H37/E37</f>
        <v>0.11688311688311688</v>
      </c>
      <c r="I39" s="300">
        <f>I37/E37</f>
        <v>1.948051948051948E-2</v>
      </c>
      <c r="J39" s="300">
        <f>J37/E37</f>
        <v>0.39610389610389612</v>
      </c>
      <c r="K39" s="300">
        <f>K37/E37</f>
        <v>0.39610389610389612</v>
      </c>
      <c r="L39" s="300">
        <f>L37/E37</f>
        <v>5.1948051948051951E-2</v>
      </c>
      <c r="M39" s="301">
        <f>M37/E37</f>
        <v>1.948051948051948E-2</v>
      </c>
    </row>
    <row r="40" spans="2:13" ht="19.2" customHeight="1" x14ac:dyDescent="0.2">
      <c r="B40" s="413"/>
      <c r="C40" s="425" t="s">
        <v>220</v>
      </c>
      <c r="D40" s="294">
        <v>49</v>
      </c>
      <c r="E40" s="47">
        <v>36</v>
      </c>
      <c r="F40" s="8">
        <v>16</v>
      </c>
      <c r="G40" s="8">
        <v>31</v>
      </c>
      <c r="H40" s="8">
        <v>6</v>
      </c>
      <c r="I40" s="8">
        <v>1</v>
      </c>
      <c r="J40" s="8">
        <v>20</v>
      </c>
      <c r="K40" s="8">
        <v>12</v>
      </c>
      <c r="L40" s="8">
        <v>2</v>
      </c>
      <c r="M40" s="91">
        <v>0</v>
      </c>
    </row>
    <row r="41" spans="2:13" ht="19.2" customHeight="1" x14ac:dyDescent="0.2">
      <c r="B41" s="413"/>
      <c r="C41" s="426"/>
      <c r="D41" s="307"/>
      <c r="E41" s="326">
        <v>0.73469387755102045</v>
      </c>
      <c r="F41" s="295">
        <f>F40/D40</f>
        <v>0.32653061224489793</v>
      </c>
      <c r="G41" s="295">
        <f>G40/D40</f>
        <v>0.63265306122448983</v>
      </c>
      <c r="H41" s="295">
        <f>H40/D40</f>
        <v>0.12244897959183673</v>
      </c>
      <c r="I41" s="295">
        <f>I40/D40</f>
        <v>2.0408163265306121E-2</v>
      </c>
      <c r="J41" s="295">
        <f>J40/D40</f>
        <v>0.40816326530612246</v>
      </c>
      <c r="K41" s="295">
        <f>K40/D40</f>
        <v>0.24489795918367346</v>
      </c>
      <c r="L41" s="295">
        <f>L40/D40</f>
        <v>4.0816326530612242E-2</v>
      </c>
      <c r="M41" s="296">
        <f>M40/D40</f>
        <v>0</v>
      </c>
    </row>
    <row r="42" spans="2:13" ht="19.2" customHeight="1" x14ac:dyDescent="0.2">
      <c r="B42" s="413"/>
      <c r="C42" s="509"/>
      <c r="D42" s="366"/>
      <c r="E42" s="332"/>
      <c r="F42" s="300">
        <f>F40/E40</f>
        <v>0.44444444444444442</v>
      </c>
      <c r="G42" s="300">
        <f>G40/E40</f>
        <v>0.86111111111111116</v>
      </c>
      <c r="H42" s="300">
        <f>H40/E40</f>
        <v>0.16666666666666666</v>
      </c>
      <c r="I42" s="300">
        <f>I40/E40</f>
        <v>2.7777777777777776E-2</v>
      </c>
      <c r="J42" s="300">
        <f>J40/E40</f>
        <v>0.55555555555555558</v>
      </c>
      <c r="K42" s="300">
        <f>K40/E40</f>
        <v>0.33333333333333331</v>
      </c>
      <c r="L42" s="300">
        <f>L40/E40</f>
        <v>5.5555555555555552E-2</v>
      </c>
      <c r="M42" s="301">
        <f>M40/E40</f>
        <v>0</v>
      </c>
    </row>
    <row r="43" spans="2:13" ht="19.2" customHeight="1" x14ac:dyDescent="0.2">
      <c r="B43" s="413"/>
      <c r="C43" s="425" t="s">
        <v>221</v>
      </c>
      <c r="D43" s="294">
        <v>38</v>
      </c>
      <c r="E43" s="47">
        <v>33</v>
      </c>
      <c r="F43" s="8">
        <v>17</v>
      </c>
      <c r="G43" s="8">
        <v>26</v>
      </c>
      <c r="H43" s="8">
        <v>8</v>
      </c>
      <c r="I43" s="8">
        <v>5</v>
      </c>
      <c r="J43" s="8">
        <v>19</v>
      </c>
      <c r="K43" s="8">
        <v>10</v>
      </c>
      <c r="L43" s="8">
        <v>5</v>
      </c>
      <c r="M43" s="91">
        <v>1</v>
      </c>
    </row>
    <row r="44" spans="2:13" ht="19.2" customHeight="1" x14ac:dyDescent="0.2">
      <c r="B44" s="413"/>
      <c r="C44" s="426"/>
      <c r="D44" s="307"/>
      <c r="E44" s="326">
        <v>0.86842105263157898</v>
      </c>
      <c r="F44" s="295">
        <f>F43/D43</f>
        <v>0.44736842105263158</v>
      </c>
      <c r="G44" s="295">
        <f>G43/D43</f>
        <v>0.68421052631578949</v>
      </c>
      <c r="H44" s="295">
        <f>H43/D43</f>
        <v>0.21052631578947367</v>
      </c>
      <c r="I44" s="295">
        <f>I43/D43</f>
        <v>0.13157894736842105</v>
      </c>
      <c r="J44" s="295">
        <f>J43/D43</f>
        <v>0.5</v>
      </c>
      <c r="K44" s="295">
        <f>K43/D43</f>
        <v>0.26315789473684209</v>
      </c>
      <c r="L44" s="295">
        <f>L43/D43</f>
        <v>0.13157894736842105</v>
      </c>
      <c r="M44" s="296">
        <f>M43/D43</f>
        <v>2.6315789473684209E-2</v>
      </c>
    </row>
    <row r="45" spans="2:13" ht="19.2" customHeight="1" x14ac:dyDescent="0.2">
      <c r="B45" s="413"/>
      <c r="C45" s="509"/>
      <c r="D45" s="366"/>
      <c r="E45" s="332"/>
      <c r="F45" s="300">
        <f>F43/E43</f>
        <v>0.51515151515151514</v>
      </c>
      <c r="G45" s="300">
        <f>G43/E43</f>
        <v>0.78787878787878785</v>
      </c>
      <c r="H45" s="300">
        <f>H43/E43</f>
        <v>0.24242424242424243</v>
      </c>
      <c r="I45" s="300">
        <f>I43/E43</f>
        <v>0.15151515151515152</v>
      </c>
      <c r="J45" s="300">
        <f>J43/E43</f>
        <v>0.5757575757575758</v>
      </c>
      <c r="K45" s="300">
        <f>K43/E43</f>
        <v>0.30303030303030304</v>
      </c>
      <c r="L45" s="300">
        <f>L43/E43</f>
        <v>0.15151515151515152</v>
      </c>
      <c r="M45" s="301">
        <f>M43/E43</f>
        <v>3.0303030303030304E-2</v>
      </c>
    </row>
    <row r="46" spans="2:13" ht="19.2" customHeight="1" x14ac:dyDescent="0.2">
      <c r="B46" s="413"/>
      <c r="C46" s="425" t="s">
        <v>222</v>
      </c>
      <c r="D46" s="294">
        <v>33</v>
      </c>
      <c r="E46" s="47">
        <v>30</v>
      </c>
      <c r="F46" s="8">
        <v>14</v>
      </c>
      <c r="G46" s="8">
        <v>21</v>
      </c>
      <c r="H46" s="8">
        <v>4</v>
      </c>
      <c r="I46" s="8">
        <v>0</v>
      </c>
      <c r="J46" s="8">
        <v>15</v>
      </c>
      <c r="K46" s="8">
        <v>12</v>
      </c>
      <c r="L46" s="8">
        <v>0</v>
      </c>
      <c r="M46" s="91">
        <v>1</v>
      </c>
    </row>
    <row r="47" spans="2:13" ht="19.2" customHeight="1" x14ac:dyDescent="0.2">
      <c r="B47" s="413"/>
      <c r="C47" s="426"/>
      <c r="D47" s="307"/>
      <c r="E47" s="326">
        <v>0.90909090909090906</v>
      </c>
      <c r="F47" s="295">
        <f>F46/D46</f>
        <v>0.42424242424242425</v>
      </c>
      <c r="G47" s="295">
        <f>G46/D46</f>
        <v>0.63636363636363635</v>
      </c>
      <c r="H47" s="295">
        <f>H46/D46</f>
        <v>0.12121212121212122</v>
      </c>
      <c r="I47" s="295">
        <f>I46/D46</f>
        <v>0</v>
      </c>
      <c r="J47" s="295">
        <f>J46/D46</f>
        <v>0.45454545454545453</v>
      </c>
      <c r="K47" s="295">
        <f>K46/D46</f>
        <v>0.36363636363636365</v>
      </c>
      <c r="L47" s="295">
        <f>L46/D46</f>
        <v>0</v>
      </c>
      <c r="M47" s="296">
        <f>M46/D46</f>
        <v>3.0303030303030304E-2</v>
      </c>
    </row>
    <row r="48" spans="2:13" ht="19.2" customHeight="1" x14ac:dyDescent="0.2">
      <c r="B48" s="413"/>
      <c r="C48" s="509"/>
      <c r="D48" s="366"/>
      <c r="E48" s="332"/>
      <c r="F48" s="300">
        <f>F46/E46</f>
        <v>0.46666666666666667</v>
      </c>
      <c r="G48" s="300">
        <f>G46/E46</f>
        <v>0.7</v>
      </c>
      <c r="H48" s="300">
        <f>H46/E46</f>
        <v>0.13333333333333333</v>
      </c>
      <c r="I48" s="300">
        <f>I46/E46</f>
        <v>0</v>
      </c>
      <c r="J48" s="300">
        <f>J46/E46</f>
        <v>0.5</v>
      </c>
      <c r="K48" s="300">
        <f>K46/E46</f>
        <v>0.4</v>
      </c>
      <c r="L48" s="300">
        <f>L46/E46</f>
        <v>0</v>
      </c>
      <c r="M48" s="301">
        <f>M46/E46</f>
        <v>3.3333333333333333E-2</v>
      </c>
    </row>
    <row r="49" spans="2:13" ht="19.2" customHeight="1" x14ac:dyDescent="0.2">
      <c r="B49" s="413"/>
      <c r="C49" s="425" t="s">
        <v>223</v>
      </c>
      <c r="D49" s="294">
        <v>30</v>
      </c>
      <c r="E49" s="47">
        <v>24</v>
      </c>
      <c r="F49" s="8">
        <v>14</v>
      </c>
      <c r="G49" s="8">
        <v>15</v>
      </c>
      <c r="H49" s="8">
        <v>0</v>
      </c>
      <c r="I49" s="8">
        <v>1</v>
      </c>
      <c r="J49" s="8">
        <v>8</v>
      </c>
      <c r="K49" s="8">
        <v>9</v>
      </c>
      <c r="L49" s="8">
        <v>2</v>
      </c>
      <c r="M49" s="91">
        <v>2</v>
      </c>
    </row>
    <row r="50" spans="2:13" ht="19.2" customHeight="1" x14ac:dyDescent="0.2">
      <c r="B50" s="413"/>
      <c r="C50" s="426"/>
      <c r="D50" s="307"/>
      <c r="E50" s="326">
        <v>0.8</v>
      </c>
      <c r="F50" s="295">
        <f>F49/D49</f>
        <v>0.46666666666666667</v>
      </c>
      <c r="G50" s="295">
        <f>G49/D49</f>
        <v>0.5</v>
      </c>
      <c r="H50" s="295">
        <f>H49/D49</f>
        <v>0</v>
      </c>
      <c r="I50" s="295">
        <f>I49/D49</f>
        <v>3.3333333333333333E-2</v>
      </c>
      <c r="J50" s="295">
        <f>J49/D49</f>
        <v>0.26666666666666666</v>
      </c>
      <c r="K50" s="295">
        <f>K49/D49</f>
        <v>0.3</v>
      </c>
      <c r="L50" s="295">
        <f>L49/D49</f>
        <v>6.6666666666666666E-2</v>
      </c>
      <c r="M50" s="296">
        <v>0</v>
      </c>
    </row>
    <row r="51" spans="2:13" ht="19.2" customHeight="1" thickBot="1" x14ac:dyDescent="0.25">
      <c r="B51" s="413"/>
      <c r="C51" s="510"/>
      <c r="D51" s="367"/>
      <c r="E51" s="334"/>
      <c r="F51" s="315">
        <f>F49/E49</f>
        <v>0.58333333333333337</v>
      </c>
      <c r="G51" s="315">
        <f>G49/E49</f>
        <v>0.625</v>
      </c>
      <c r="H51" s="315">
        <f>H49/E49</f>
        <v>0</v>
      </c>
      <c r="I51" s="315">
        <f>I49/E49</f>
        <v>4.1666666666666664E-2</v>
      </c>
      <c r="J51" s="315">
        <f>J49/E49</f>
        <v>0.33333333333333331</v>
      </c>
      <c r="K51" s="315">
        <f>K49/E49</f>
        <v>0.375</v>
      </c>
      <c r="L51" s="315">
        <f>L49/E49</f>
        <v>8.3333333333333329E-2</v>
      </c>
      <c r="M51" s="304">
        <v>0</v>
      </c>
    </row>
    <row r="52" spans="2:13" ht="19.2" customHeight="1" thickTop="1" x14ac:dyDescent="0.2">
      <c r="B52" s="413"/>
      <c r="C52" s="26" t="s">
        <v>224</v>
      </c>
      <c r="D52" s="337">
        <v>291</v>
      </c>
      <c r="E52" s="47">
        <f t="shared" ref="E52:M52" si="1">E37+E40+E43+E46</f>
        <v>253</v>
      </c>
      <c r="F52" s="23">
        <f t="shared" si="1"/>
        <v>115</v>
      </c>
      <c r="G52" s="23">
        <f t="shared" si="1"/>
        <v>191</v>
      </c>
      <c r="H52" s="23">
        <f t="shared" si="1"/>
        <v>36</v>
      </c>
      <c r="I52" s="23">
        <f t="shared" si="1"/>
        <v>9</v>
      </c>
      <c r="J52" s="23">
        <f t="shared" si="1"/>
        <v>115</v>
      </c>
      <c r="K52" s="23">
        <f t="shared" si="1"/>
        <v>95</v>
      </c>
      <c r="L52" s="23">
        <f t="shared" si="1"/>
        <v>15</v>
      </c>
      <c r="M52" s="90">
        <f t="shared" si="1"/>
        <v>5</v>
      </c>
    </row>
    <row r="53" spans="2:13" ht="19.2" customHeight="1" x14ac:dyDescent="0.2">
      <c r="B53" s="413"/>
      <c r="C53" s="34" t="s">
        <v>225</v>
      </c>
      <c r="D53" s="163"/>
      <c r="E53" s="326">
        <f>E52/D52</f>
        <v>0.86941580756013748</v>
      </c>
      <c r="F53" s="295">
        <f>F52/D52</f>
        <v>0.3951890034364261</v>
      </c>
      <c r="G53" s="295">
        <f>G52/D52</f>
        <v>0.6563573883161512</v>
      </c>
      <c r="H53" s="295">
        <f>H52/D52</f>
        <v>0.12371134020618557</v>
      </c>
      <c r="I53" s="295">
        <f>I52/D52</f>
        <v>3.0927835051546393E-2</v>
      </c>
      <c r="J53" s="295">
        <f>J52/D52</f>
        <v>0.3951890034364261</v>
      </c>
      <c r="K53" s="295">
        <f>K52/D52</f>
        <v>0.32646048109965636</v>
      </c>
      <c r="L53" s="295">
        <f>L52/D52</f>
        <v>5.1546391752577317E-2</v>
      </c>
      <c r="M53" s="296">
        <f>M52/D52</f>
        <v>1.7182130584192441E-2</v>
      </c>
    </row>
    <row r="54" spans="2:13" ht="19.2" customHeight="1" x14ac:dyDescent="0.2">
      <c r="B54" s="413"/>
      <c r="C54" s="27"/>
      <c r="D54" s="164"/>
      <c r="E54" s="332"/>
      <c r="F54" s="300">
        <f>F52/E52</f>
        <v>0.45454545454545453</v>
      </c>
      <c r="G54" s="300">
        <f>G52/E52</f>
        <v>0.75494071146245056</v>
      </c>
      <c r="H54" s="300">
        <f>H52/E52</f>
        <v>0.14229249011857709</v>
      </c>
      <c r="I54" s="300">
        <f>I52/E52</f>
        <v>3.5573122529644272E-2</v>
      </c>
      <c r="J54" s="300">
        <f>J52/E52</f>
        <v>0.45454545454545453</v>
      </c>
      <c r="K54" s="300">
        <f>K52/E52</f>
        <v>0.37549407114624506</v>
      </c>
      <c r="L54" s="300">
        <f>L52/E52</f>
        <v>5.9288537549407112E-2</v>
      </c>
      <c r="M54" s="301">
        <f>M52/E52</f>
        <v>1.9762845849802372E-2</v>
      </c>
    </row>
    <row r="55" spans="2:13" ht="19.2" customHeight="1" x14ac:dyDescent="0.2">
      <c r="B55" s="413"/>
      <c r="C55" s="29" t="s">
        <v>224</v>
      </c>
      <c r="D55" s="338">
        <v>150</v>
      </c>
      <c r="E55" s="46">
        <f t="shared" ref="E55:M55" si="2">E40+E43+E46+E49</f>
        <v>123</v>
      </c>
      <c r="F55" s="8">
        <f t="shared" si="2"/>
        <v>61</v>
      </c>
      <c r="G55" s="8">
        <f t="shared" si="2"/>
        <v>93</v>
      </c>
      <c r="H55" s="8">
        <f t="shared" si="2"/>
        <v>18</v>
      </c>
      <c r="I55" s="8">
        <f t="shared" si="2"/>
        <v>7</v>
      </c>
      <c r="J55" s="8">
        <f t="shared" si="2"/>
        <v>62</v>
      </c>
      <c r="K55" s="8">
        <f t="shared" si="2"/>
        <v>43</v>
      </c>
      <c r="L55" s="8">
        <f t="shared" si="2"/>
        <v>9</v>
      </c>
      <c r="M55" s="91">
        <f t="shared" si="2"/>
        <v>4</v>
      </c>
    </row>
    <row r="56" spans="2:13" ht="19.2" customHeight="1" x14ac:dyDescent="0.2">
      <c r="B56" s="413"/>
      <c r="C56" s="34" t="s">
        <v>226</v>
      </c>
      <c r="D56" s="339"/>
      <c r="E56" s="326">
        <f>E55/D55</f>
        <v>0.82</v>
      </c>
      <c r="F56" s="295">
        <f>F55/D55</f>
        <v>0.40666666666666668</v>
      </c>
      <c r="G56" s="295">
        <f>G55/D55</f>
        <v>0.62</v>
      </c>
      <c r="H56" s="295">
        <f>H55/D55</f>
        <v>0.12</v>
      </c>
      <c r="I56" s="295">
        <f>I55/D55</f>
        <v>4.6666666666666669E-2</v>
      </c>
      <c r="J56" s="295">
        <f>J55/D55</f>
        <v>0.41333333333333333</v>
      </c>
      <c r="K56" s="295">
        <f>K55/D55</f>
        <v>0.28666666666666668</v>
      </c>
      <c r="L56" s="295">
        <f>L55/D55</f>
        <v>0.06</v>
      </c>
      <c r="M56" s="296">
        <f>M55/D55</f>
        <v>2.6666666666666668E-2</v>
      </c>
    </row>
    <row r="57" spans="2:13" ht="19.2" customHeight="1" thickBot="1" x14ac:dyDescent="0.25">
      <c r="B57" s="414"/>
      <c r="C57" s="27"/>
      <c r="D57" s="164"/>
      <c r="E57" s="340"/>
      <c r="F57" s="305">
        <f>F55/E55</f>
        <v>0.49593495934959347</v>
      </c>
      <c r="G57" s="305">
        <f>G55/E55</f>
        <v>0.75609756097560976</v>
      </c>
      <c r="H57" s="324">
        <f>H55/E55</f>
        <v>0.14634146341463414</v>
      </c>
      <c r="I57" s="324">
        <f>I55/E55</f>
        <v>5.6910569105691054E-2</v>
      </c>
      <c r="J57" s="324">
        <f>J55/E55</f>
        <v>0.50406504065040647</v>
      </c>
      <c r="K57" s="305">
        <f>K55/E55</f>
        <v>0.34959349593495936</v>
      </c>
      <c r="L57" s="305">
        <f>L55/E55</f>
        <v>7.3170731707317069E-2</v>
      </c>
      <c r="M57" s="306">
        <f>M55/E55</f>
        <v>3.2520325203252036E-2</v>
      </c>
    </row>
    <row r="58" spans="2:13" ht="19.2" customHeight="1" x14ac:dyDescent="0.2">
      <c r="B58" s="68"/>
      <c r="C58" s="508" t="s">
        <v>388</v>
      </c>
      <c r="D58" s="508"/>
      <c r="E58" s="508"/>
      <c r="F58" s="508"/>
      <c r="G58" s="373"/>
      <c r="H58" s="373"/>
      <c r="I58" s="373"/>
      <c r="J58" s="373"/>
      <c r="K58" s="373"/>
      <c r="L58" s="373"/>
      <c r="M58" s="373"/>
    </row>
    <row r="59" spans="2:13" x14ac:dyDescent="0.2">
      <c r="B59" s="16"/>
      <c r="C59" s="20"/>
      <c r="D59" s="17"/>
      <c r="E59" s="18"/>
      <c r="F59" s="21"/>
      <c r="G59" s="21"/>
      <c r="H59" s="21"/>
      <c r="I59" s="21"/>
      <c r="J59" s="21"/>
      <c r="K59" s="21"/>
      <c r="L59" s="21"/>
    </row>
    <row r="60" spans="2:13" x14ac:dyDescent="0.2">
      <c r="C60" s="15"/>
      <c r="D60" s="15"/>
    </row>
    <row r="61" spans="2:13" x14ac:dyDescent="0.2">
      <c r="C61" s="15"/>
      <c r="D61" s="15"/>
    </row>
    <row r="62" spans="2:13" x14ac:dyDescent="0.2">
      <c r="C62" s="15"/>
      <c r="D62" s="15"/>
    </row>
    <row r="63" spans="2:13" x14ac:dyDescent="0.2">
      <c r="C63" s="15"/>
      <c r="D63" s="15"/>
    </row>
    <row r="64" spans="2:13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C77" s="15"/>
      <c r="D77" s="15"/>
    </row>
    <row r="78" spans="1:4" x14ac:dyDescent="0.2">
      <c r="C78" s="15"/>
      <c r="D78" s="15"/>
    </row>
    <row r="79" spans="1:4" x14ac:dyDescent="0.2">
      <c r="C79" s="15"/>
      <c r="D79" s="15"/>
    </row>
    <row r="80" spans="1:4" x14ac:dyDescent="0.2">
      <c r="A80" s="1"/>
      <c r="B80" s="1"/>
      <c r="C80" s="15"/>
      <c r="D80" s="15"/>
    </row>
    <row r="81" spans="1:4" x14ac:dyDescent="0.2">
      <c r="A81" s="1"/>
      <c r="B81" s="1"/>
      <c r="C81" s="15"/>
      <c r="D81" s="15"/>
    </row>
  </sheetData>
  <mergeCells count="27">
    <mergeCell ref="H10:H12"/>
    <mergeCell ref="B9:C12"/>
    <mergeCell ref="D9:D12"/>
    <mergeCell ref="E9:E12"/>
    <mergeCell ref="F10:F12"/>
    <mergeCell ref="G10:G12"/>
    <mergeCell ref="I10:I12"/>
    <mergeCell ref="J10:J12"/>
    <mergeCell ref="K10:K12"/>
    <mergeCell ref="L10:L12"/>
    <mergeCell ref="M10:M12"/>
    <mergeCell ref="B13:C15"/>
    <mergeCell ref="B16:B33"/>
    <mergeCell ref="C16:C18"/>
    <mergeCell ref="C19:C21"/>
    <mergeCell ref="C22:C24"/>
    <mergeCell ref="C25:C27"/>
    <mergeCell ref="C28:C30"/>
    <mergeCell ref="C31:C33"/>
    <mergeCell ref="C58:F58"/>
    <mergeCell ref="B34:B57"/>
    <mergeCell ref="C34:C36"/>
    <mergeCell ref="C37:C39"/>
    <mergeCell ref="C40:C42"/>
    <mergeCell ref="C43:C45"/>
    <mergeCell ref="C46:C48"/>
    <mergeCell ref="C49:C51"/>
  </mergeCells>
  <phoneticPr fontId="2"/>
  <printOptions horizontalCentered="1"/>
  <pageMargins left="0.55118110236220474" right="0.70866141732283472" top="0.33" bottom="0.35433070866141736" header="0.31496062992125984" footer="0.31496062992125984"/>
  <pageSetup paperSize="9" scale="53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38F8-BECD-4CC9-92D2-AC4C0BC4E207}">
  <sheetPr>
    <tabColor rgb="FF00B0F0"/>
    <pageSetUpPr fitToPage="1"/>
  </sheetPr>
  <dimension ref="B1:P40"/>
  <sheetViews>
    <sheetView view="pageBreakPreview" topLeftCell="A22" zoomScaleNormal="100" zoomScaleSheetLayoutView="100" workbookViewId="0">
      <selection activeCell="D15" sqref="D15"/>
    </sheetView>
  </sheetViews>
  <sheetFormatPr defaultRowHeight="13.2" x14ac:dyDescent="0.2"/>
  <cols>
    <col min="1" max="1" width="4.33203125" customWidth="1"/>
    <col min="2" max="2" width="5.33203125" customWidth="1"/>
    <col min="3" max="3" width="16.88671875" customWidth="1"/>
    <col min="4" max="4" width="10.33203125" customWidth="1"/>
    <col min="5" max="16" width="18.6640625" customWidth="1"/>
  </cols>
  <sheetData>
    <row r="1" spans="2:16" x14ac:dyDescent="0.2">
      <c r="B1" s="1" t="s">
        <v>403</v>
      </c>
    </row>
    <row r="2" spans="2:16" ht="9.75" customHeight="1" x14ac:dyDescent="0.2"/>
    <row r="3" spans="2:16" x14ac:dyDescent="0.2">
      <c r="O3" s="31" t="s">
        <v>167</v>
      </c>
    </row>
    <row r="4" spans="2:16" x14ac:dyDescent="0.2">
      <c r="O4" s="31" t="s">
        <v>230</v>
      </c>
    </row>
    <row r="5" spans="2:16" ht="8.25" customHeight="1" x14ac:dyDescent="0.2"/>
    <row r="6" spans="2:16" ht="13.8" thickBot="1" x14ac:dyDescent="0.25">
      <c r="P6" s="2" t="s">
        <v>168</v>
      </c>
    </row>
    <row r="7" spans="2:16" x14ac:dyDescent="0.2">
      <c r="B7" s="514"/>
      <c r="C7" s="514"/>
      <c r="D7" s="534" t="s">
        <v>232</v>
      </c>
      <c r="E7" s="535" t="s">
        <v>389</v>
      </c>
      <c r="F7" s="537" t="s">
        <v>390</v>
      </c>
      <c r="G7" s="537" t="s">
        <v>391</v>
      </c>
      <c r="H7" s="537" t="s">
        <v>392</v>
      </c>
      <c r="I7" s="537" t="s">
        <v>393</v>
      </c>
      <c r="J7" s="564" t="s">
        <v>394</v>
      </c>
      <c r="K7" s="562" t="s">
        <v>395</v>
      </c>
      <c r="L7" s="564" t="s">
        <v>396</v>
      </c>
      <c r="M7" s="562" t="s">
        <v>397</v>
      </c>
      <c r="N7" s="537" t="s">
        <v>398</v>
      </c>
      <c r="O7" s="564" t="s">
        <v>289</v>
      </c>
      <c r="P7" s="566" t="s">
        <v>236</v>
      </c>
    </row>
    <row r="8" spans="2:16" ht="61.5" customHeight="1" x14ac:dyDescent="0.2">
      <c r="B8" s="514"/>
      <c r="C8" s="514"/>
      <c r="D8" s="534"/>
      <c r="E8" s="536"/>
      <c r="F8" s="538"/>
      <c r="G8" s="538"/>
      <c r="H8" s="538"/>
      <c r="I8" s="538"/>
      <c r="J8" s="565"/>
      <c r="K8" s="563"/>
      <c r="L8" s="565"/>
      <c r="M8" s="563"/>
      <c r="N8" s="538"/>
      <c r="O8" s="565"/>
      <c r="P8" s="567"/>
    </row>
    <row r="9" spans="2:16" ht="21.75" customHeight="1" x14ac:dyDescent="0.2">
      <c r="B9" s="434" t="s">
        <v>169</v>
      </c>
      <c r="C9" s="519"/>
      <c r="D9" s="364">
        <f>SUM(D11:D21)</f>
        <v>427</v>
      </c>
      <c r="E9" s="345">
        <f>E11+E13+E15+E17+E19+E21</f>
        <v>225</v>
      </c>
      <c r="F9" s="310">
        <f t="shared" ref="F9:J9" si="0">F11+F13+F15+F17+F19+F21</f>
        <v>109</v>
      </c>
      <c r="G9" s="310">
        <f t="shared" si="0"/>
        <v>237</v>
      </c>
      <c r="H9" s="310">
        <f t="shared" si="0"/>
        <v>159</v>
      </c>
      <c r="I9" s="310">
        <f>I11+I13+I15+I17+I19+I21</f>
        <v>119</v>
      </c>
      <c r="J9" s="311">
        <f t="shared" si="0"/>
        <v>17</v>
      </c>
      <c r="K9" s="396">
        <f t="shared" ref="K9:L9" si="1">K11+K13+K15+K17+K19+K21</f>
        <v>66</v>
      </c>
      <c r="L9" s="311">
        <f t="shared" si="1"/>
        <v>36</v>
      </c>
      <c r="M9" s="396">
        <f t="shared" ref="M9" si="2">M11+M13+M15+M17+M19+M21</f>
        <v>102</v>
      </c>
      <c r="N9" s="310">
        <f>N11+N13+N15+N17+N19+N21</f>
        <v>58</v>
      </c>
      <c r="O9" s="311">
        <f t="shared" ref="O9:P9" si="3">O11+O13+O15+O17+O19+O21</f>
        <v>20</v>
      </c>
      <c r="P9" s="402">
        <f t="shared" si="3"/>
        <v>4</v>
      </c>
    </row>
    <row r="10" spans="2:16" s="191" customFormat="1" ht="21.75" customHeight="1" thickBot="1" x14ac:dyDescent="0.25">
      <c r="B10" s="420"/>
      <c r="C10" s="528"/>
      <c r="D10" s="188"/>
      <c r="E10" s="189">
        <f>E9/$D$9</f>
        <v>0.52693208430913352</v>
      </c>
      <c r="F10" s="188">
        <f t="shared" ref="F10:G10" si="4">F9/$D$9</f>
        <v>0.25526932084309134</v>
      </c>
      <c r="G10" s="188">
        <f t="shared" si="4"/>
        <v>0.55503512880562056</v>
      </c>
      <c r="H10" s="188">
        <f>H9/$D$9</f>
        <v>0.37236533957845436</v>
      </c>
      <c r="I10" s="188">
        <f>I9/D9</f>
        <v>0.27868852459016391</v>
      </c>
      <c r="J10" s="358">
        <f>J9/D9</f>
        <v>3.9812646370023422E-2</v>
      </c>
      <c r="K10" s="397">
        <f>K9/$D$9</f>
        <v>0.15456674473067916</v>
      </c>
      <c r="L10" s="358">
        <f>L9/F9</f>
        <v>0.33027522935779818</v>
      </c>
      <c r="M10" s="397">
        <f>M9/$D$9</f>
        <v>0.2388758782201405</v>
      </c>
      <c r="N10" s="188">
        <f>N9/G9</f>
        <v>0.24472573839662448</v>
      </c>
      <c r="O10" s="358">
        <f>O9/G9</f>
        <v>8.4388185654008435E-2</v>
      </c>
      <c r="P10" s="403">
        <f>P9/H9</f>
        <v>2.5157232704402517E-2</v>
      </c>
    </row>
    <row r="11" spans="2:16" ht="21.75" customHeight="1" thickTop="1" x14ac:dyDescent="0.2">
      <c r="B11" s="412" t="s">
        <v>210</v>
      </c>
      <c r="C11" s="529" t="s">
        <v>171</v>
      </c>
      <c r="D11" s="313">
        <v>49</v>
      </c>
      <c r="E11" s="346">
        <v>28</v>
      </c>
      <c r="F11" s="313">
        <v>9</v>
      </c>
      <c r="G11" s="313">
        <v>28</v>
      </c>
      <c r="H11" s="313">
        <v>9</v>
      </c>
      <c r="I11" s="313">
        <v>13</v>
      </c>
      <c r="J11" s="401">
        <v>2</v>
      </c>
      <c r="K11" s="398">
        <v>6</v>
      </c>
      <c r="L11" s="401">
        <v>2</v>
      </c>
      <c r="M11" s="398">
        <v>8</v>
      </c>
      <c r="N11" s="313">
        <v>3</v>
      </c>
      <c r="O11" s="401">
        <v>1</v>
      </c>
      <c r="P11" s="404"/>
    </row>
    <row r="12" spans="2:16" s="191" customFormat="1" ht="21.75" customHeight="1" x14ac:dyDescent="0.2">
      <c r="B12" s="413"/>
      <c r="C12" s="410"/>
      <c r="D12" s="188"/>
      <c r="E12" s="189">
        <f>E11/D11</f>
        <v>0.5714285714285714</v>
      </c>
      <c r="F12" s="188">
        <f t="shared" ref="F12:G12" si="5">F11/$D$11</f>
        <v>0.18367346938775511</v>
      </c>
      <c r="G12" s="188">
        <f t="shared" si="5"/>
        <v>0.5714285714285714</v>
      </c>
      <c r="H12" s="188">
        <f>H11/$D$11</f>
        <v>0.18367346938775511</v>
      </c>
      <c r="I12" s="188">
        <f>I11/D11</f>
        <v>0.26530612244897961</v>
      </c>
      <c r="J12" s="188">
        <f t="shared" ref="J12:P12" si="6">J11/$D$11</f>
        <v>4.0816326530612242E-2</v>
      </c>
      <c r="K12" s="188">
        <f t="shared" si="6"/>
        <v>0.12244897959183673</v>
      </c>
      <c r="L12" s="188">
        <f t="shared" si="6"/>
        <v>4.0816326530612242E-2</v>
      </c>
      <c r="M12" s="188">
        <f t="shared" si="6"/>
        <v>0.16326530612244897</v>
      </c>
      <c r="N12" s="188">
        <f t="shared" si="6"/>
        <v>6.1224489795918366E-2</v>
      </c>
      <c r="O12" s="188">
        <f>O11/$D$11</f>
        <v>2.0408163265306121E-2</v>
      </c>
      <c r="P12" s="190">
        <f t="shared" si="6"/>
        <v>0</v>
      </c>
    </row>
    <row r="13" spans="2:16" ht="21.75" customHeight="1" x14ac:dyDescent="0.2">
      <c r="B13" s="413"/>
      <c r="C13" s="416" t="s">
        <v>172</v>
      </c>
      <c r="D13" s="310">
        <v>87</v>
      </c>
      <c r="E13" s="345">
        <v>60</v>
      </c>
      <c r="F13" s="310">
        <v>30</v>
      </c>
      <c r="G13" s="310">
        <v>60</v>
      </c>
      <c r="H13" s="310">
        <v>35</v>
      </c>
      <c r="I13" s="310">
        <v>31</v>
      </c>
      <c r="J13" s="311">
        <v>3</v>
      </c>
      <c r="K13" s="396">
        <v>16</v>
      </c>
      <c r="L13" s="311">
        <v>6</v>
      </c>
      <c r="M13" s="396">
        <v>22</v>
      </c>
      <c r="N13" s="310">
        <v>15</v>
      </c>
      <c r="O13" s="311">
        <v>2</v>
      </c>
      <c r="P13" s="402">
        <v>0</v>
      </c>
    </row>
    <row r="14" spans="2:16" s="191" customFormat="1" ht="21.75" customHeight="1" x14ac:dyDescent="0.2">
      <c r="B14" s="413"/>
      <c r="C14" s="416"/>
      <c r="D14" s="192"/>
      <c r="E14" s="189">
        <f>E13/D13</f>
        <v>0.68965517241379315</v>
      </c>
      <c r="F14" s="188">
        <f>F13/$D$13</f>
        <v>0.34482758620689657</v>
      </c>
      <c r="G14" s="188">
        <f t="shared" ref="G14:P14" si="7">G13/$D$13</f>
        <v>0.68965517241379315</v>
      </c>
      <c r="H14" s="188">
        <f t="shared" si="7"/>
        <v>0.40229885057471265</v>
      </c>
      <c r="I14" s="188">
        <f t="shared" si="7"/>
        <v>0.35632183908045978</v>
      </c>
      <c r="J14" s="188">
        <f>J13/$D$13</f>
        <v>3.4482758620689655E-2</v>
      </c>
      <c r="K14" s="188">
        <f t="shared" si="7"/>
        <v>0.18390804597701149</v>
      </c>
      <c r="L14" s="188">
        <f t="shared" si="7"/>
        <v>6.8965517241379309E-2</v>
      </c>
      <c r="M14" s="188">
        <f t="shared" si="7"/>
        <v>0.25287356321839083</v>
      </c>
      <c r="N14" s="188">
        <f t="shared" si="7"/>
        <v>0.17241379310344829</v>
      </c>
      <c r="O14" s="188">
        <f t="shared" si="7"/>
        <v>2.2988505747126436E-2</v>
      </c>
      <c r="P14" s="190">
        <f t="shared" si="7"/>
        <v>0</v>
      </c>
    </row>
    <row r="15" spans="2:16" ht="21.75" customHeight="1" x14ac:dyDescent="0.2">
      <c r="B15" s="413"/>
      <c r="C15" s="425" t="s">
        <v>213</v>
      </c>
      <c r="D15" s="310">
        <v>25</v>
      </c>
      <c r="E15" s="345">
        <v>13</v>
      </c>
      <c r="F15" s="310">
        <v>8</v>
      </c>
      <c r="G15" s="310">
        <v>16</v>
      </c>
      <c r="H15" s="310">
        <v>11</v>
      </c>
      <c r="I15" s="310">
        <v>2</v>
      </c>
      <c r="J15" s="311">
        <v>1</v>
      </c>
      <c r="K15" s="396">
        <v>4</v>
      </c>
      <c r="L15" s="311">
        <v>3</v>
      </c>
      <c r="M15" s="396">
        <v>4</v>
      </c>
      <c r="N15" s="310">
        <v>3</v>
      </c>
      <c r="O15" s="311">
        <v>3</v>
      </c>
      <c r="P15" s="402">
        <v>2</v>
      </c>
    </row>
    <row r="16" spans="2:16" s="191" customFormat="1" ht="21.75" customHeight="1" x14ac:dyDescent="0.2">
      <c r="B16" s="413"/>
      <c r="C16" s="426"/>
      <c r="D16" s="192"/>
      <c r="E16" s="189">
        <f>E15/D15</f>
        <v>0.52</v>
      </c>
      <c r="F16" s="188">
        <f t="shared" ref="F16:P16" si="8">F15/$D$15</f>
        <v>0.32</v>
      </c>
      <c r="G16" s="188">
        <f t="shared" si="8"/>
        <v>0.64</v>
      </c>
      <c r="H16" s="188">
        <f t="shared" si="8"/>
        <v>0.44</v>
      </c>
      <c r="I16" s="188">
        <f t="shared" si="8"/>
        <v>0.08</v>
      </c>
      <c r="J16" s="188">
        <f t="shared" si="8"/>
        <v>0.04</v>
      </c>
      <c r="K16" s="188">
        <f t="shared" si="8"/>
        <v>0.16</v>
      </c>
      <c r="L16" s="188">
        <f t="shared" si="8"/>
        <v>0.12</v>
      </c>
      <c r="M16" s="188">
        <f t="shared" si="8"/>
        <v>0.16</v>
      </c>
      <c r="N16" s="188">
        <f t="shared" si="8"/>
        <v>0.12</v>
      </c>
      <c r="O16" s="188">
        <f>O15/$D$15</f>
        <v>0.12</v>
      </c>
      <c r="P16" s="190">
        <f t="shared" si="8"/>
        <v>0.08</v>
      </c>
    </row>
    <row r="17" spans="2:16" ht="21.75" customHeight="1" x14ac:dyDescent="0.2">
      <c r="B17" s="413"/>
      <c r="C17" s="530" t="s">
        <v>233</v>
      </c>
      <c r="D17" s="310">
        <v>82</v>
      </c>
      <c r="E17" s="345">
        <v>45</v>
      </c>
      <c r="F17" s="310">
        <v>22</v>
      </c>
      <c r="G17" s="310">
        <v>49</v>
      </c>
      <c r="H17" s="310">
        <v>30</v>
      </c>
      <c r="I17" s="310">
        <v>28</v>
      </c>
      <c r="J17" s="311">
        <v>3</v>
      </c>
      <c r="K17" s="396">
        <v>13</v>
      </c>
      <c r="L17" s="311">
        <v>11</v>
      </c>
      <c r="M17" s="396">
        <v>22</v>
      </c>
      <c r="N17" s="310">
        <v>12</v>
      </c>
      <c r="O17" s="311">
        <v>2</v>
      </c>
      <c r="P17" s="402">
        <v>1</v>
      </c>
    </row>
    <row r="18" spans="2:16" s="191" customFormat="1" ht="21.75" customHeight="1" x14ac:dyDescent="0.2">
      <c r="B18" s="413"/>
      <c r="C18" s="530"/>
      <c r="D18" s="192"/>
      <c r="E18" s="189">
        <f>E17/D17</f>
        <v>0.54878048780487809</v>
      </c>
      <c r="F18" s="188">
        <f t="shared" ref="F18:P18" si="9">F17/$D$17</f>
        <v>0.26829268292682928</v>
      </c>
      <c r="G18" s="188">
        <f t="shared" si="9"/>
        <v>0.59756097560975607</v>
      </c>
      <c r="H18" s="188">
        <f t="shared" si="9"/>
        <v>0.36585365853658536</v>
      </c>
      <c r="I18" s="188">
        <f t="shared" si="9"/>
        <v>0.34146341463414637</v>
      </c>
      <c r="J18" s="188">
        <f t="shared" si="9"/>
        <v>3.6585365853658534E-2</v>
      </c>
      <c r="K18" s="188">
        <f t="shared" si="9"/>
        <v>0.15853658536585366</v>
      </c>
      <c r="L18" s="188">
        <f t="shared" si="9"/>
        <v>0.13414634146341464</v>
      </c>
      <c r="M18" s="188">
        <f t="shared" si="9"/>
        <v>0.26829268292682928</v>
      </c>
      <c r="N18" s="188">
        <f t="shared" si="9"/>
        <v>0.14634146341463414</v>
      </c>
      <c r="O18" s="188">
        <f t="shared" si="9"/>
        <v>2.4390243902439025E-2</v>
      </c>
      <c r="P18" s="190">
        <f t="shared" si="9"/>
        <v>1.2195121951219513E-2</v>
      </c>
    </row>
    <row r="19" spans="2:16" ht="21.75" customHeight="1" x14ac:dyDescent="0.2">
      <c r="B19" s="413"/>
      <c r="C19" s="416" t="s">
        <v>234</v>
      </c>
      <c r="D19" s="310">
        <v>8</v>
      </c>
      <c r="E19" s="345">
        <v>2</v>
      </c>
      <c r="F19" s="310">
        <v>1</v>
      </c>
      <c r="G19" s="310">
        <v>5</v>
      </c>
      <c r="H19" s="310">
        <v>0</v>
      </c>
      <c r="I19" s="310">
        <v>2</v>
      </c>
      <c r="J19" s="311">
        <v>0</v>
      </c>
      <c r="K19" s="396">
        <v>1</v>
      </c>
      <c r="L19" s="311">
        <v>0</v>
      </c>
      <c r="M19" s="396">
        <v>2</v>
      </c>
      <c r="N19" s="310">
        <v>1</v>
      </c>
      <c r="O19" s="311">
        <v>0</v>
      </c>
      <c r="P19" s="402">
        <v>0</v>
      </c>
    </row>
    <row r="20" spans="2:16" s="191" customFormat="1" ht="21.75" customHeight="1" x14ac:dyDescent="0.2">
      <c r="B20" s="413"/>
      <c r="C20" s="416"/>
      <c r="D20" s="192"/>
      <c r="E20" s="189">
        <f>E19/D19</f>
        <v>0.25</v>
      </c>
      <c r="F20" s="188">
        <f t="shared" ref="F20:P20" si="10">F19/$D$19</f>
        <v>0.125</v>
      </c>
      <c r="G20" s="188">
        <f t="shared" si="10"/>
        <v>0.625</v>
      </c>
      <c r="H20" s="188">
        <f t="shared" si="10"/>
        <v>0</v>
      </c>
      <c r="I20" s="188">
        <f t="shared" si="10"/>
        <v>0.25</v>
      </c>
      <c r="J20" s="188">
        <f t="shared" si="10"/>
        <v>0</v>
      </c>
      <c r="K20" s="188">
        <f t="shared" si="10"/>
        <v>0.125</v>
      </c>
      <c r="L20" s="188">
        <f t="shared" si="10"/>
        <v>0</v>
      </c>
      <c r="M20" s="188">
        <f t="shared" si="10"/>
        <v>0.25</v>
      </c>
      <c r="N20" s="188">
        <f t="shared" si="10"/>
        <v>0.125</v>
      </c>
      <c r="O20" s="188">
        <f t="shared" si="10"/>
        <v>0</v>
      </c>
      <c r="P20" s="190">
        <f t="shared" si="10"/>
        <v>0</v>
      </c>
    </row>
    <row r="21" spans="2:16" ht="21.75" customHeight="1" x14ac:dyDescent="0.2">
      <c r="B21" s="413"/>
      <c r="C21" s="409" t="s">
        <v>175</v>
      </c>
      <c r="D21" s="310">
        <v>176</v>
      </c>
      <c r="E21" s="345">
        <v>77</v>
      </c>
      <c r="F21" s="310">
        <v>39</v>
      </c>
      <c r="G21" s="310">
        <v>79</v>
      </c>
      <c r="H21" s="310">
        <v>74</v>
      </c>
      <c r="I21" s="310">
        <v>43</v>
      </c>
      <c r="J21" s="311">
        <v>8</v>
      </c>
      <c r="K21" s="396">
        <v>26</v>
      </c>
      <c r="L21" s="311">
        <v>14</v>
      </c>
      <c r="M21" s="396">
        <v>44</v>
      </c>
      <c r="N21" s="310">
        <v>24</v>
      </c>
      <c r="O21" s="311">
        <v>12</v>
      </c>
      <c r="P21" s="402">
        <v>1</v>
      </c>
    </row>
    <row r="22" spans="2:16" s="191" customFormat="1" ht="21.75" customHeight="1" thickBot="1" x14ac:dyDescent="0.25">
      <c r="B22" s="418"/>
      <c r="C22" s="531"/>
      <c r="D22" s="193"/>
      <c r="E22" s="194">
        <f>E21/D21</f>
        <v>0.4375</v>
      </c>
      <c r="F22" s="193">
        <f t="shared" ref="F22:P22" si="11">F21/$D$21</f>
        <v>0.22159090909090909</v>
      </c>
      <c r="G22" s="193">
        <f t="shared" si="11"/>
        <v>0.44886363636363635</v>
      </c>
      <c r="H22" s="193">
        <f t="shared" si="11"/>
        <v>0.42045454545454547</v>
      </c>
      <c r="I22" s="193">
        <f t="shared" si="11"/>
        <v>0.24431818181818182</v>
      </c>
      <c r="J22" s="193">
        <f t="shared" si="11"/>
        <v>4.5454545454545456E-2</v>
      </c>
      <c r="K22" s="193">
        <f t="shared" si="11"/>
        <v>0.14772727272727273</v>
      </c>
      <c r="L22" s="193">
        <f t="shared" si="11"/>
        <v>7.9545454545454544E-2</v>
      </c>
      <c r="M22" s="193">
        <f t="shared" si="11"/>
        <v>0.25</v>
      </c>
      <c r="N22" s="193">
        <f t="shared" si="11"/>
        <v>0.13636363636363635</v>
      </c>
      <c r="O22" s="193">
        <f t="shared" si="11"/>
        <v>6.8181818181818177E-2</v>
      </c>
      <c r="P22" s="195">
        <f t="shared" si="11"/>
        <v>5.681818181818182E-3</v>
      </c>
    </row>
    <row r="23" spans="2:16" ht="21.75" customHeight="1" thickTop="1" x14ac:dyDescent="0.2">
      <c r="B23" s="412" t="s">
        <v>229</v>
      </c>
      <c r="C23" s="415" t="s">
        <v>177</v>
      </c>
      <c r="D23" s="310">
        <v>106</v>
      </c>
      <c r="E23" s="346">
        <v>59</v>
      </c>
      <c r="F23" s="313">
        <v>33</v>
      </c>
      <c r="G23" s="313">
        <v>57</v>
      </c>
      <c r="H23" s="313">
        <v>32</v>
      </c>
      <c r="I23" s="313">
        <v>24</v>
      </c>
      <c r="J23" s="401">
        <v>3</v>
      </c>
      <c r="K23" s="398">
        <v>16</v>
      </c>
      <c r="L23" s="401">
        <v>7</v>
      </c>
      <c r="M23" s="398">
        <v>10</v>
      </c>
      <c r="N23" s="313">
        <v>7</v>
      </c>
      <c r="O23" s="401">
        <v>4</v>
      </c>
      <c r="P23" s="404">
        <v>1</v>
      </c>
    </row>
    <row r="24" spans="2:16" s="191" customFormat="1" ht="21.75" customHeight="1" x14ac:dyDescent="0.2">
      <c r="B24" s="413"/>
      <c r="C24" s="411"/>
      <c r="D24" s="196"/>
      <c r="E24" s="189">
        <f>E23/D23</f>
        <v>0.55660377358490565</v>
      </c>
      <c r="F24" s="188">
        <f t="shared" ref="F24:P24" si="12">F23/$D$23</f>
        <v>0.31132075471698112</v>
      </c>
      <c r="G24" s="188">
        <f t="shared" si="12"/>
        <v>0.53773584905660377</v>
      </c>
      <c r="H24" s="188">
        <f>H23/$D$23</f>
        <v>0.30188679245283018</v>
      </c>
      <c r="I24" s="188">
        <f t="shared" si="12"/>
        <v>0.22641509433962265</v>
      </c>
      <c r="J24" s="188">
        <f t="shared" si="12"/>
        <v>2.8301886792452831E-2</v>
      </c>
      <c r="K24" s="188">
        <f t="shared" si="12"/>
        <v>0.15094339622641509</v>
      </c>
      <c r="L24" s="188">
        <f t="shared" si="12"/>
        <v>6.6037735849056603E-2</v>
      </c>
      <c r="M24" s="188">
        <f t="shared" si="12"/>
        <v>9.4339622641509441E-2</v>
      </c>
      <c r="N24" s="188">
        <f t="shared" si="12"/>
        <v>6.6037735849056603E-2</v>
      </c>
      <c r="O24" s="188">
        <f t="shared" si="12"/>
        <v>3.7735849056603772E-2</v>
      </c>
      <c r="P24" s="190">
        <f t="shared" si="12"/>
        <v>9.433962264150943E-3</v>
      </c>
    </row>
    <row r="25" spans="2:16" ht="21.75" customHeight="1" x14ac:dyDescent="0.2">
      <c r="B25" s="413"/>
      <c r="C25" s="416" t="s">
        <v>178</v>
      </c>
      <c r="D25" s="310">
        <v>171</v>
      </c>
      <c r="E25" s="345">
        <v>90</v>
      </c>
      <c r="F25" s="310">
        <v>40</v>
      </c>
      <c r="G25" s="310">
        <v>105</v>
      </c>
      <c r="H25" s="310">
        <v>67</v>
      </c>
      <c r="I25" s="310">
        <v>54</v>
      </c>
      <c r="J25" s="311">
        <v>13</v>
      </c>
      <c r="K25" s="396">
        <v>31</v>
      </c>
      <c r="L25" s="311">
        <v>23</v>
      </c>
      <c r="M25" s="396">
        <v>52</v>
      </c>
      <c r="N25" s="310">
        <v>29</v>
      </c>
      <c r="O25" s="311">
        <v>7</v>
      </c>
      <c r="P25" s="402">
        <v>2</v>
      </c>
    </row>
    <row r="26" spans="2:16" s="191" customFormat="1" ht="21.75" customHeight="1" x14ac:dyDescent="0.2">
      <c r="B26" s="413"/>
      <c r="C26" s="416"/>
      <c r="D26" s="192"/>
      <c r="E26" s="189">
        <f>E25/D25</f>
        <v>0.52631578947368418</v>
      </c>
      <c r="F26" s="188">
        <f t="shared" ref="F26:P26" si="13">F25/$D$25</f>
        <v>0.23391812865497075</v>
      </c>
      <c r="G26" s="188">
        <f t="shared" si="13"/>
        <v>0.61403508771929827</v>
      </c>
      <c r="H26" s="188">
        <f t="shared" si="13"/>
        <v>0.391812865497076</v>
      </c>
      <c r="I26" s="188">
        <f t="shared" si="13"/>
        <v>0.31578947368421051</v>
      </c>
      <c r="J26" s="188">
        <f t="shared" si="13"/>
        <v>7.6023391812865493E-2</v>
      </c>
      <c r="K26" s="188">
        <f t="shared" si="13"/>
        <v>0.18128654970760233</v>
      </c>
      <c r="L26" s="188">
        <f t="shared" si="13"/>
        <v>0.13450292397660818</v>
      </c>
      <c r="M26" s="188">
        <f>M25/$D$25</f>
        <v>0.30409356725146197</v>
      </c>
      <c r="N26" s="188">
        <f t="shared" si="13"/>
        <v>0.16959064327485379</v>
      </c>
      <c r="O26" s="188">
        <f t="shared" si="13"/>
        <v>4.0935672514619881E-2</v>
      </c>
      <c r="P26" s="190">
        <f t="shared" si="13"/>
        <v>1.1695906432748537E-2</v>
      </c>
    </row>
    <row r="27" spans="2:16" ht="21.75" customHeight="1" x14ac:dyDescent="0.2">
      <c r="B27" s="413"/>
      <c r="C27" s="416" t="s">
        <v>179</v>
      </c>
      <c r="D27" s="310">
        <v>49</v>
      </c>
      <c r="E27" s="345">
        <v>21</v>
      </c>
      <c r="F27" s="310">
        <v>11</v>
      </c>
      <c r="G27" s="310">
        <v>25</v>
      </c>
      <c r="H27" s="310">
        <v>17</v>
      </c>
      <c r="I27" s="310">
        <v>20</v>
      </c>
      <c r="J27" s="311">
        <v>0</v>
      </c>
      <c r="K27" s="396">
        <v>9</v>
      </c>
      <c r="L27" s="311">
        <v>2</v>
      </c>
      <c r="M27" s="396">
        <v>18</v>
      </c>
      <c r="N27" s="310">
        <v>9</v>
      </c>
      <c r="O27" s="311">
        <v>3</v>
      </c>
      <c r="P27" s="402">
        <v>0</v>
      </c>
    </row>
    <row r="28" spans="2:16" s="191" customFormat="1" ht="21.75" customHeight="1" x14ac:dyDescent="0.2">
      <c r="B28" s="413"/>
      <c r="C28" s="416"/>
      <c r="D28" s="192"/>
      <c r="E28" s="189">
        <f>E27/D27</f>
        <v>0.42857142857142855</v>
      </c>
      <c r="F28" s="188">
        <f>F27/$D$27</f>
        <v>0.22448979591836735</v>
      </c>
      <c r="G28" s="188">
        <f t="shared" ref="G28:P28" si="14">G27/$D$27</f>
        <v>0.51020408163265307</v>
      </c>
      <c r="H28" s="188">
        <f t="shared" si="14"/>
        <v>0.34693877551020408</v>
      </c>
      <c r="I28" s="188">
        <f t="shared" si="14"/>
        <v>0.40816326530612246</v>
      </c>
      <c r="J28" s="188">
        <f t="shared" si="14"/>
        <v>0</v>
      </c>
      <c r="K28" s="188">
        <f t="shared" si="14"/>
        <v>0.18367346938775511</v>
      </c>
      <c r="L28" s="188">
        <f t="shared" si="14"/>
        <v>4.0816326530612242E-2</v>
      </c>
      <c r="M28" s="188">
        <f t="shared" si="14"/>
        <v>0.36734693877551022</v>
      </c>
      <c r="N28" s="188">
        <f t="shared" si="14"/>
        <v>0.18367346938775511</v>
      </c>
      <c r="O28" s="188">
        <f t="shared" si="14"/>
        <v>6.1224489795918366E-2</v>
      </c>
      <c r="P28" s="190">
        <f t="shared" si="14"/>
        <v>0</v>
      </c>
    </row>
    <row r="29" spans="2:16" ht="21.75" customHeight="1" x14ac:dyDescent="0.2">
      <c r="B29" s="413"/>
      <c r="C29" s="416" t="s">
        <v>180</v>
      </c>
      <c r="D29" s="310">
        <v>38</v>
      </c>
      <c r="E29" s="345">
        <v>25</v>
      </c>
      <c r="F29" s="310">
        <v>11</v>
      </c>
      <c r="G29" s="310">
        <v>19</v>
      </c>
      <c r="H29" s="310">
        <v>17</v>
      </c>
      <c r="I29" s="310">
        <v>7</v>
      </c>
      <c r="J29" s="311">
        <v>0</v>
      </c>
      <c r="K29" s="396">
        <v>4</v>
      </c>
      <c r="L29" s="311">
        <v>3</v>
      </c>
      <c r="M29" s="396">
        <v>9</v>
      </c>
      <c r="N29" s="310">
        <v>6</v>
      </c>
      <c r="O29" s="311">
        <v>1</v>
      </c>
      <c r="P29" s="402">
        <v>0</v>
      </c>
    </row>
    <row r="30" spans="2:16" s="191" customFormat="1" ht="21.75" customHeight="1" x14ac:dyDescent="0.2">
      <c r="B30" s="413"/>
      <c r="C30" s="416"/>
      <c r="D30" s="192"/>
      <c r="E30" s="189">
        <f>E29/D29</f>
        <v>0.65789473684210531</v>
      </c>
      <c r="F30" s="188">
        <f t="shared" ref="F30:P30" si="15">F29/$D$29</f>
        <v>0.28947368421052633</v>
      </c>
      <c r="G30" s="188">
        <f t="shared" si="15"/>
        <v>0.5</v>
      </c>
      <c r="H30" s="188">
        <f t="shared" si="15"/>
        <v>0.44736842105263158</v>
      </c>
      <c r="I30" s="188">
        <f t="shared" si="15"/>
        <v>0.18421052631578946</v>
      </c>
      <c r="J30" s="188">
        <f t="shared" si="15"/>
        <v>0</v>
      </c>
      <c r="K30" s="188">
        <f t="shared" si="15"/>
        <v>0.10526315789473684</v>
      </c>
      <c r="L30" s="188">
        <f t="shared" si="15"/>
        <v>7.8947368421052627E-2</v>
      </c>
      <c r="M30" s="188">
        <f t="shared" si="15"/>
        <v>0.23684210526315788</v>
      </c>
      <c r="N30" s="188">
        <f t="shared" si="15"/>
        <v>0.15789473684210525</v>
      </c>
      <c r="O30" s="188">
        <f t="shared" si="15"/>
        <v>2.6315789473684209E-2</v>
      </c>
      <c r="P30" s="190">
        <f t="shared" si="15"/>
        <v>0</v>
      </c>
    </row>
    <row r="31" spans="2:16" ht="21.75" customHeight="1" x14ac:dyDescent="0.2">
      <c r="B31" s="413"/>
      <c r="C31" s="416" t="s">
        <v>181</v>
      </c>
      <c r="D31" s="310">
        <v>33</v>
      </c>
      <c r="E31" s="345">
        <v>17</v>
      </c>
      <c r="F31" s="310">
        <v>8</v>
      </c>
      <c r="G31" s="310">
        <v>16</v>
      </c>
      <c r="H31" s="310">
        <v>15</v>
      </c>
      <c r="I31" s="310">
        <v>8</v>
      </c>
      <c r="J31" s="311">
        <v>1</v>
      </c>
      <c r="K31" s="396">
        <v>4</v>
      </c>
      <c r="L31" s="311">
        <v>1</v>
      </c>
      <c r="M31" s="396">
        <v>8</v>
      </c>
      <c r="N31" s="310">
        <v>3</v>
      </c>
      <c r="O31" s="311">
        <v>2</v>
      </c>
      <c r="P31" s="402">
        <v>1</v>
      </c>
    </row>
    <row r="32" spans="2:16" s="191" customFormat="1" ht="21.75" customHeight="1" x14ac:dyDescent="0.2">
      <c r="B32" s="413"/>
      <c r="C32" s="416"/>
      <c r="D32" s="192"/>
      <c r="E32" s="189">
        <f>E31/D31</f>
        <v>0.51515151515151514</v>
      </c>
      <c r="F32" s="188">
        <f t="shared" ref="F32:P32" si="16">F31/$D$31</f>
        <v>0.24242424242424243</v>
      </c>
      <c r="G32" s="188">
        <f t="shared" si="16"/>
        <v>0.48484848484848486</v>
      </c>
      <c r="H32" s="188">
        <f t="shared" si="16"/>
        <v>0.45454545454545453</v>
      </c>
      <c r="I32" s="188">
        <f t="shared" si="16"/>
        <v>0.24242424242424243</v>
      </c>
      <c r="J32" s="188">
        <f t="shared" si="16"/>
        <v>3.0303030303030304E-2</v>
      </c>
      <c r="K32" s="188">
        <f t="shared" si="16"/>
        <v>0.12121212121212122</v>
      </c>
      <c r="L32" s="188">
        <f t="shared" si="16"/>
        <v>3.0303030303030304E-2</v>
      </c>
      <c r="M32" s="188">
        <f t="shared" si="16"/>
        <v>0.24242424242424243</v>
      </c>
      <c r="N32" s="188">
        <f t="shared" si="16"/>
        <v>9.0909090909090912E-2</v>
      </c>
      <c r="O32" s="188">
        <f t="shared" si="16"/>
        <v>6.0606060606060608E-2</v>
      </c>
      <c r="P32" s="190">
        <f t="shared" si="16"/>
        <v>3.0303030303030304E-2</v>
      </c>
    </row>
    <row r="33" spans="2:16" ht="21.75" customHeight="1" x14ac:dyDescent="0.2">
      <c r="B33" s="413"/>
      <c r="C33" s="416" t="s">
        <v>182</v>
      </c>
      <c r="D33" s="310">
        <v>30</v>
      </c>
      <c r="E33" s="345">
        <v>13</v>
      </c>
      <c r="F33" s="310">
        <v>6</v>
      </c>
      <c r="G33" s="310">
        <v>15</v>
      </c>
      <c r="H33" s="310">
        <v>11</v>
      </c>
      <c r="I33" s="310">
        <v>6</v>
      </c>
      <c r="J33" s="311">
        <v>0</v>
      </c>
      <c r="K33" s="396">
        <v>2</v>
      </c>
      <c r="L33" s="311">
        <v>0</v>
      </c>
      <c r="M33" s="396">
        <v>5</v>
      </c>
      <c r="N33" s="310">
        <v>4</v>
      </c>
      <c r="O33" s="311">
        <v>3</v>
      </c>
      <c r="P33" s="402">
        <v>0</v>
      </c>
    </row>
    <row r="34" spans="2:16" s="191" customFormat="1" ht="21.75" customHeight="1" thickBot="1" x14ac:dyDescent="0.25">
      <c r="B34" s="413"/>
      <c r="C34" s="409"/>
      <c r="D34" s="188"/>
      <c r="E34" s="194">
        <f>E33/D33</f>
        <v>0.43333333333333335</v>
      </c>
      <c r="F34" s="193">
        <f t="shared" ref="F34:P34" si="17">F33/$D$33</f>
        <v>0.2</v>
      </c>
      <c r="G34" s="193">
        <f t="shared" si="17"/>
        <v>0.5</v>
      </c>
      <c r="H34" s="193">
        <f t="shared" si="17"/>
        <v>0.36666666666666664</v>
      </c>
      <c r="I34" s="193">
        <f t="shared" si="17"/>
        <v>0.2</v>
      </c>
      <c r="J34" s="193">
        <f t="shared" si="17"/>
        <v>0</v>
      </c>
      <c r="K34" s="193">
        <f t="shared" si="17"/>
        <v>6.6666666666666666E-2</v>
      </c>
      <c r="L34" s="193">
        <f t="shared" si="17"/>
        <v>0</v>
      </c>
      <c r="M34" s="193">
        <f t="shared" si="17"/>
        <v>0.16666666666666666</v>
      </c>
      <c r="N34" s="193">
        <f t="shared" si="17"/>
        <v>0.13333333333333333</v>
      </c>
      <c r="O34" s="193">
        <f t="shared" si="17"/>
        <v>0.1</v>
      </c>
      <c r="P34" s="195">
        <f t="shared" si="17"/>
        <v>0</v>
      </c>
    </row>
    <row r="35" spans="2:16" ht="21.75" customHeight="1" thickTop="1" x14ac:dyDescent="0.2">
      <c r="B35" s="413"/>
      <c r="C35" s="316" t="s">
        <v>183</v>
      </c>
      <c r="D35" s="184">
        <f>D25+D27+D29+D31</f>
        <v>291</v>
      </c>
      <c r="E35" s="348">
        <f>E25+E27+E29+E31</f>
        <v>153</v>
      </c>
      <c r="F35" s="317">
        <f t="shared" ref="F35:J35" si="18">F25+F27+F29+F31</f>
        <v>70</v>
      </c>
      <c r="G35" s="317">
        <f t="shared" si="18"/>
        <v>165</v>
      </c>
      <c r="H35" s="317">
        <f t="shared" si="18"/>
        <v>116</v>
      </c>
      <c r="I35" s="317">
        <f t="shared" si="18"/>
        <v>89</v>
      </c>
      <c r="J35" s="318">
        <f t="shared" si="18"/>
        <v>14</v>
      </c>
      <c r="K35" s="399">
        <f t="shared" ref="K35:O35" si="19">K25+K27+K29+K31</f>
        <v>48</v>
      </c>
      <c r="L35" s="318">
        <f t="shared" si="19"/>
        <v>29</v>
      </c>
      <c r="M35" s="399">
        <f t="shared" ref="M35" si="20">M25+M27+M29+M31</f>
        <v>87</v>
      </c>
      <c r="N35" s="317">
        <f t="shared" si="19"/>
        <v>47</v>
      </c>
      <c r="O35" s="318">
        <f t="shared" si="19"/>
        <v>13</v>
      </c>
      <c r="P35" s="405">
        <f t="shared" ref="P35" si="21">P25+P27+P29+P31</f>
        <v>3</v>
      </c>
    </row>
    <row r="36" spans="2:16" s="191" customFormat="1" ht="21.75" customHeight="1" x14ac:dyDescent="0.2">
      <c r="B36" s="413"/>
      <c r="C36" s="349" t="s">
        <v>184</v>
      </c>
      <c r="D36" s="309"/>
      <c r="E36" s="189">
        <f>E35/D35</f>
        <v>0.52577319587628868</v>
      </c>
      <c r="F36" s="188">
        <f t="shared" ref="F36:G36" si="22">F35/$D$35</f>
        <v>0.24054982817869416</v>
      </c>
      <c r="G36" s="188">
        <f t="shared" si="22"/>
        <v>0.5670103092783505</v>
      </c>
      <c r="H36" s="188">
        <f>H35/$D$35</f>
        <v>0.39862542955326463</v>
      </c>
      <c r="I36" s="188">
        <f>I35/D35</f>
        <v>0.30584192439862545</v>
      </c>
      <c r="J36" s="358">
        <f>J35/D35</f>
        <v>4.8109965635738834E-2</v>
      </c>
      <c r="K36" s="397">
        <f>K35/$D$35</f>
        <v>0.16494845360824742</v>
      </c>
      <c r="L36" s="358">
        <f>L35/F35</f>
        <v>0.41428571428571431</v>
      </c>
      <c r="M36" s="397">
        <f>M35/$D$35</f>
        <v>0.29896907216494845</v>
      </c>
      <c r="N36" s="188">
        <f>N35/G35</f>
        <v>0.28484848484848485</v>
      </c>
      <c r="O36" s="358">
        <f>O35/G35</f>
        <v>7.8787878787878782E-2</v>
      </c>
      <c r="P36" s="403">
        <f>P35/H35</f>
        <v>2.5862068965517241E-2</v>
      </c>
    </row>
    <row r="37" spans="2:16" ht="21.75" customHeight="1" x14ac:dyDescent="0.2">
      <c r="B37" s="413"/>
      <c r="C37" s="32" t="s">
        <v>183</v>
      </c>
      <c r="D37" s="185">
        <f>D27+D29+D31+D33</f>
        <v>150</v>
      </c>
      <c r="E37" s="350">
        <f t="shared" ref="E37:J37" si="23">E27+E29+E31+E33</f>
        <v>76</v>
      </c>
      <c r="F37" s="320">
        <f t="shared" si="23"/>
        <v>36</v>
      </c>
      <c r="G37" s="320">
        <f t="shared" si="23"/>
        <v>75</v>
      </c>
      <c r="H37" s="320">
        <f t="shared" si="23"/>
        <v>60</v>
      </c>
      <c r="I37" s="320">
        <f t="shared" si="23"/>
        <v>41</v>
      </c>
      <c r="J37" s="322">
        <f t="shared" si="23"/>
        <v>1</v>
      </c>
      <c r="K37" s="321">
        <f t="shared" ref="K37:O37" si="24">K27+K29+K31+K33</f>
        <v>19</v>
      </c>
      <c r="L37" s="322">
        <f t="shared" si="24"/>
        <v>6</v>
      </c>
      <c r="M37" s="321">
        <f t="shared" ref="M37" si="25">M27+M29+M31+M33</f>
        <v>40</v>
      </c>
      <c r="N37" s="320">
        <f t="shared" si="24"/>
        <v>22</v>
      </c>
      <c r="O37" s="322">
        <f t="shared" si="24"/>
        <v>9</v>
      </c>
      <c r="P37" s="406">
        <f t="shared" ref="P37" si="26">P27+P29+P31+P33</f>
        <v>1</v>
      </c>
    </row>
    <row r="38" spans="2:16" s="191" customFormat="1" ht="21.75" customHeight="1" thickBot="1" x14ac:dyDescent="0.25">
      <c r="B38" s="414"/>
      <c r="C38" s="351" t="s">
        <v>185</v>
      </c>
      <c r="D38" s="309"/>
      <c r="E38" s="197">
        <f>E37/D37</f>
        <v>0.50666666666666671</v>
      </c>
      <c r="F38" s="198">
        <f t="shared" ref="F38:G38" si="27">F37/$D$37</f>
        <v>0.24</v>
      </c>
      <c r="G38" s="198">
        <f t="shared" si="27"/>
        <v>0.5</v>
      </c>
      <c r="H38" s="198">
        <f>H37/$D$37</f>
        <v>0.4</v>
      </c>
      <c r="I38" s="198">
        <f>I37/D37</f>
        <v>0.27333333333333332</v>
      </c>
      <c r="J38" s="359">
        <f>J37/D37</f>
        <v>6.6666666666666671E-3</v>
      </c>
      <c r="K38" s="400">
        <f>K37/$D$37</f>
        <v>0.12666666666666668</v>
      </c>
      <c r="L38" s="359">
        <f>L37/F37</f>
        <v>0.16666666666666666</v>
      </c>
      <c r="M38" s="400">
        <f>M37/$D$37</f>
        <v>0.26666666666666666</v>
      </c>
      <c r="N38" s="198">
        <f>N37/G37</f>
        <v>0.29333333333333333</v>
      </c>
      <c r="O38" s="359">
        <f>O37/G37</f>
        <v>0.12</v>
      </c>
      <c r="P38" s="407">
        <f>P37/H37</f>
        <v>1.6666666666666666E-2</v>
      </c>
    </row>
    <row r="39" spans="2:16" x14ac:dyDescent="0.2">
      <c r="B39" s="68"/>
      <c r="C39" s="187" t="s">
        <v>399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x14ac:dyDescent="0.2">
      <c r="B40" s="1"/>
      <c r="C40" s="1"/>
      <c r="D40" s="1"/>
    </row>
  </sheetData>
  <mergeCells count="29">
    <mergeCell ref="F7:F8"/>
    <mergeCell ref="G7:G8"/>
    <mergeCell ref="H7:H8"/>
    <mergeCell ref="C19:C20"/>
    <mergeCell ref="C21:C22"/>
    <mergeCell ref="B7:C8"/>
    <mergeCell ref="D7:D8"/>
    <mergeCell ref="E7:E8"/>
    <mergeCell ref="P7:P8"/>
    <mergeCell ref="B23:B38"/>
    <mergeCell ref="C23:C24"/>
    <mergeCell ref="C25:C26"/>
    <mergeCell ref="C27:C28"/>
    <mergeCell ref="C29:C30"/>
    <mergeCell ref="C31:C32"/>
    <mergeCell ref="C33:C34"/>
    <mergeCell ref="I7:I8"/>
    <mergeCell ref="J7:J8"/>
    <mergeCell ref="B9:C10"/>
    <mergeCell ref="B11:B22"/>
    <mergeCell ref="C11:C12"/>
    <mergeCell ref="C13:C14"/>
    <mergeCell ref="C15:C16"/>
    <mergeCell ref="C17:C18"/>
    <mergeCell ref="K7:K8"/>
    <mergeCell ref="N7:N8"/>
    <mergeCell ref="O7:O8"/>
    <mergeCell ref="L7:L8"/>
    <mergeCell ref="M7:M8"/>
  </mergeCells>
  <phoneticPr fontId="2"/>
  <pageMargins left="0.77" right="0.25" top="0.61" bottom="0.46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A347-9309-4D89-9899-D7CDFC98C018}">
  <sheetPr>
    <tabColor rgb="FF00B0F0"/>
    <pageSetUpPr fitToPage="1"/>
  </sheetPr>
  <dimension ref="B2:I41"/>
  <sheetViews>
    <sheetView tabSelected="1" view="pageBreakPreview" topLeftCell="A81" zoomScaleNormal="100" zoomScaleSheetLayoutView="100" workbookViewId="0">
      <selection activeCell="D8" sqref="D8:D40"/>
    </sheetView>
  </sheetViews>
  <sheetFormatPr defaultColWidth="9" defaultRowHeight="13.2" x14ac:dyDescent="0.2"/>
  <cols>
    <col min="1" max="1" width="4.21875" style="1" customWidth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9.44140625" style="1" customWidth="1"/>
    <col min="8" max="8" width="17.88671875" style="1" customWidth="1"/>
    <col min="9" max="9" width="8.33203125" style="1" customWidth="1"/>
    <col min="10" max="16384" width="9" style="1"/>
  </cols>
  <sheetData>
    <row r="2" spans="2:9" x14ac:dyDescent="0.2">
      <c r="B2" s="1" t="s">
        <v>251</v>
      </c>
    </row>
    <row r="4" spans="2:9" x14ac:dyDescent="0.2">
      <c r="G4" s="55" t="s">
        <v>167</v>
      </c>
    </row>
    <row r="5" spans="2:9" x14ac:dyDescent="0.2">
      <c r="G5" s="55" t="s">
        <v>230</v>
      </c>
    </row>
    <row r="6" spans="2:9" ht="10.5" customHeight="1" x14ac:dyDescent="0.2">
      <c r="G6" s="55"/>
    </row>
    <row r="7" spans="2:9" ht="13.8" thickBot="1" x14ac:dyDescent="0.25">
      <c r="H7" s="2" t="s">
        <v>168</v>
      </c>
    </row>
    <row r="8" spans="2:9" ht="7.5" customHeight="1" x14ac:dyDescent="0.2">
      <c r="B8" s="7"/>
      <c r="C8" s="3"/>
      <c r="D8" s="482" t="s">
        <v>252</v>
      </c>
      <c r="E8" s="485" t="s">
        <v>253</v>
      </c>
      <c r="F8" s="488" t="s">
        <v>254</v>
      </c>
      <c r="G8" s="488" t="s">
        <v>255</v>
      </c>
      <c r="H8" s="491" t="s">
        <v>231</v>
      </c>
    </row>
    <row r="9" spans="2:9" ht="7.5" customHeight="1" x14ac:dyDescent="0.2">
      <c r="B9" s="14"/>
      <c r="C9" s="9"/>
      <c r="D9" s="483"/>
      <c r="E9" s="486"/>
      <c r="F9" s="489"/>
      <c r="G9" s="489"/>
      <c r="H9" s="483"/>
    </row>
    <row r="10" spans="2:9" ht="66.75" customHeight="1" x14ac:dyDescent="0.2">
      <c r="B10" s="24"/>
      <c r="C10" s="25"/>
      <c r="D10" s="484"/>
      <c r="E10" s="487"/>
      <c r="F10" s="490"/>
      <c r="G10" s="490"/>
      <c r="H10" s="484"/>
    </row>
    <row r="11" spans="2:9" ht="20.100000000000001" customHeight="1" x14ac:dyDescent="0.2">
      <c r="B11" s="492" t="s">
        <v>209</v>
      </c>
      <c r="C11" s="493"/>
      <c r="D11" s="171">
        <v>427</v>
      </c>
      <c r="E11" s="39">
        <f>E13+E15+E17+E19+E21+E23</f>
        <v>128</v>
      </c>
      <c r="F11" s="57">
        <f>F13+F15+F17+F19+F21+F23</f>
        <v>149</v>
      </c>
      <c r="G11" s="40">
        <f>G13+G15+G17+G19+G21+G23</f>
        <v>138</v>
      </c>
      <c r="H11" s="60">
        <f>H13+H15+H17+H19+H21+H23</f>
        <v>12</v>
      </c>
    </row>
    <row r="12" spans="2:9" ht="20.100000000000001" customHeight="1" thickBot="1" x14ac:dyDescent="0.25">
      <c r="B12" s="494"/>
      <c r="C12" s="495"/>
      <c r="D12" s="307"/>
      <c r="E12" s="93">
        <f>E11/D11</f>
        <v>0.29976580796252927</v>
      </c>
      <c r="F12" s="202">
        <f t="shared" ref="F12" si="0">F11/D11</f>
        <v>0.34894613583138173</v>
      </c>
      <c r="G12" s="103">
        <f>G11/D11</f>
        <v>0.3231850117096019</v>
      </c>
      <c r="H12" s="92">
        <f>H11/D11</f>
        <v>2.8103044496487119E-2</v>
      </c>
      <c r="I12" s="33"/>
    </row>
    <row r="13" spans="2:9" ht="20.100000000000001" customHeight="1" thickTop="1" x14ac:dyDescent="0.2">
      <c r="B13" s="412" t="s">
        <v>227</v>
      </c>
      <c r="C13" s="496" t="s">
        <v>211</v>
      </c>
      <c r="D13" s="299">
        <v>49</v>
      </c>
      <c r="E13" s="355">
        <v>12</v>
      </c>
      <c r="F13" s="59">
        <v>21</v>
      </c>
      <c r="G13" s="43">
        <v>13</v>
      </c>
      <c r="H13" s="62">
        <v>3</v>
      </c>
    </row>
    <row r="14" spans="2:9" ht="20.100000000000001" customHeight="1" x14ac:dyDescent="0.2">
      <c r="B14" s="413"/>
      <c r="C14" s="497"/>
      <c r="D14" s="308"/>
      <c r="E14" s="96">
        <f>E13/D13</f>
        <v>0.24489795918367346</v>
      </c>
      <c r="F14" s="203">
        <f t="shared" ref="F14" si="1">F13/D13</f>
        <v>0.42857142857142855</v>
      </c>
      <c r="G14" s="104">
        <f>G13/D13</f>
        <v>0.26530612244897961</v>
      </c>
      <c r="H14" s="97">
        <f>H13/D13</f>
        <v>6.1224489795918366E-2</v>
      </c>
    </row>
    <row r="15" spans="2:9" ht="20.100000000000001" customHeight="1" x14ac:dyDescent="0.2">
      <c r="B15" s="413"/>
      <c r="C15" s="498" t="s">
        <v>212</v>
      </c>
      <c r="D15" s="294">
        <v>87</v>
      </c>
      <c r="E15" s="39">
        <v>15</v>
      </c>
      <c r="F15" s="57">
        <v>30</v>
      </c>
      <c r="G15" s="40">
        <v>42</v>
      </c>
      <c r="H15" s="60">
        <v>0</v>
      </c>
    </row>
    <row r="16" spans="2:9" ht="20.100000000000001" customHeight="1" x14ac:dyDescent="0.2">
      <c r="B16" s="413"/>
      <c r="C16" s="497"/>
      <c r="D16" s="309"/>
      <c r="E16" s="96">
        <f>E15/D15</f>
        <v>0.17241379310344829</v>
      </c>
      <c r="F16" s="203">
        <f t="shared" ref="F16" si="2">F15/D15</f>
        <v>0.34482758620689657</v>
      </c>
      <c r="G16" s="104">
        <f>G15/D15</f>
        <v>0.48275862068965519</v>
      </c>
      <c r="H16" s="97">
        <f>H15/D15</f>
        <v>0</v>
      </c>
    </row>
    <row r="17" spans="2:8" ht="20.100000000000001" customHeight="1" x14ac:dyDescent="0.2">
      <c r="B17" s="413"/>
      <c r="C17" s="498" t="s">
        <v>228</v>
      </c>
      <c r="D17" s="294">
        <v>25</v>
      </c>
      <c r="E17" s="39">
        <v>12</v>
      </c>
      <c r="F17" s="57">
        <v>9</v>
      </c>
      <c r="G17" s="40">
        <v>4</v>
      </c>
      <c r="H17" s="60">
        <v>0</v>
      </c>
    </row>
    <row r="18" spans="2:8" ht="20.100000000000001" customHeight="1" x14ac:dyDescent="0.2">
      <c r="B18" s="413"/>
      <c r="C18" s="497"/>
      <c r="D18" s="309"/>
      <c r="E18" s="96">
        <f>E17/D17</f>
        <v>0.48</v>
      </c>
      <c r="F18" s="203">
        <f t="shared" ref="F18" si="3">F17/D17</f>
        <v>0.36</v>
      </c>
      <c r="G18" s="104">
        <f>G17/D17</f>
        <v>0.16</v>
      </c>
      <c r="H18" s="97">
        <f>H17/D17</f>
        <v>0</v>
      </c>
    </row>
    <row r="19" spans="2:8" ht="20.100000000000001" customHeight="1" x14ac:dyDescent="0.2">
      <c r="B19" s="413"/>
      <c r="C19" s="498" t="s">
        <v>214</v>
      </c>
      <c r="D19" s="294">
        <v>82</v>
      </c>
      <c r="E19" s="39">
        <v>27</v>
      </c>
      <c r="F19" s="57">
        <v>28</v>
      </c>
      <c r="G19" s="40">
        <v>26</v>
      </c>
      <c r="H19" s="60">
        <v>1</v>
      </c>
    </row>
    <row r="20" spans="2:8" ht="20.100000000000001" customHeight="1" x14ac:dyDescent="0.2">
      <c r="B20" s="413"/>
      <c r="C20" s="497"/>
      <c r="D20" s="309"/>
      <c r="E20" s="96">
        <f>E19/D19</f>
        <v>0.32926829268292684</v>
      </c>
      <c r="F20" s="203">
        <f t="shared" ref="F20" si="4">F19/D19</f>
        <v>0.34146341463414637</v>
      </c>
      <c r="G20" s="104">
        <f>G19/D19</f>
        <v>0.31707317073170732</v>
      </c>
      <c r="H20" s="97">
        <f>H19/D19</f>
        <v>1.2195121951219513E-2</v>
      </c>
    </row>
    <row r="21" spans="2:8" ht="20.100000000000001" customHeight="1" x14ac:dyDescent="0.2">
      <c r="B21" s="413"/>
      <c r="C21" s="498" t="s">
        <v>215</v>
      </c>
      <c r="D21" s="294">
        <v>8</v>
      </c>
      <c r="E21" s="39">
        <v>0</v>
      </c>
      <c r="F21" s="57">
        <v>4</v>
      </c>
      <c r="G21" s="40">
        <v>4</v>
      </c>
      <c r="H21" s="60">
        <v>0</v>
      </c>
    </row>
    <row r="22" spans="2:8" ht="20.100000000000001" customHeight="1" x14ac:dyDescent="0.2">
      <c r="B22" s="413"/>
      <c r="C22" s="497"/>
      <c r="D22" s="309"/>
      <c r="E22" s="96">
        <f>E21/D21</f>
        <v>0</v>
      </c>
      <c r="F22" s="203">
        <f t="shared" ref="F22" si="5">F21/D21</f>
        <v>0.5</v>
      </c>
      <c r="G22" s="104">
        <f>G21/D21</f>
        <v>0.5</v>
      </c>
      <c r="H22" s="97">
        <f>H21/D21</f>
        <v>0</v>
      </c>
    </row>
    <row r="23" spans="2:8" ht="20.100000000000001" customHeight="1" x14ac:dyDescent="0.2">
      <c r="B23" s="413"/>
      <c r="C23" s="498" t="s">
        <v>216</v>
      </c>
      <c r="D23" s="294">
        <v>176</v>
      </c>
      <c r="E23" s="41">
        <v>62</v>
      </c>
      <c r="F23" s="58">
        <v>57</v>
      </c>
      <c r="G23" s="42">
        <v>49</v>
      </c>
      <c r="H23" s="61">
        <v>8</v>
      </c>
    </row>
    <row r="24" spans="2:8" ht="20.100000000000001" customHeight="1" thickBot="1" x14ac:dyDescent="0.25">
      <c r="B24" s="413"/>
      <c r="C24" s="497"/>
      <c r="D24" s="308"/>
      <c r="E24" s="352">
        <f>E23/D23</f>
        <v>0.35227272727272729</v>
      </c>
      <c r="F24" s="356">
        <f t="shared" ref="F24" si="6">F23/D23</f>
        <v>0.32386363636363635</v>
      </c>
      <c r="G24" s="353">
        <f>G23/D23</f>
        <v>0.27840909090909088</v>
      </c>
      <c r="H24" s="357">
        <f>H23/D23</f>
        <v>4.5454545454545456E-2</v>
      </c>
    </row>
    <row r="25" spans="2:8" ht="20.100000000000001" customHeight="1" thickTop="1" x14ac:dyDescent="0.2">
      <c r="B25" s="412" t="s">
        <v>229</v>
      </c>
      <c r="C25" s="499" t="s">
        <v>177</v>
      </c>
      <c r="D25" s="299">
        <v>106</v>
      </c>
      <c r="E25" s="355">
        <v>29</v>
      </c>
      <c r="F25" s="59">
        <v>34</v>
      </c>
      <c r="G25" s="43">
        <v>35</v>
      </c>
      <c r="H25" s="62">
        <v>8</v>
      </c>
    </row>
    <row r="26" spans="2:8" ht="20.100000000000001" customHeight="1" x14ac:dyDescent="0.2">
      <c r="B26" s="413"/>
      <c r="C26" s="421"/>
      <c r="D26" s="309"/>
      <c r="E26" s="96">
        <f>E25/D25</f>
        <v>0.27358490566037735</v>
      </c>
      <c r="F26" s="203">
        <f t="shared" ref="F26" si="7">F25/D25</f>
        <v>0.32075471698113206</v>
      </c>
      <c r="G26" s="104">
        <f>G25/D25</f>
        <v>0.330188679245283</v>
      </c>
      <c r="H26" s="97">
        <f>H25/D25</f>
        <v>7.5471698113207544E-2</v>
      </c>
    </row>
    <row r="27" spans="2:8" ht="20.100000000000001" customHeight="1" x14ac:dyDescent="0.2">
      <c r="B27" s="413"/>
      <c r="C27" s="421" t="s">
        <v>178</v>
      </c>
      <c r="D27" s="302">
        <v>171</v>
      </c>
      <c r="E27" s="41">
        <v>58</v>
      </c>
      <c r="F27" s="58">
        <v>61</v>
      </c>
      <c r="G27" s="42">
        <v>51</v>
      </c>
      <c r="H27" s="61">
        <v>1</v>
      </c>
    </row>
    <row r="28" spans="2:8" ht="20.100000000000001" customHeight="1" x14ac:dyDescent="0.2">
      <c r="B28" s="413"/>
      <c r="C28" s="500"/>
      <c r="D28" s="309"/>
      <c r="E28" s="96">
        <f>E27/D27</f>
        <v>0.33918128654970758</v>
      </c>
      <c r="F28" s="203">
        <f t="shared" ref="F28" si="8">F27/D27</f>
        <v>0.35672514619883039</v>
      </c>
      <c r="G28" s="104">
        <f>G27/D27</f>
        <v>0.2982456140350877</v>
      </c>
      <c r="H28" s="97">
        <f>H27/D27</f>
        <v>5.8479532163742687E-3</v>
      </c>
    </row>
    <row r="29" spans="2:8" ht="20.100000000000001" customHeight="1" x14ac:dyDescent="0.2">
      <c r="B29" s="413"/>
      <c r="C29" s="421" t="s">
        <v>179</v>
      </c>
      <c r="D29" s="308">
        <v>49</v>
      </c>
      <c r="E29" s="41">
        <v>16</v>
      </c>
      <c r="F29" s="58">
        <v>11</v>
      </c>
      <c r="G29" s="42">
        <v>19</v>
      </c>
      <c r="H29" s="61">
        <v>3</v>
      </c>
    </row>
    <row r="30" spans="2:8" ht="20.100000000000001" customHeight="1" x14ac:dyDescent="0.2">
      <c r="B30" s="413"/>
      <c r="C30" s="500"/>
      <c r="D30" s="309"/>
      <c r="E30" s="96">
        <f>E29/D29</f>
        <v>0.32653061224489793</v>
      </c>
      <c r="F30" s="203">
        <f t="shared" ref="F30" si="9">F29/D29</f>
        <v>0.22448979591836735</v>
      </c>
      <c r="G30" s="104">
        <f>G29/D29</f>
        <v>0.38775510204081631</v>
      </c>
      <c r="H30" s="97">
        <f>H29/D29</f>
        <v>6.1224489795918366E-2</v>
      </c>
    </row>
    <row r="31" spans="2:8" ht="20.100000000000001" customHeight="1" x14ac:dyDescent="0.2">
      <c r="B31" s="413"/>
      <c r="C31" s="421" t="s">
        <v>180</v>
      </c>
      <c r="D31" s="308">
        <v>38</v>
      </c>
      <c r="E31" s="41">
        <v>13</v>
      </c>
      <c r="F31" s="58">
        <v>14</v>
      </c>
      <c r="G31" s="42">
        <v>11</v>
      </c>
      <c r="H31" s="61">
        <v>0</v>
      </c>
    </row>
    <row r="32" spans="2:8" ht="20.100000000000001" customHeight="1" x14ac:dyDescent="0.2">
      <c r="B32" s="413"/>
      <c r="C32" s="500"/>
      <c r="D32" s="309"/>
      <c r="E32" s="96">
        <f>E31/D31</f>
        <v>0.34210526315789475</v>
      </c>
      <c r="F32" s="203">
        <f t="shared" ref="F32" si="10">F31/D31</f>
        <v>0.36842105263157893</v>
      </c>
      <c r="G32" s="104">
        <f>G31/D31</f>
        <v>0.28947368421052633</v>
      </c>
      <c r="H32" s="97">
        <f>H31/D31</f>
        <v>0</v>
      </c>
    </row>
    <row r="33" spans="2:8" ht="20.100000000000001" customHeight="1" x14ac:dyDescent="0.2">
      <c r="B33" s="413"/>
      <c r="C33" s="421" t="s">
        <v>181</v>
      </c>
      <c r="D33" s="308">
        <v>33</v>
      </c>
      <c r="E33" s="41">
        <v>6</v>
      </c>
      <c r="F33" s="58">
        <v>15</v>
      </c>
      <c r="G33" s="42">
        <v>12</v>
      </c>
      <c r="H33" s="61">
        <v>0</v>
      </c>
    </row>
    <row r="34" spans="2:8" ht="20.100000000000001" customHeight="1" x14ac:dyDescent="0.2">
      <c r="B34" s="413"/>
      <c r="C34" s="500"/>
      <c r="D34" s="309"/>
      <c r="E34" s="96">
        <f>E33/D33</f>
        <v>0.18181818181818182</v>
      </c>
      <c r="F34" s="203">
        <f t="shared" ref="F34" si="11">F33/D33</f>
        <v>0.45454545454545453</v>
      </c>
      <c r="G34" s="104">
        <f>G33/D33</f>
        <v>0.36363636363636365</v>
      </c>
      <c r="H34" s="97">
        <f>H33/D33</f>
        <v>0</v>
      </c>
    </row>
    <row r="35" spans="2:8" ht="20.100000000000001" customHeight="1" x14ac:dyDescent="0.2">
      <c r="B35" s="413"/>
      <c r="C35" s="421" t="s">
        <v>182</v>
      </c>
      <c r="D35" s="302">
        <v>30</v>
      </c>
      <c r="E35" s="41">
        <v>6</v>
      </c>
      <c r="F35" s="58">
        <v>14</v>
      </c>
      <c r="G35" s="42">
        <v>10</v>
      </c>
      <c r="H35" s="61">
        <v>0</v>
      </c>
    </row>
    <row r="36" spans="2:8" ht="20.100000000000001" customHeight="1" thickBot="1" x14ac:dyDescent="0.25">
      <c r="B36" s="413"/>
      <c r="C36" s="501"/>
      <c r="D36" s="308"/>
      <c r="E36" s="360">
        <f>E35/D35</f>
        <v>0.2</v>
      </c>
      <c r="F36" s="361">
        <f t="shared" ref="F36" si="12">F35/D35</f>
        <v>0.46666666666666667</v>
      </c>
      <c r="G36" s="362">
        <f>G35/D35</f>
        <v>0.33333333333333331</v>
      </c>
      <c r="H36" s="363">
        <f>H35/D35</f>
        <v>0</v>
      </c>
    </row>
    <row r="37" spans="2:8" ht="20.100000000000001" customHeight="1" thickTop="1" x14ac:dyDescent="0.2">
      <c r="B37" s="413"/>
      <c r="C37" s="4" t="s">
        <v>183</v>
      </c>
      <c r="D37" s="44">
        <v>291</v>
      </c>
      <c r="E37" s="205">
        <f>E27+E29+E31+E33</f>
        <v>93</v>
      </c>
      <c r="F37" s="59">
        <f>F27+F29+F31+F33</f>
        <v>101</v>
      </c>
      <c r="G37" s="43">
        <f>G27+G29+G31+G33</f>
        <v>93</v>
      </c>
      <c r="H37" s="62">
        <f>H27+H29+H31+H33</f>
        <v>4</v>
      </c>
    </row>
    <row r="38" spans="2:8" ht="20.100000000000001" customHeight="1" x14ac:dyDescent="0.2">
      <c r="B38" s="413"/>
      <c r="C38" s="5" t="s">
        <v>184</v>
      </c>
      <c r="D38" s="309"/>
      <c r="E38" s="96">
        <f>E37/D37</f>
        <v>0.31958762886597936</v>
      </c>
      <c r="F38" s="203">
        <f t="shared" ref="F38" si="13">F37/D37</f>
        <v>0.34707903780068727</v>
      </c>
      <c r="G38" s="104">
        <f>G37/D37</f>
        <v>0.31958762886597936</v>
      </c>
      <c r="H38" s="97">
        <f>H37/D37</f>
        <v>1.3745704467353952E-2</v>
      </c>
    </row>
    <row r="39" spans="2:8" ht="20.100000000000001" customHeight="1" x14ac:dyDescent="0.2">
      <c r="B39" s="413"/>
      <c r="C39" s="4" t="s">
        <v>183</v>
      </c>
      <c r="D39" s="45">
        <v>150</v>
      </c>
      <c r="E39" s="41">
        <f>E29+E31+E33+E35</f>
        <v>41</v>
      </c>
      <c r="F39" s="58">
        <f>F29+F31+F33+F35</f>
        <v>54</v>
      </c>
      <c r="G39" s="42">
        <f>G29+G31+G33+G35</f>
        <v>52</v>
      </c>
      <c r="H39" s="61">
        <f>H29+H31+H33+H35</f>
        <v>3</v>
      </c>
    </row>
    <row r="40" spans="2:8" ht="20.100000000000001" customHeight="1" thickBot="1" x14ac:dyDescent="0.25">
      <c r="B40" s="414"/>
      <c r="C40" s="5" t="s">
        <v>185</v>
      </c>
      <c r="D40" s="309"/>
      <c r="E40" s="94">
        <f>E39/D39</f>
        <v>0.27333333333333332</v>
      </c>
      <c r="F40" s="204">
        <f t="shared" ref="F40" si="14">F39/D39</f>
        <v>0.36</v>
      </c>
      <c r="G40" s="105">
        <f>G39/D39</f>
        <v>0.34666666666666668</v>
      </c>
      <c r="H40" s="95">
        <f>H39/D39</f>
        <v>0.02</v>
      </c>
    </row>
    <row r="41" spans="2:8" ht="19.5" customHeight="1" x14ac:dyDescent="0.2">
      <c r="C41" s="11"/>
      <c r="D41" s="12"/>
      <c r="E41" s="10"/>
      <c r="F41" s="10"/>
      <c r="G41" s="10"/>
      <c r="H41" s="10"/>
    </row>
  </sheetData>
  <mergeCells count="20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</mergeCells>
  <phoneticPr fontId="2"/>
  <pageMargins left="0.94488188976377963" right="0.6692913385826772" top="0.78740157480314965" bottom="0.35433070866141736" header="0.19685039370078741" footer="0.19685039370078741"/>
  <pageSetup paperSize="9" scale="75" firstPageNumber="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3A41-21EC-4388-A992-B737228ED079}">
  <sheetPr>
    <tabColor rgb="FF00B0F0"/>
    <pageSetUpPr fitToPage="1"/>
  </sheetPr>
  <dimension ref="B2:Q66"/>
  <sheetViews>
    <sheetView view="pageBreakPreview" topLeftCell="A50" zoomScaleNormal="75" zoomScaleSheetLayoutView="100" workbookViewId="0">
      <selection activeCell="F75" sqref="F75"/>
    </sheetView>
  </sheetViews>
  <sheetFormatPr defaultColWidth="9" defaultRowHeight="13.2" x14ac:dyDescent="0.2"/>
  <cols>
    <col min="1" max="1" width="4.6640625" style="1" customWidth="1"/>
    <col min="2" max="2" width="4.6640625" style="15" customWidth="1"/>
    <col min="3" max="3" width="16.6640625" style="1" customWidth="1"/>
    <col min="4" max="17" width="11.6640625" style="1" customWidth="1"/>
    <col min="18" max="16384" width="9" style="1"/>
  </cols>
  <sheetData>
    <row r="2" spans="2:17" x14ac:dyDescent="0.2">
      <c r="B2" s="1" t="s">
        <v>256</v>
      </c>
    </row>
    <row r="3" spans="2:17" x14ac:dyDescent="0.2">
      <c r="B3" s="1"/>
    </row>
    <row r="4" spans="2:17" x14ac:dyDescent="0.2">
      <c r="B4" s="1"/>
      <c r="K4" s="56"/>
      <c r="L4" s="56" t="s">
        <v>167</v>
      </c>
    </row>
    <row r="5" spans="2:17" ht="13.5" customHeight="1" x14ac:dyDescent="0.2">
      <c r="B5" s="1"/>
      <c r="K5" s="56"/>
      <c r="L5" s="56" t="s">
        <v>230</v>
      </c>
    </row>
    <row r="6" spans="2:17" ht="15.75" customHeight="1" x14ac:dyDescent="0.2">
      <c r="B6" s="1"/>
      <c r="K6" s="56"/>
      <c r="L6" s="56" t="s">
        <v>257</v>
      </c>
    </row>
    <row r="7" spans="2:17" ht="15.75" customHeight="1" x14ac:dyDescent="0.2">
      <c r="B7" s="1"/>
      <c r="K7" s="56"/>
      <c r="N7" s="56"/>
    </row>
    <row r="8" spans="2:17" ht="21.75" customHeight="1" thickBot="1" x14ac:dyDescent="0.25">
      <c r="B8" s="1"/>
      <c r="Q8" s="2" t="s">
        <v>235</v>
      </c>
    </row>
    <row r="9" spans="2:17" ht="15.75" customHeight="1" x14ac:dyDescent="0.2">
      <c r="B9" s="514"/>
      <c r="C9" s="514"/>
      <c r="D9" s="498" t="s">
        <v>208</v>
      </c>
      <c r="E9" s="516" t="s">
        <v>253</v>
      </c>
      <c r="F9" s="165"/>
      <c r="G9" s="165"/>
      <c r="H9" s="165"/>
      <c r="I9" s="165"/>
      <c r="J9" s="165"/>
      <c r="K9" s="165"/>
      <c r="L9" s="166"/>
      <c r="M9" s="165"/>
      <c r="N9" s="165"/>
      <c r="O9" s="166"/>
      <c r="P9" s="166"/>
      <c r="Q9" s="167"/>
    </row>
    <row r="10" spans="2:17" ht="15.75" customHeight="1" x14ac:dyDescent="0.2">
      <c r="B10" s="514"/>
      <c r="C10" s="514"/>
      <c r="D10" s="497"/>
      <c r="E10" s="517"/>
      <c r="F10" s="422" t="s">
        <v>258</v>
      </c>
      <c r="G10" s="422" t="s">
        <v>259</v>
      </c>
      <c r="H10" s="422" t="s">
        <v>260</v>
      </c>
      <c r="I10" s="422" t="s">
        <v>261</v>
      </c>
      <c r="J10" s="422" t="s">
        <v>262</v>
      </c>
      <c r="K10" s="422" t="s">
        <v>263</v>
      </c>
      <c r="L10" s="422" t="s">
        <v>264</v>
      </c>
      <c r="M10" s="422" t="s">
        <v>265</v>
      </c>
      <c r="N10" s="422" t="s">
        <v>266</v>
      </c>
      <c r="O10" s="422" t="s">
        <v>267</v>
      </c>
      <c r="P10" s="502" t="s">
        <v>268</v>
      </c>
      <c r="Q10" s="504" t="s">
        <v>237</v>
      </c>
    </row>
    <row r="11" spans="2:17" ht="15.75" customHeight="1" x14ac:dyDescent="0.2">
      <c r="B11" s="514"/>
      <c r="C11" s="514"/>
      <c r="D11" s="497"/>
      <c r="E11" s="517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7"/>
      <c r="Q11" s="505"/>
    </row>
    <row r="12" spans="2:17" ht="65.25" customHeight="1" x14ac:dyDescent="0.2">
      <c r="B12" s="514"/>
      <c r="C12" s="514"/>
      <c r="D12" s="515"/>
      <c r="E12" s="518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503"/>
      <c r="Q12" s="506"/>
    </row>
    <row r="13" spans="2:17" s="200" customFormat="1" ht="15.75" customHeight="1" x14ac:dyDescent="0.2">
      <c r="B13" s="492" t="s">
        <v>209</v>
      </c>
      <c r="C13" s="493"/>
      <c r="D13" s="162">
        <v>427</v>
      </c>
      <c r="E13" s="46">
        <f>E16+E19+E22+E25+E28+E31</f>
        <v>128</v>
      </c>
      <c r="F13" s="8">
        <f t="shared" ref="F13:P13" si="0">F16+F19+F22+F25+F28+F31</f>
        <v>21</v>
      </c>
      <c r="G13" s="8">
        <f t="shared" si="0"/>
        <v>59</v>
      </c>
      <c r="H13" s="8">
        <f t="shared" si="0"/>
        <v>22</v>
      </c>
      <c r="I13" s="8">
        <f t="shared" si="0"/>
        <v>18</v>
      </c>
      <c r="J13" s="8">
        <f t="shared" ref="J13:L13" si="1">J16+J19+J22+J25+J28+J31</f>
        <v>26</v>
      </c>
      <c r="K13" s="8">
        <f t="shared" si="1"/>
        <v>24</v>
      </c>
      <c r="L13" s="8">
        <f t="shared" si="1"/>
        <v>8</v>
      </c>
      <c r="M13" s="8">
        <f t="shared" si="0"/>
        <v>24</v>
      </c>
      <c r="N13" s="8">
        <f t="shared" si="0"/>
        <v>10</v>
      </c>
      <c r="O13" s="8">
        <f t="shared" si="0"/>
        <v>3</v>
      </c>
      <c r="P13" s="8">
        <f t="shared" si="0"/>
        <v>20</v>
      </c>
      <c r="Q13" s="91">
        <f>Q16+Q19+Q22+Q25+Q28+Q31</f>
        <v>9</v>
      </c>
    </row>
    <row r="14" spans="2:17" s="200" customFormat="1" ht="15.75" customHeight="1" x14ac:dyDescent="0.2">
      <c r="B14" s="494"/>
      <c r="C14" s="495"/>
      <c r="D14" s="325"/>
      <c r="E14" s="65">
        <f>E13/D13</f>
        <v>0.29976580796252927</v>
      </c>
      <c r="F14" s="53">
        <f>F13/D13</f>
        <v>4.9180327868852458E-2</v>
      </c>
      <c r="G14" s="53">
        <f>G13/D13</f>
        <v>0.13817330210772832</v>
      </c>
      <c r="H14" s="53">
        <f>H13/D13</f>
        <v>5.1522248243559721E-2</v>
      </c>
      <c r="I14" s="53">
        <f>I13/D13</f>
        <v>4.2154566744730677E-2</v>
      </c>
      <c r="J14" s="53">
        <f>J13/D13</f>
        <v>6.0889929742388757E-2</v>
      </c>
      <c r="K14" s="53">
        <f>K13/D13</f>
        <v>5.6206088992974239E-2</v>
      </c>
      <c r="L14" s="53">
        <f>L13/D13</f>
        <v>1.873536299765808E-2</v>
      </c>
      <c r="M14" s="53">
        <f>M13/D13</f>
        <v>5.6206088992974239E-2</v>
      </c>
      <c r="N14" s="53">
        <f>N13/D13</f>
        <v>2.3419203747072601E-2</v>
      </c>
      <c r="O14" s="53">
        <f>O13/D13</f>
        <v>7.0257611241217799E-3</v>
      </c>
      <c r="P14" s="53">
        <f>P13/D13</f>
        <v>4.6838407494145202E-2</v>
      </c>
      <c r="Q14" s="368">
        <f>Q13/D13</f>
        <v>2.1077283372365339E-2</v>
      </c>
    </row>
    <row r="15" spans="2:17" s="200" customFormat="1" ht="15.75" customHeight="1" thickBot="1" x14ac:dyDescent="0.25">
      <c r="B15" s="512"/>
      <c r="C15" s="513"/>
      <c r="D15" s="329"/>
      <c r="E15" s="50"/>
      <c r="F15" s="38">
        <f>F13/E13</f>
        <v>0.1640625</v>
      </c>
      <c r="G15" s="38">
        <f>G13/E13</f>
        <v>0.4609375</v>
      </c>
      <c r="H15" s="38">
        <f>H13/E13</f>
        <v>0.171875</v>
      </c>
      <c r="I15" s="38">
        <f>I13/E13</f>
        <v>0.140625</v>
      </c>
      <c r="J15" s="38">
        <f>J13/E13</f>
        <v>0.203125</v>
      </c>
      <c r="K15" s="38">
        <f>K13/E13</f>
        <v>0.1875</v>
      </c>
      <c r="L15" s="38">
        <f>L13/E13</f>
        <v>6.25E-2</v>
      </c>
      <c r="M15" s="38">
        <f>M13/E13</f>
        <v>0.1875</v>
      </c>
      <c r="N15" s="38">
        <f>N13/E13</f>
        <v>7.8125E-2</v>
      </c>
      <c r="O15" s="38">
        <f>O13/E13</f>
        <v>2.34375E-2</v>
      </c>
      <c r="P15" s="38">
        <f>P13/E13</f>
        <v>0.15625</v>
      </c>
      <c r="Q15" s="369">
        <f>Q13/E13</f>
        <v>7.03125E-2</v>
      </c>
    </row>
    <row r="16" spans="2:17" s="200" customFormat="1" ht="15.75" customHeight="1" thickTop="1" x14ac:dyDescent="0.2">
      <c r="B16" s="412" t="s">
        <v>210</v>
      </c>
      <c r="C16" s="511" t="s">
        <v>211</v>
      </c>
      <c r="D16" s="299">
        <v>49</v>
      </c>
      <c r="E16" s="355">
        <f>'表28-1'!E13</f>
        <v>12</v>
      </c>
      <c r="F16" s="52">
        <v>3</v>
      </c>
      <c r="G16" s="52">
        <v>8</v>
      </c>
      <c r="H16" s="52">
        <v>2</v>
      </c>
      <c r="I16" s="52">
        <v>2</v>
      </c>
      <c r="J16" s="52">
        <v>0</v>
      </c>
      <c r="K16" s="52">
        <v>0</v>
      </c>
      <c r="L16" s="52">
        <v>0</v>
      </c>
      <c r="M16" s="52">
        <v>1</v>
      </c>
      <c r="N16" s="52">
        <v>0</v>
      </c>
      <c r="O16" s="52">
        <v>3</v>
      </c>
      <c r="P16" s="52">
        <v>0</v>
      </c>
      <c r="Q16" s="89">
        <v>0</v>
      </c>
    </row>
    <row r="17" spans="2:17" s="200" customFormat="1" ht="15.75" customHeight="1" x14ac:dyDescent="0.2">
      <c r="B17" s="413"/>
      <c r="C17" s="426"/>
      <c r="D17" s="307"/>
      <c r="E17" s="65">
        <f>E16/D16</f>
        <v>0.24489795918367346</v>
      </c>
      <c r="F17" s="295">
        <f>F16/D16</f>
        <v>6.1224489795918366E-2</v>
      </c>
      <c r="G17" s="295">
        <f>G16/D16</f>
        <v>0.16326530612244897</v>
      </c>
      <c r="H17" s="295">
        <f>H16/D16</f>
        <v>4.0816326530612242E-2</v>
      </c>
      <c r="I17" s="295">
        <f>I16/D16</f>
        <v>4.0816326530612242E-2</v>
      </c>
      <c r="J17" s="295">
        <f>J16/D16</f>
        <v>0</v>
      </c>
      <c r="K17" s="295">
        <f>K16/D16</f>
        <v>0</v>
      </c>
      <c r="L17" s="295">
        <f>L16/D16</f>
        <v>0</v>
      </c>
      <c r="M17" s="295">
        <f>M16/D16</f>
        <v>2.0408163265306121E-2</v>
      </c>
      <c r="N17" s="295">
        <f>N16/D16</f>
        <v>0</v>
      </c>
      <c r="O17" s="295">
        <f>O16/D16</f>
        <v>6.1224489795918366E-2</v>
      </c>
      <c r="P17" s="295">
        <f>P16/D16</f>
        <v>0</v>
      </c>
      <c r="Q17" s="296">
        <f>Q16/D16</f>
        <v>0</v>
      </c>
    </row>
    <row r="18" spans="2:17" s="200" customFormat="1" ht="15.75" customHeight="1" x14ac:dyDescent="0.2">
      <c r="B18" s="413"/>
      <c r="C18" s="509"/>
      <c r="D18" s="183"/>
      <c r="E18" s="51"/>
      <c r="F18" s="300">
        <f>F16/E16</f>
        <v>0.25</v>
      </c>
      <c r="G18" s="300">
        <f>G16/E16</f>
        <v>0.66666666666666663</v>
      </c>
      <c r="H18" s="300">
        <f>H16/E16</f>
        <v>0.16666666666666666</v>
      </c>
      <c r="I18" s="300">
        <f>I16/E16</f>
        <v>0.16666666666666666</v>
      </c>
      <c r="J18" s="300">
        <f>J16/E16</f>
        <v>0</v>
      </c>
      <c r="K18" s="300">
        <f>K16/E16</f>
        <v>0</v>
      </c>
      <c r="L18" s="300">
        <f>L16/E16</f>
        <v>0</v>
      </c>
      <c r="M18" s="300">
        <f>M16/E16</f>
        <v>8.3333333333333329E-2</v>
      </c>
      <c r="N18" s="300">
        <f>N16/E16</f>
        <v>0</v>
      </c>
      <c r="O18" s="300">
        <f>O16/E16</f>
        <v>0.25</v>
      </c>
      <c r="P18" s="300">
        <f>P16/E16</f>
        <v>0</v>
      </c>
      <c r="Q18" s="301">
        <f>Q16/E16</f>
        <v>0</v>
      </c>
    </row>
    <row r="19" spans="2:17" s="200" customFormat="1" ht="15.75" customHeight="1" x14ac:dyDescent="0.2">
      <c r="B19" s="413"/>
      <c r="C19" s="425" t="s">
        <v>212</v>
      </c>
      <c r="D19" s="294">
        <v>87</v>
      </c>
      <c r="E19" s="47">
        <f>'表28-1'!E15</f>
        <v>15</v>
      </c>
      <c r="F19" s="23">
        <v>1</v>
      </c>
      <c r="G19" s="23">
        <v>6</v>
      </c>
      <c r="H19" s="23">
        <v>1</v>
      </c>
      <c r="I19" s="23">
        <v>1</v>
      </c>
      <c r="J19" s="23">
        <v>0</v>
      </c>
      <c r="K19" s="23">
        <v>0</v>
      </c>
      <c r="L19" s="23">
        <v>3</v>
      </c>
      <c r="M19" s="23">
        <v>14</v>
      </c>
      <c r="N19" s="23">
        <v>0</v>
      </c>
      <c r="O19" s="23">
        <v>0</v>
      </c>
      <c r="P19" s="23">
        <v>2</v>
      </c>
      <c r="Q19" s="90">
        <v>0</v>
      </c>
    </row>
    <row r="20" spans="2:17" s="200" customFormat="1" ht="15.75" customHeight="1" x14ac:dyDescent="0.2">
      <c r="B20" s="413"/>
      <c r="C20" s="426"/>
      <c r="D20" s="307"/>
      <c r="E20" s="65">
        <f>E19/D19</f>
        <v>0.17241379310344829</v>
      </c>
      <c r="F20" s="295">
        <f>F19/D19</f>
        <v>1.1494252873563218E-2</v>
      </c>
      <c r="G20" s="295">
        <f>G19/D19</f>
        <v>6.8965517241379309E-2</v>
      </c>
      <c r="H20" s="295">
        <f>H19/D19</f>
        <v>1.1494252873563218E-2</v>
      </c>
      <c r="I20" s="295">
        <f>I19/D19</f>
        <v>1.1494252873563218E-2</v>
      </c>
      <c r="J20" s="295">
        <f>J19/D19</f>
        <v>0</v>
      </c>
      <c r="K20" s="295">
        <f>K19/D19</f>
        <v>0</v>
      </c>
      <c r="L20" s="295">
        <f>L19/D19</f>
        <v>3.4482758620689655E-2</v>
      </c>
      <c r="M20" s="295">
        <f>M19/D19</f>
        <v>0.16091954022988506</v>
      </c>
      <c r="N20" s="295">
        <f>N19/D19</f>
        <v>0</v>
      </c>
      <c r="O20" s="295">
        <f>O19/D19</f>
        <v>0</v>
      </c>
      <c r="P20" s="295">
        <f>P19/D19</f>
        <v>2.2988505747126436E-2</v>
      </c>
      <c r="Q20" s="296">
        <f>Q19/D19</f>
        <v>0</v>
      </c>
    </row>
    <row r="21" spans="2:17" s="200" customFormat="1" ht="15.75" customHeight="1" x14ac:dyDescent="0.2">
      <c r="B21" s="413"/>
      <c r="C21" s="509"/>
      <c r="D21" s="366"/>
      <c r="E21" s="51"/>
      <c r="F21" s="300">
        <f>F19/E19</f>
        <v>6.6666666666666666E-2</v>
      </c>
      <c r="G21" s="300">
        <f>G19/E19</f>
        <v>0.4</v>
      </c>
      <c r="H21" s="300">
        <f>H19/E19</f>
        <v>6.6666666666666666E-2</v>
      </c>
      <c r="I21" s="300">
        <f>I19/E19</f>
        <v>6.6666666666666666E-2</v>
      </c>
      <c r="J21" s="300">
        <f>J19/E19</f>
        <v>0</v>
      </c>
      <c r="K21" s="300">
        <f>K19/E19</f>
        <v>0</v>
      </c>
      <c r="L21" s="300">
        <f>L19/E19</f>
        <v>0.2</v>
      </c>
      <c r="M21" s="300">
        <f>M19/E19</f>
        <v>0.93333333333333335</v>
      </c>
      <c r="N21" s="300">
        <f>N19/E19</f>
        <v>0</v>
      </c>
      <c r="O21" s="300">
        <f>O19/E19</f>
        <v>0</v>
      </c>
      <c r="P21" s="300">
        <f>P19/E19</f>
        <v>0.13333333333333333</v>
      </c>
      <c r="Q21" s="301">
        <f>Q19/E19</f>
        <v>0</v>
      </c>
    </row>
    <row r="22" spans="2:17" s="200" customFormat="1" ht="15.75" customHeight="1" x14ac:dyDescent="0.2">
      <c r="B22" s="413"/>
      <c r="C22" s="425" t="s">
        <v>213</v>
      </c>
      <c r="D22" s="302">
        <v>25</v>
      </c>
      <c r="E22" s="47">
        <f>'表28-1'!E17</f>
        <v>12</v>
      </c>
      <c r="F22" s="23">
        <v>2</v>
      </c>
      <c r="G22" s="23">
        <v>2</v>
      </c>
      <c r="H22" s="23">
        <v>2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8</v>
      </c>
      <c r="O22" s="23">
        <v>0</v>
      </c>
      <c r="P22" s="23">
        <v>5</v>
      </c>
      <c r="Q22" s="90">
        <v>1</v>
      </c>
    </row>
    <row r="23" spans="2:17" s="200" customFormat="1" ht="15.75" customHeight="1" x14ac:dyDescent="0.2">
      <c r="B23" s="413"/>
      <c r="C23" s="426"/>
      <c r="D23" s="307"/>
      <c r="E23" s="65">
        <f>E22/D22</f>
        <v>0.48</v>
      </c>
      <c r="F23" s="295">
        <f>F22/D22</f>
        <v>0.08</v>
      </c>
      <c r="G23" s="295">
        <f>G22/D22</f>
        <v>0.08</v>
      </c>
      <c r="H23" s="295">
        <f>H22/D22</f>
        <v>0.08</v>
      </c>
      <c r="I23" s="295">
        <f>I22/D22</f>
        <v>0</v>
      </c>
      <c r="J23" s="295">
        <f>J22/D22</f>
        <v>0</v>
      </c>
      <c r="K23" s="295">
        <f>K22/D22</f>
        <v>0</v>
      </c>
      <c r="L23" s="295">
        <f>L22/D22</f>
        <v>0</v>
      </c>
      <c r="M23" s="295">
        <f>M22/D22</f>
        <v>0</v>
      </c>
      <c r="N23" s="295">
        <f>N22/D22</f>
        <v>0.32</v>
      </c>
      <c r="O23" s="295">
        <f>O22/D22</f>
        <v>0</v>
      </c>
      <c r="P23" s="295">
        <f>P22/D22</f>
        <v>0.2</v>
      </c>
      <c r="Q23" s="296">
        <f>Q22/D22</f>
        <v>0.04</v>
      </c>
    </row>
    <row r="24" spans="2:17" s="200" customFormat="1" ht="15.75" customHeight="1" x14ac:dyDescent="0.2">
      <c r="B24" s="413"/>
      <c r="C24" s="509"/>
      <c r="D24" s="366"/>
      <c r="E24" s="51"/>
      <c r="F24" s="300">
        <f>F22/E22</f>
        <v>0.16666666666666666</v>
      </c>
      <c r="G24" s="300">
        <f>G22/E22</f>
        <v>0.16666666666666666</v>
      </c>
      <c r="H24" s="300">
        <f>H22/E22</f>
        <v>0.16666666666666666</v>
      </c>
      <c r="I24" s="300">
        <f>I22/E22</f>
        <v>0</v>
      </c>
      <c r="J24" s="300">
        <f>J22/E22</f>
        <v>0</v>
      </c>
      <c r="K24" s="300">
        <f>K22/E22</f>
        <v>0</v>
      </c>
      <c r="L24" s="300">
        <f>L22/E22</f>
        <v>0</v>
      </c>
      <c r="M24" s="300">
        <f>M22/E22</f>
        <v>0</v>
      </c>
      <c r="N24" s="300">
        <f>N22/E22</f>
        <v>0.66666666666666663</v>
      </c>
      <c r="O24" s="300">
        <f>O22/E22</f>
        <v>0</v>
      </c>
      <c r="P24" s="300">
        <f>P22/E22</f>
        <v>0.41666666666666669</v>
      </c>
      <c r="Q24" s="301">
        <f>Q22/E22</f>
        <v>8.3333333333333329E-2</v>
      </c>
    </row>
    <row r="25" spans="2:17" s="200" customFormat="1" ht="15.75" customHeight="1" x14ac:dyDescent="0.2">
      <c r="B25" s="413"/>
      <c r="C25" s="425" t="s">
        <v>214</v>
      </c>
      <c r="D25" s="302">
        <v>82</v>
      </c>
      <c r="E25" s="47">
        <f>'表28-1'!E19</f>
        <v>27</v>
      </c>
      <c r="F25" s="23">
        <v>6</v>
      </c>
      <c r="G25" s="23">
        <v>8</v>
      </c>
      <c r="H25" s="23">
        <v>5</v>
      </c>
      <c r="I25" s="23">
        <v>11</v>
      </c>
      <c r="J25" s="23">
        <v>6</v>
      </c>
      <c r="K25" s="23">
        <v>2</v>
      </c>
      <c r="L25" s="23">
        <v>1</v>
      </c>
      <c r="M25" s="23">
        <v>5</v>
      </c>
      <c r="N25" s="23">
        <v>1</v>
      </c>
      <c r="O25" s="23">
        <v>0</v>
      </c>
      <c r="P25" s="23">
        <v>7</v>
      </c>
      <c r="Q25" s="90">
        <v>1</v>
      </c>
    </row>
    <row r="26" spans="2:17" s="200" customFormat="1" ht="15.75" customHeight="1" x14ac:dyDescent="0.2">
      <c r="B26" s="413"/>
      <c r="C26" s="426"/>
      <c r="D26" s="307"/>
      <c r="E26" s="65">
        <f>E25/D25</f>
        <v>0.32926829268292684</v>
      </c>
      <c r="F26" s="295">
        <f>F25/D25</f>
        <v>7.3170731707317069E-2</v>
      </c>
      <c r="G26" s="295">
        <f>G25/D25</f>
        <v>9.7560975609756101E-2</v>
      </c>
      <c r="H26" s="295">
        <f>H25/D25</f>
        <v>6.097560975609756E-2</v>
      </c>
      <c r="I26" s="295">
        <f>I25/D25</f>
        <v>0.13414634146341464</v>
      </c>
      <c r="J26" s="295">
        <f>J25/D25</f>
        <v>7.3170731707317069E-2</v>
      </c>
      <c r="K26" s="295">
        <f>K25/D25</f>
        <v>2.4390243902439025E-2</v>
      </c>
      <c r="L26" s="295">
        <f>L25/D25</f>
        <v>1.2195121951219513E-2</v>
      </c>
      <c r="M26" s="295">
        <f>M25/D25</f>
        <v>6.097560975609756E-2</v>
      </c>
      <c r="N26" s="295">
        <f>N25/D25</f>
        <v>1.2195121951219513E-2</v>
      </c>
      <c r="O26" s="295">
        <f>O25/D25</f>
        <v>0</v>
      </c>
      <c r="P26" s="295">
        <f>P25/D25</f>
        <v>8.5365853658536592E-2</v>
      </c>
      <c r="Q26" s="296">
        <f>Q25/D25</f>
        <v>1.2195121951219513E-2</v>
      </c>
    </row>
    <row r="27" spans="2:17" s="200" customFormat="1" ht="15.75" customHeight="1" x14ac:dyDescent="0.2">
      <c r="B27" s="413"/>
      <c r="C27" s="509"/>
      <c r="D27" s="366"/>
      <c r="E27" s="51"/>
      <c r="F27" s="300">
        <f>F25/E25</f>
        <v>0.22222222222222221</v>
      </c>
      <c r="G27" s="300">
        <f>G25/E25</f>
        <v>0.29629629629629628</v>
      </c>
      <c r="H27" s="300">
        <f>H25/E25</f>
        <v>0.18518518518518517</v>
      </c>
      <c r="I27" s="300">
        <f>I25/E25</f>
        <v>0.40740740740740738</v>
      </c>
      <c r="J27" s="300">
        <f>J25/E25</f>
        <v>0.22222222222222221</v>
      </c>
      <c r="K27" s="300">
        <f>K25/E25</f>
        <v>7.407407407407407E-2</v>
      </c>
      <c r="L27" s="300">
        <f>L25/E25</f>
        <v>3.7037037037037035E-2</v>
      </c>
      <c r="M27" s="300">
        <f>M25/E25</f>
        <v>0.18518518518518517</v>
      </c>
      <c r="N27" s="300">
        <f>N25/E25</f>
        <v>3.7037037037037035E-2</v>
      </c>
      <c r="O27" s="300">
        <f>O25/E25</f>
        <v>0</v>
      </c>
      <c r="P27" s="300">
        <f>P25/E25</f>
        <v>0.25925925925925924</v>
      </c>
      <c r="Q27" s="301">
        <f>Q25/E25</f>
        <v>3.7037037037037035E-2</v>
      </c>
    </row>
    <row r="28" spans="2:17" s="200" customFormat="1" ht="15.75" customHeight="1" x14ac:dyDescent="0.2">
      <c r="B28" s="413"/>
      <c r="C28" s="425" t="s">
        <v>215</v>
      </c>
      <c r="D28" s="302">
        <v>8</v>
      </c>
      <c r="E28" s="46">
        <f>'表28-1'!E21</f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91">
        <v>0</v>
      </c>
    </row>
    <row r="29" spans="2:17" s="200" customFormat="1" ht="15.75" customHeight="1" x14ac:dyDescent="0.2">
      <c r="B29" s="413"/>
      <c r="C29" s="426"/>
      <c r="D29" s="307"/>
      <c r="E29" s="65">
        <f>E28/D28</f>
        <v>0</v>
      </c>
      <c r="F29" s="295">
        <f>F28/D28</f>
        <v>0</v>
      </c>
      <c r="G29" s="295">
        <f>G28/D28</f>
        <v>0</v>
      </c>
      <c r="H29" s="295">
        <f>H28/D28</f>
        <v>0</v>
      </c>
      <c r="I29" s="295">
        <f>I28/D28</f>
        <v>0</v>
      </c>
      <c r="J29" s="295">
        <f>J28/D28</f>
        <v>0</v>
      </c>
      <c r="K29" s="295">
        <f>K28/D28</f>
        <v>0</v>
      </c>
      <c r="L29" s="295">
        <f>L28/D28</f>
        <v>0</v>
      </c>
      <c r="M29" s="295">
        <f>M28/D28</f>
        <v>0</v>
      </c>
      <c r="N29" s="295">
        <f>N28/D28</f>
        <v>0</v>
      </c>
      <c r="O29" s="295">
        <f>O28/D28</f>
        <v>0</v>
      </c>
      <c r="P29" s="295">
        <f>P28/D28</f>
        <v>0</v>
      </c>
      <c r="Q29" s="296">
        <f>Q28/D28</f>
        <v>0</v>
      </c>
    </row>
    <row r="30" spans="2:17" s="200" customFormat="1" ht="15.75" customHeight="1" x14ac:dyDescent="0.2">
      <c r="B30" s="413"/>
      <c r="C30" s="509"/>
      <c r="D30" s="366"/>
      <c r="E30" s="51"/>
      <c r="F30" s="300">
        <f>IF(E28,F28/E28,0)</f>
        <v>0</v>
      </c>
      <c r="G30" s="300">
        <f t="shared" ref="G30:Q30" si="2">IF(F28,G28/F28,0)</f>
        <v>0</v>
      </c>
      <c r="H30" s="300">
        <f t="shared" si="2"/>
        <v>0</v>
      </c>
      <c r="I30" s="300">
        <f t="shared" si="2"/>
        <v>0</v>
      </c>
      <c r="J30" s="300">
        <f t="shared" si="2"/>
        <v>0</v>
      </c>
      <c r="K30" s="300">
        <f t="shared" si="2"/>
        <v>0</v>
      </c>
      <c r="L30" s="300">
        <f t="shared" si="2"/>
        <v>0</v>
      </c>
      <c r="M30" s="300">
        <f t="shared" si="2"/>
        <v>0</v>
      </c>
      <c r="N30" s="300">
        <f t="shared" si="2"/>
        <v>0</v>
      </c>
      <c r="O30" s="300">
        <f t="shared" si="2"/>
        <v>0</v>
      </c>
      <c r="P30" s="300">
        <f t="shared" si="2"/>
        <v>0</v>
      </c>
      <c r="Q30" s="301">
        <f t="shared" si="2"/>
        <v>0</v>
      </c>
    </row>
    <row r="31" spans="2:17" s="200" customFormat="1" ht="15.75" customHeight="1" x14ac:dyDescent="0.2">
      <c r="B31" s="413"/>
      <c r="C31" s="425" t="s">
        <v>216</v>
      </c>
      <c r="D31" s="302">
        <v>176</v>
      </c>
      <c r="E31" s="47">
        <f>'表28-1'!E23</f>
        <v>62</v>
      </c>
      <c r="F31" s="23">
        <v>9</v>
      </c>
      <c r="G31" s="23">
        <v>35</v>
      </c>
      <c r="H31" s="23">
        <v>12</v>
      </c>
      <c r="I31" s="23">
        <v>4</v>
      </c>
      <c r="J31" s="23">
        <v>20</v>
      </c>
      <c r="K31" s="23">
        <v>22</v>
      </c>
      <c r="L31" s="23">
        <v>4</v>
      </c>
      <c r="M31" s="23">
        <v>4</v>
      </c>
      <c r="N31" s="23">
        <v>1</v>
      </c>
      <c r="O31" s="23">
        <v>0</v>
      </c>
      <c r="P31" s="23">
        <v>6</v>
      </c>
      <c r="Q31" s="90">
        <v>7</v>
      </c>
    </row>
    <row r="32" spans="2:17" s="200" customFormat="1" ht="15.75" customHeight="1" x14ac:dyDescent="0.2">
      <c r="B32" s="413"/>
      <c r="C32" s="426"/>
      <c r="D32" s="307"/>
      <c r="E32" s="65">
        <f>E31/D31</f>
        <v>0.35227272727272729</v>
      </c>
      <c r="F32" s="295">
        <f>F31/D31</f>
        <v>5.113636363636364E-2</v>
      </c>
      <c r="G32" s="295">
        <f>G31/D31</f>
        <v>0.19886363636363635</v>
      </c>
      <c r="H32" s="295">
        <f>H31/D31</f>
        <v>6.8181818181818177E-2</v>
      </c>
      <c r="I32" s="295">
        <f>I31/D31</f>
        <v>2.2727272727272728E-2</v>
      </c>
      <c r="J32" s="295">
        <f>J31/D31</f>
        <v>0.11363636363636363</v>
      </c>
      <c r="K32" s="295">
        <f>K31/D31</f>
        <v>0.125</v>
      </c>
      <c r="L32" s="295">
        <f>L31/D31</f>
        <v>2.2727272727272728E-2</v>
      </c>
      <c r="M32" s="295">
        <f>M31/D31</f>
        <v>2.2727272727272728E-2</v>
      </c>
      <c r="N32" s="295">
        <f>N31/D31</f>
        <v>5.681818181818182E-3</v>
      </c>
      <c r="O32" s="295">
        <f>O31/D31</f>
        <v>0</v>
      </c>
      <c r="P32" s="295">
        <f>P31/D31</f>
        <v>3.4090909090909088E-2</v>
      </c>
      <c r="Q32" s="296">
        <f>Q31/D31</f>
        <v>3.9772727272727272E-2</v>
      </c>
    </row>
    <row r="33" spans="2:17" s="200" customFormat="1" ht="15.75" customHeight="1" thickBot="1" x14ac:dyDescent="0.25">
      <c r="B33" s="418"/>
      <c r="C33" s="510"/>
      <c r="D33" s="367"/>
      <c r="E33" s="49"/>
      <c r="F33" s="303">
        <f>F31/E31</f>
        <v>0.14516129032258066</v>
      </c>
      <c r="G33" s="303">
        <f>G31/E31</f>
        <v>0.56451612903225812</v>
      </c>
      <c r="H33" s="303">
        <f>H31/E31</f>
        <v>0.19354838709677419</v>
      </c>
      <c r="I33" s="303">
        <f>I31/E31</f>
        <v>6.4516129032258063E-2</v>
      </c>
      <c r="J33" s="303">
        <f>J31/E31</f>
        <v>0.32258064516129031</v>
      </c>
      <c r="K33" s="303">
        <f>K31/E31</f>
        <v>0.35483870967741937</v>
      </c>
      <c r="L33" s="303">
        <f>L31/E31</f>
        <v>6.4516129032258063E-2</v>
      </c>
      <c r="M33" s="303">
        <f>M31/E31</f>
        <v>6.4516129032258063E-2</v>
      </c>
      <c r="N33" s="303">
        <f>N31/E31</f>
        <v>1.6129032258064516E-2</v>
      </c>
      <c r="O33" s="303">
        <f>O31/E31</f>
        <v>0</v>
      </c>
      <c r="P33" s="303">
        <f>P31/E31</f>
        <v>9.6774193548387094E-2</v>
      </c>
      <c r="Q33" s="304">
        <f>Q31/E31</f>
        <v>0.11290322580645161</v>
      </c>
    </row>
    <row r="34" spans="2:17" s="200" customFormat="1" ht="15.75" customHeight="1" thickTop="1" x14ac:dyDescent="0.2">
      <c r="B34" s="412" t="s">
        <v>217</v>
      </c>
      <c r="C34" s="511" t="s">
        <v>218</v>
      </c>
      <c r="D34" s="302">
        <v>106</v>
      </c>
      <c r="E34" s="47">
        <f>'表28-1'!E25</f>
        <v>29</v>
      </c>
      <c r="F34" s="23">
        <v>3</v>
      </c>
      <c r="G34" s="23">
        <v>15</v>
      </c>
      <c r="H34" s="23">
        <v>5</v>
      </c>
      <c r="I34" s="23">
        <v>5</v>
      </c>
      <c r="J34" s="23">
        <v>8</v>
      </c>
      <c r="K34" s="23">
        <v>2</v>
      </c>
      <c r="L34" s="23">
        <v>1</v>
      </c>
      <c r="M34" s="23">
        <v>6</v>
      </c>
      <c r="N34" s="23">
        <v>4</v>
      </c>
      <c r="O34" s="23">
        <v>1</v>
      </c>
      <c r="P34" s="23">
        <v>3</v>
      </c>
      <c r="Q34" s="90">
        <v>3</v>
      </c>
    </row>
    <row r="35" spans="2:17" s="200" customFormat="1" ht="15.75" customHeight="1" x14ac:dyDescent="0.2">
      <c r="B35" s="413"/>
      <c r="C35" s="426"/>
      <c r="D35" s="307"/>
      <c r="E35" s="326">
        <f>E34/D34</f>
        <v>0.27358490566037735</v>
      </c>
      <c r="F35" s="295">
        <f>F34/D34</f>
        <v>2.8301886792452831E-2</v>
      </c>
      <c r="G35" s="295">
        <f>G34/D34</f>
        <v>0.14150943396226415</v>
      </c>
      <c r="H35" s="295">
        <f>H34/D34</f>
        <v>4.716981132075472E-2</v>
      </c>
      <c r="I35" s="295">
        <f>I34/D34</f>
        <v>4.716981132075472E-2</v>
      </c>
      <c r="J35" s="295">
        <f>J34/D34</f>
        <v>7.5471698113207544E-2</v>
      </c>
      <c r="K35" s="295">
        <f>K34/D34</f>
        <v>1.8867924528301886E-2</v>
      </c>
      <c r="L35" s="295">
        <f>L34/D34</f>
        <v>9.433962264150943E-3</v>
      </c>
      <c r="M35" s="295">
        <f>M34/D34</f>
        <v>5.6603773584905662E-2</v>
      </c>
      <c r="N35" s="295">
        <f>N34/D34</f>
        <v>3.7735849056603772E-2</v>
      </c>
      <c r="O35" s="295">
        <f>O34/D34</f>
        <v>9.433962264150943E-3</v>
      </c>
      <c r="P35" s="295">
        <f>P34/D34</f>
        <v>2.8301886792452831E-2</v>
      </c>
      <c r="Q35" s="296">
        <f>Q34/D34</f>
        <v>2.8301886792452831E-2</v>
      </c>
    </row>
    <row r="36" spans="2:17" s="200" customFormat="1" ht="15.75" customHeight="1" x14ac:dyDescent="0.2">
      <c r="B36" s="413"/>
      <c r="C36" s="509"/>
      <c r="D36" s="366"/>
      <c r="E36" s="332"/>
      <c r="F36" s="300">
        <f>F34/E34</f>
        <v>0.10344827586206896</v>
      </c>
      <c r="G36" s="300">
        <f>G34/E34</f>
        <v>0.51724137931034486</v>
      </c>
      <c r="H36" s="300">
        <f>H34/E34</f>
        <v>0.17241379310344829</v>
      </c>
      <c r="I36" s="300">
        <f>I34/E34</f>
        <v>0.17241379310344829</v>
      </c>
      <c r="J36" s="300">
        <f>J34/E34</f>
        <v>0.27586206896551724</v>
      </c>
      <c r="K36" s="300">
        <f>K34/E34</f>
        <v>6.8965517241379309E-2</v>
      </c>
      <c r="L36" s="300">
        <f>L34/E34</f>
        <v>3.4482758620689655E-2</v>
      </c>
      <c r="M36" s="300">
        <f>M34/E34</f>
        <v>0.20689655172413793</v>
      </c>
      <c r="N36" s="300">
        <f>N34/E34</f>
        <v>0.13793103448275862</v>
      </c>
      <c r="O36" s="300">
        <f>O34/E34</f>
        <v>3.4482758620689655E-2</v>
      </c>
      <c r="P36" s="300">
        <f>P34/E34</f>
        <v>0.10344827586206896</v>
      </c>
      <c r="Q36" s="301">
        <f>Q34/E34</f>
        <v>0.10344827586206896</v>
      </c>
    </row>
    <row r="37" spans="2:17" s="200" customFormat="1" ht="15.75" customHeight="1" x14ac:dyDescent="0.2">
      <c r="B37" s="413"/>
      <c r="C37" s="425" t="s">
        <v>219</v>
      </c>
      <c r="D37" s="302">
        <v>171</v>
      </c>
      <c r="E37" s="47">
        <f>'表28-1'!E27</f>
        <v>58</v>
      </c>
      <c r="F37" s="23">
        <v>10</v>
      </c>
      <c r="G37" s="23">
        <v>30</v>
      </c>
      <c r="H37" s="23">
        <v>11</v>
      </c>
      <c r="I37" s="23">
        <v>8</v>
      </c>
      <c r="J37" s="23">
        <v>7</v>
      </c>
      <c r="K37" s="23">
        <v>11</v>
      </c>
      <c r="L37" s="23">
        <v>4</v>
      </c>
      <c r="M37" s="23">
        <v>7</v>
      </c>
      <c r="N37" s="23">
        <v>4</v>
      </c>
      <c r="O37" s="23">
        <v>2</v>
      </c>
      <c r="P37" s="23">
        <v>5</v>
      </c>
      <c r="Q37" s="90">
        <v>1</v>
      </c>
    </row>
    <row r="38" spans="2:17" s="200" customFormat="1" ht="15.75" customHeight="1" x14ac:dyDescent="0.2">
      <c r="B38" s="413"/>
      <c r="C38" s="426"/>
      <c r="D38" s="307"/>
      <c r="E38" s="326">
        <f>E37/D37</f>
        <v>0.33918128654970758</v>
      </c>
      <c r="F38" s="295">
        <f>F37/D37</f>
        <v>5.8479532163742687E-2</v>
      </c>
      <c r="G38" s="295">
        <f>G37/D37</f>
        <v>0.17543859649122806</v>
      </c>
      <c r="H38" s="295">
        <f>H37/D37</f>
        <v>6.4327485380116955E-2</v>
      </c>
      <c r="I38" s="295">
        <f>I37/D37</f>
        <v>4.6783625730994149E-2</v>
      </c>
      <c r="J38" s="295">
        <f>J37/D37</f>
        <v>4.0935672514619881E-2</v>
      </c>
      <c r="K38" s="295">
        <f>K37/D37</f>
        <v>6.4327485380116955E-2</v>
      </c>
      <c r="L38" s="295">
        <f>L37/D37</f>
        <v>2.3391812865497075E-2</v>
      </c>
      <c r="M38" s="295">
        <f>M37/D37</f>
        <v>4.0935672514619881E-2</v>
      </c>
      <c r="N38" s="295">
        <f>N37/D37</f>
        <v>2.3391812865497075E-2</v>
      </c>
      <c r="O38" s="295">
        <f>O37/D37</f>
        <v>1.1695906432748537E-2</v>
      </c>
      <c r="P38" s="295">
        <f>P37/D37</f>
        <v>2.9239766081871343E-2</v>
      </c>
      <c r="Q38" s="296">
        <f>Q37/D37</f>
        <v>5.8479532163742687E-3</v>
      </c>
    </row>
    <row r="39" spans="2:17" x14ac:dyDescent="0.2">
      <c r="B39" s="413"/>
      <c r="C39" s="509"/>
      <c r="D39" s="366"/>
      <c r="E39" s="332"/>
      <c r="F39" s="300">
        <f>F37/E37</f>
        <v>0.17241379310344829</v>
      </c>
      <c r="G39" s="300">
        <f>G37/E37</f>
        <v>0.51724137931034486</v>
      </c>
      <c r="H39" s="300">
        <f>H37/E37</f>
        <v>0.18965517241379309</v>
      </c>
      <c r="I39" s="300">
        <f>I37/E37</f>
        <v>0.13793103448275862</v>
      </c>
      <c r="J39" s="300">
        <f>J37/E37</f>
        <v>0.1206896551724138</v>
      </c>
      <c r="K39" s="300">
        <f>K37/E37</f>
        <v>0.18965517241379309</v>
      </c>
      <c r="L39" s="300">
        <f>L37/E37</f>
        <v>6.8965517241379309E-2</v>
      </c>
      <c r="M39" s="300">
        <f>M37/E37</f>
        <v>0.1206896551724138</v>
      </c>
      <c r="N39" s="300">
        <f>N37/E37</f>
        <v>6.8965517241379309E-2</v>
      </c>
      <c r="O39" s="300">
        <f>O37/E37</f>
        <v>3.4482758620689655E-2</v>
      </c>
      <c r="P39" s="300">
        <f>P37/E37</f>
        <v>8.6206896551724144E-2</v>
      </c>
      <c r="Q39" s="301">
        <f>Q37/E37</f>
        <v>1.7241379310344827E-2</v>
      </c>
    </row>
    <row r="40" spans="2:17" ht="13.5" customHeight="1" x14ac:dyDescent="0.2">
      <c r="B40" s="413"/>
      <c r="C40" s="425" t="s">
        <v>220</v>
      </c>
      <c r="D40" s="302">
        <v>49</v>
      </c>
      <c r="E40" s="46">
        <f>'表28-1'!E29</f>
        <v>16</v>
      </c>
      <c r="F40" s="8">
        <v>1</v>
      </c>
      <c r="G40" s="8">
        <v>5</v>
      </c>
      <c r="H40" s="8">
        <v>2</v>
      </c>
      <c r="I40" s="8">
        <v>1</v>
      </c>
      <c r="J40" s="8">
        <v>4</v>
      </c>
      <c r="K40" s="8">
        <v>1</v>
      </c>
      <c r="L40" s="8">
        <v>0</v>
      </c>
      <c r="M40" s="8">
        <v>5</v>
      </c>
      <c r="N40" s="8">
        <v>1</v>
      </c>
      <c r="O40" s="8">
        <v>0</v>
      </c>
      <c r="P40" s="8">
        <v>7</v>
      </c>
      <c r="Q40" s="91">
        <v>2</v>
      </c>
    </row>
    <row r="41" spans="2:17" ht="13.5" customHeight="1" x14ac:dyDescent="0.2">
      <c r="B41" s="413"/>
      <c r="C41" s="426"/>
      <c r="D41" s="307"/>
      <c r="E41" s="326">
        <f>E40/D40</f>
        <v>0.32653061224489793</v>
      </c>
      <c r="F41" s="295">
        <f>F40/D40</f>
        <v>2.0408163265306121E-2</v>
      </c>
      <c r="G41" s="295">
        <f>G40/D40</f>
        <v>0.10204081632653061</v>
      </c>
      <c r="H41" s="295">
        <f>H40/D40</f>
        <v>4.0816326530612242E-2</v>
      </c>
      <c r="I41" s="295">
        <f>I40/D40</f>
        <v>2.0408163265306121E-2</v>
      </c>
      <c r="J41" s="295">
        <f>J40/D40</f>
        <v>8.1632653061224483E-2</v>
      </c>
      <c r="K41" s="295">
        <f>K40/D40</f>
        <v>2.0408163265306121E-2</v>
      </c>
      <c r="L41" s="295">
        <f>L40/D40</f>
        <v>0</v>
      </c>
      <c r="M41" s="295">
        <f>M40/D40</f>
        <v>0.10204081632653061</v>
      </c>
      <c r="N41" s="295">
        <f>N40/D40</f>
        <v>2.0408163265306121E-2</v>
      </c>
      <c r="O41" s="295">
        <f>O40/D40</f>
        <v>0</v>
      </c>
      <c r="P41" s="295">
        <f>P40/D40</f>
        <v>0.14285714285714285</v>
      </c>
      <c r="Q41" s="296">
        <f>Q40/D40</f>
        <v>4.0816326530612242E-2</v>
      </c>
    </row>
    <row r="42" spans="2:17" ht="14.25" customHeight="1" x14ac:dyDescent="0.2">
      <c r="B42" s="413"/>
      <c r="C42" s="509"/>
      <c r="D42" s="366"/>
      <c r="E42" s="332"/>
      <c r="F42" s="300">
        <f>F40/E40</f>
        <v>6.25E-2</v>
      </c>
      <c r="G42" s="300">
        <f>G40/E40</f>
        <v>0.3125</v>
      </c>
      <c r="H42" s="300">
        <f>H40/E40</f>
        <v>0.125</v>
      </c>
      <c r="I42" s="300">
        <f>I40/E40</f>
        <v>6.25E-2</v>
      </c>
      <c r="J42" s="300">
        <f>J40/E40</f>
        <v>0.25</v>
      </c>
      <c r="K42" s="300">
        <f>K40/E40</f>
        <v>6.25E-2</v>
      </c>
      <c r="L42" s="300">
        <f>L40/E40</f>
        <v>0</v>
      </c>
      <c r="M42" s="300">
        <f>M40/E40</f>
        <v>0.3125</v>
      </c>
      <c r="N42" s="300">
        <f>N40/E40</f>
        <v>6.25E-2</v>
      </c>
      <c r="O42" s="300">
        <f>O40/E40</f>
        <v>0</v>
      </c>
      <c r="P42" s="300">
        <f>P40/E40</f>
        <v>0.4375</v>
      </c>
      <c r="Q42" s="301">
        <f>Q40/E40</f>
        <v>0.125</v>
      </c>
    </row>
    <row r="43" spans="2:17" x14ac:dyDescent="0.2">
      <c r="B43" s="413"/>
      <c r="C43" s="425" t="s">
        <v>221</v>
      </c>
      <c r="D43" s="302">
        <v>38</v>
      </c>
      <c r="E43" s="46">
        <f>'表28-1'!E31</f>
        <v>13</v>
      </c>
      <c r="F43" s="8">
        <v>2</v>
      </c>
      <c r="G43" s="8">
        <v>4</v>
      </c>
      <c r="H43" s="8">
        <v>2</v>
      </c>
      <c r="I43" s="8">
        <v>2</v>
      </c>
      <c r="J43" s="8">
        <v>3</v>
      </c>
      <c r="K43" s="8">
        <v>3</v>
      </c>
      <c r="L43" s="8">
        <v>2</v>
      </c>
      <c r="M43" s="8">
        <v>3</v>
      </c>
      <c r="N43" s="8">
        <v>1</v>
      </c>
      <c r="O43" s="8">
        <v>0</v>
      </c>
      <c r="P43" s="8">
        <v>2</v>
      </c>
      <c r="Q43" s="91">
        <v>1</v>
      </c>
    </row>
    <row r="44" spans="2:17" x14ac:dyDescent="0.2">
      <c r="B44" s="413"/>
      <c r="C44" s="426"/>
      <c r="D44" s="307"/>
      <c r="E44" s="326">
        <f>E43/D43</f>
        <v>0.34210526315789475</v>
      </c>
      <c r="F44" s="295">
        <f>F43/D43</f>
        <v>5.2631578947368418E-2</v>
      </c>
      <c r="G44" s="295">
        <f>G43/D43</f>
        <v>0.10526315789473684</v>
      </c>
      <c r="H44" s="295">
        <f>H43/D43</f>
        <v>5.2631578947368418E-2</v>
      </c>
      <c r="I44" s="295">
        <f>I43/D43</f>
        <v>5.2631578947368418E-2</v>
      </c>
      <c r="J44" s="295">
        <f>J43/D43</f>
        <v>7.8947368421052627E-2</v>
      </c>
      <c r="K44" s="295">
        <f>K43/D43</f>
        <v>7.8947368421052627E-2</v>
      </c>
      <c r="L44" s="295">
        <f>L43/D43</f>
        <v>5.2631578947368418E-2</v>
      </c>
      <c r="M44" s="295">
        <f>M43/D43</f>
        <v>7.8947368421052627E-2</v>
      </c>
      <c r="N44" s="295">
        <f>N43/D43</f>
        <v>2.6315789473684209E-2</v>
      </c>
      <c r="O44" s="295">
        <f>O43/D43</f>
        <v>0</v>
      </c>
      <c r="P44" s="295">
        <f>P43/D43</f>
        <v>5.2631578947368418E-2</v>
      </c>
      <c r="Q44" s="296">
        <f>Q43/D43</f>
        <v>2.6315789473684209E-2</v>
      </c>
    </row>
    <row r="45" spans="2:17" x14ac:dyDescent="0.2">
      <c r="B45" s="413"/>
      <c r="C45" s="509"/>
      <c r="D45" s="366"/>
      <c r="E45" s="332"/>
      <c r="F45" s="300">
        <f>F43/E43</f>
        <v>0.15384615384615385</v>
      </c>
      <c r="G45" s="300">
        <f>G43/E43</f>
        <v>0.30769230769230771</v>
      </c>
      <c r="H45" s="300">
        <f>H43/E43</f>
        <v>0.15384615384615385</v>
      </c>
      <c r="I45" s="300">
        <f>I43/E43</f>
        <v>0.15384615384615385</v>
      </c>
      <c r="J45" s="300">
        <f>J43/E43</f>
        <v>0.23076923076923078</v>
      </c>
      <c r="K45" s="300">
        <f>K43/E43</f>
        <v>0.23076923076923078</v>
      </c>
      <c r="L45" s="300">
        <f>L43/E43</f>
        <v>0.15384615384615385</v>
      </c>
      <c r="M45" s="300">
        <f>M43/E43</f>
        <v>0.23076923076923078</v>
      </c>
      <c r="N45" s="300">
        <f>N43/E43</f>
        <v>7.6923076923076927E-2</v>
      </c>
      <c r="O45" s="300">
        <f>O43/E43</f>
        <v>0</v>
      </c>
      <c r="P45" s="300">
        <f>P43/E43</f>
        <v>0.15384615384615385</v>
      </c>
      <c r="Q45" s="301">
        <f>Q43/E43</f>
        <v>7.6923076923076927E-2</v>
      </c>
    </row>
    <row r="46" spans="2:17" x14ac:dyDescent="0.2">
      <c r="B46" s="413"/>
      <c r="C46" s="425" t="s">
        <v>222</v>
      </c>
      <c r="D46" s="302">
        <v>33</v>
      </c>
      <c r="E46" s="46">
        <f>'表28-1'!E33</f>
        <v>6</v>
      </c>
      <c r="F46" s="8">
        <v>1</v>
      </c>
      <c r="G46" s="8">
        <v>3</v>
      </c>
      <c r="H46" s="8">
        <v>2</v>
      </c>
      <c r="I46" s="8">
        <v>2</v>
      </c>
      <c r="J46" s="8">
        <v>2</v>
      </c>
      <c r="K46" s="8">
        <v>2</v>
      </c>
      <c r="L46" s="8">
        <v>0</v>
      </c>
      <c r="M46" s="8">
        <v>2</v>
      </c>
      <c r="N46" s="8">
        <v>0</v>
      </c>
      <c r="O46" s="8">
        <v>0</v>
      </c>
      <c r="P46" s="8">
        <v>2</v>
      </c>
      <c r="Q46" s="91">
        <v>1</v>
      </c>
    </row>
    <row r="47" spans="2:17" x14ac:dyDescent="0.2">
      <c r="B47" s="413"/>
      <c r="C47" s="426"/>
      <c r="D47" s="307"/>
      <c r="E47" s="326">
        <f>E46/D46</f>
        <v>0.18181818181818182</v>
      </c>
      <c r="F47" s="295">
        <f>F46/D46</f>
        <v>3.0303030303030304E-2</v>
      </c>
      <c r="G47" s="295">
        <f>G46/D46</f>
        <v>9.0909090909090912E-2</v>
      </c>
      <c r="H47" s="295">
        <f>H46/D46</f>
        <v>6.0606060606060608E-2</v>
      </c>
      <c r="I47" s="295">
        <f>I46/D46</f>
        <v>6.0606060606060608E-2</v>
      </c>
      <c r="J47" s="295">
        <f>J46/D46</f>
        <v>6.0606060606060608E-2</v>
      </c>
      <c r="K47" s="295">
        <f>K46/D46</f>
        <v>6.0606060606060608E-2</v>
      </c>
      <c r="L47" s="295">
        <f>L46/D46</f>
        <v>0</v>
      </c>
      <c r="M47" s="295">
        <f>M46/D46</f>
        <v>6.0606060606060608E-2</v>
      </c>
      <c r="N47" s="295">
        <f>N46/D46</f>
        <v>0</v>
      </c>
      <c r="O47" s="295">
        <f>O46/D46</f>
        <v>0</v>
      </c>
      <c r="P47" s="295">
        <f>P46/D46</f>
        <v>6.0606060606060608E-2</v>
      </c>
      <c r="Q47" s="296">
        <f>Q46/D46</f>
        <v>3.0303030303030304E-2</v>
      </c>
    </row>
    <row r="48" spans="2:17" x14ac:dyDescent="0.2">
      <c r="B48" s="413"/>
      <c r="C48" s="509"/>
      <c r="D48" s="366"/>
      <c r="E48" s="332"/>
      <c r="F48" s="300">
        <f>F46/E46</f>
        <v>0.16666666666666666</v>
      </c>
      <c r="G48" s="300">
        <f>G46/E46</f>
        <v>0.5</v>
      </c>
      <c r="H48" s="300">
        <f>H46/E46</f>
        <v>0.33333333333333331</v>
      </c>
      <c r="I48" s="300">
        <f>I46/E46</f>
        <v>0.33333333333333331</v>
      </c>
      <c r="J48" s="300">
        <f>J46/E46</f>
        <v>0.33333333333333331</v>
      </c>
      <c r="K48" s="300">
        <f>K46/E46</f>
        <v>0.33333333333333331</v>
      </c>
      <c r="L48" s="300">
        <f>L46/E46</f>
        <v>0</v>
      </c>
      <c r="M48" s="300">
        <f>M46/E46</f>
        <v>0.33333333333333331</v>
      </c>
      <c r="N48" s="300">
        <f>N46/E46</f>
        <v>0</v>
      </c>
      <c r="O48" s="300">
        <f>O46/E46</f>
        <v>0</v>
      </c>
      <c r="P48" s="300">
        <f>P46/E46</f>
        <v>0.33333333333333331</v>
      </c>
      <c r="Q48" s="301">
        <f>Q46/E46</f>
        <v>0.16666666666666666</v>
      </c>
    </row>
    <row r="49" spans="2:17" x14ac:dyDescent="0.2">
      <c r="B49" s="413"/>
      <c r="C49" s="425" t="s">
        <v>223</v>
      </c>
      <c r="D49" s="302">
        <v>30</v>
      </c>
      <c r="E49" s="46">
        <f>'表28-1'!E35</f>
        <v>6</v>
      </c>
      <c r="F49" s="8">
        <v>4</v>
      </c>
      <c r="G49" s="8">
        <v>2</v>
      </c>
      <c r="H49" s="8">
        <v>0</v>
      </c>
      <c r="I49" s="8">
        <v>0</v>
      </c>
      <c r="J49" s="8">
        <v>2</v>
      </c>
      <c r="K49" s="8">
        <v>5</v>
      </c>
      <c r="L49" s="8">
        <v>1</v>
      </c>
      <c r="M49" s="8">
        <v>1</v>
      </c>
      <c r="N49" s="8">
        <v>0</v>
      </c>
      <c r="O49" s="8">
        <v>0</v>
      </c>
      <c r="P49" s="8">
        <v>1</v>
      </c>
      <c r="Q49" s="91">
        <v>1</v>
      </c>
    </row>
    <row r="50" spans="2:17" x14ac:dyDescent="0.2">
      <c r="B50" s="413"/>
      <c r="C50" s="426"/>
      <c r="D50" s="307"/>
      <c r="E50" s="326">
        <f>E49/D49</f>
        <v>0.2</v>
      </c>
      <c r="F50" s="295">
        <f>F49/D49</f>
        <v>0.13333333333333333</v>
      </c>
      <c r="G50" s="295">
        <f>G49/D49</f>
        <v>6.6666666666666666E-2</v>
      </c>
      <c r="H50" s="295">
        <f>H49/D49</f>
        <v>0</v>
      </c>
      <c r="I50" s="295">
        <f>I49/D49</f>
        <v>0</v>
      </c>
      <c r="J50" s="295">
        <f>J49/D49</f>
        <v>6.6666666666666666E-2</v>
      </c>
      <c r="K50" s="295">
        <f>K49/D49</f>
        <v>0.16666666666666666</v>
      </c>
      <c r="L50" s="295">
        <f>L49/D49</f>
        <v>3.3333333333333333E-2</v>
      </c>
      <c r="M50" s="295">
        <f>M49/D49</f>
        <v>3.3333333333333333E-2</v>
      </c>
      <c r="N50" s="295">
        <f>N49/D49</f>
        <v>0</v>
      </c>
      <c r="O50" s="295">
        <f>O49/D49</f>
        <v>0</v>
      </c>
      <c r="P50" s="295">
        <f>P49/D49</f>
        <v>3.3333333333333333E-2</v>
      </c>
      <c r="Q50" s="296">
        <f>Q49/D49</f>
        <v>3.3333333333333333E-2</v>
      </c>
    </row>
    <row r="51" spans="2:17" ht="13.8" thickBot="1" x14ac:dyDescent="0.25">
      <c r="B51" s="413"/>
      <c r="C51" s="510"/>
      <c r="D51" s="367"/>
      <c r="E51" s="334"/>
      <c r="F51" s="303">
        <f>F49/E49</f>
        <v>0.66666666666666663</v>
      </c>
      <c r="G51" s="303">
        <f>G49/E49</f>
        <v>0.33333333333333331</v>
      </c>
      <c r="H51" s="303">
        <f>H49/E49</f>
        <v>0</v>
      </c>
      <c r="I51" s="303">
        <f>I49/E49</f>
        <v>0</v>
      </c>
      <c r="J51" s="303">
        <f>J49/E49</f>
        <v>0.33333333333333331</v>
      </c>
      <c r="K51" s="303">
        <f>K49/E49</f>
        <v>0.83333333333333337</v>
      </c>
      <c r="L51" s="303">
        <f>L49/E49</f>
        <v>0.16666666666666666</v>
      </c>
      <c r="M51" s="303">
        <f>M49/E49</f>
        <v>0.16666666666666666</v>
      </c>
      <c r="N51" s="303">
        <f>N49/E49</f>
        <v>0</v>
      </c>
      <c r="O51" s="303">
        <f>O49/E49</f>
        <v>0</v>
      </c>
      <c r="P51" s="303">
        <f>P49/E49</f>
        <v>0.16666666666666666</v>
      </c>
      <c r="Q51" s="304">
        <f>Q49/E49</f>
        <v>0.16666666666666666</v>
      </c>
    </row>
    <row r="52" spans="2:17" ht="13.8" thickTop="1" x14ac:dyDescent="0.2">
      <c r="B52" s="413"/>
      <c r="C52" s="26" t="s">
        <v>224</v>
      </c>
      <c r="D52" s="337">
        <v>291</v>
      </c>
      <c r="E52" s="47">
        <f>E37+E40+E43+E46</f>
        <v>93</v>
      </c>
      <c r="F52" s="23">
        <f t="shared" ref="F52:Q52" si="3">F37+F40+F43+F46</f>
        <v>14</v>
      </c>
      <c r="G52" s="23">
        <f>G37+G40+G43+G46</f>
        <v>42</v>
      </c>
      <c r="H52" s="23">
        <f t="shared" si="3"/>
        <v>17</v>
      </c>
      <c r="I52" s="23">
        <f t="shared" si="3"/>
        <v>13</v>
      </c>
      <c r="J52" s="23">
        <f t="shared" ref="J52:L52" si="4">J37+J40+J43+J46</f>
        <v>16</v>
      </c>
      <c r="K52" s="23">
        <f t="shared" si="4"/>
        <v>17</v>
      </c>
      <c r="L52" s="23">
        <f t="shared" si="4"/>
        <v>6</v>
      </c>
      <c r="M52" s="23">
        <f t="shared" si="3"/>
        <v>17</v>
      </c>
      <c r="N52" s="23">
        <f t="shared" si="3"/>
        <v>6</v>
      </c>
      <c r="O52" s="23">
        <f t="shared" si="3"/>
        <v>2</v>
      </c>
      <c r="P52" s="23">
        <f t="shared" si="3"/>
        <v>16</v>
      </c>
      <c r="Q52" s="90">
        <f t="shared" si="3"/>
        <v>5</v>
      </c>
    </row>
    <row r="53" spans="2:17" x14ac:dyDescent="0.2">
      <c r="B53" s="413"/>
      <c r="C53" s="34" t="s">
        <v>225</v>
      </c>
      <c r="D53" s="163"/>
      <c r="E53" s="326">
        <f>E52/D52</f>
        <v>0.31958762886597936</v>
      </c>
      <c r="F53" s="295">
        <f>F52/D52</f>
        <v>4.8109965635738834E-2</v>
      </c>
      <c r="G53" s="295">
        <f>G52/D52</f>
        <v>0.14432989690721648</v>
      </c>
      <c r="H53" s="295">
        <f>H52/D52</f>
        <v>5.8419243986254296E-2</v>
      </c>
      <c r="I53" s="295">
        <f>I52/D52</f>
        <v>4.4673539518900345E-2</v>
      </c>
      <c r="J53" s="295">
        <f>J52/D52</f>
        <v>5.4982817869415807E-2</v>
      </c>
      <c r="K53" s="295">
        <f>K52/D52</f>
        <v>5.8419243986254296E-2</v>
      </c>
      <c r="L53" s="295">
        <f>L52/D52</f>
        <v>2.0618556701030927E-2</v>
      </c>
      <c r="M53" s="295">
        <f>M52/D52</f>
        <v>5.8419243986254296E-2</v>
      </c>
      <c r="N53" s="295">
        <f>N52/D52</f>
        <v>2.0618556701030927E-2</v>
      </c>
      <c r="O53" s="295">
        <f>O52/D52</f>
        <v>6.8728522336769758E-3</v>
      </c>
      <c r="P53" s="295">
        <f>P52/D52</f>
        <v>5.4982817869415807E-2</v>
      </c>
      <c r="Q53" s="296">
        <f>Q52/D52</f>
        <v>1.7182130584192441E-2</v>
      </c>
    </row>
    <row r="54" spans="2:17" x14ac:dyDescent="0.2">
      <c r="B54" s="413"/>
      <c r="C54" s="27"/>
      <c r="D54" s="164"/>
      <c r="E54" s="332"/>
      <c r="F54" s="300">
        <f>F52/E52</f>
        <v>0.15053763440860216</v>
      </c>
      <c r="G54" s="300">
        <f>G52/E52</f>
        <v>0.45161290322580644</v>
      </c>
      <c r="H54" s="300">
        <f>H52/E52</f>
        <v>0.18279569892473119</v>
      </c>
      <c r="I54" s="300">
        <f>I52/E52</f>
        <v>0.13978494623655913</v>
      </c>
      <c r="J54" s="300">
        <f>J52/E52</f>
        <v>0.17204301075268819</v>
      </c>
      <c r="K54" s="300">
        <f>K52/E52</f>
        <v>0.18279569892473119</v>
      </c>
      <c r="L54" s="300">
        <f>L52/E52</f>
        <v>6.4516129032258063E-2</v>
      </c>
      <c r="M54" s="300">
        <f>M52/E52</f>
        <v>0.18279569892473119</v>
      </c>
      <c r="N54" s="300">
        <f>N52/E52</f>
        <v>6.4516129032258063E-2</v>
      </c>
      <c r="O54" s="300">
        <f>O52/E52</f>
        <v>2.1505376344086023E-2</v>
      </c>
      <c r="P54" s="300">
        <f>P52/E52</f>
        <v>0.17204301075268819</v>
      </c>
      <c r="Q54" s="301">
        <f>Q52/E52</f>
        <v>5.3763440860215055E-2</v>
      </c>
    </row>
    <row r="55" spans="2:17" x14ac:dyDescent="0.2">
      <c r="B55" s="413"/>
      <c r="C55" s="29" t="s">
        <v>224</v>
      </c>
      <c r="D55" s="338">
        <v>150</v>
      </c>
      <c r="E55" s="46">
        <f>E40+E43+E46+E49</f>
        <v>41</v>
      </c>
      <c r="F55" s="8">
        <f t="shared" ref="F55:Q55" si="5">F40+F43+F46+F49</f>
        <v>8</v>
      </c>
      <c r="G55" s="8">
        <f t="shared" si="5"/>
        <v>14</v>
      </c>
      <c r="H55" s="8">
        <f t="shared" si="5"/>
        <v>6</v>
      </c>
      <c r="I55" s="8">
        <f t="shared" si="5"/>
        <v>5</v>
      </c>
      <c r="J55" s="8">
        <f t="shared" ref="J55:L55" si="6">J40+J43+J46+J49</f>
        <v>11</v>
      </c>
      <c r="K55" s="8">
        <f t="shared" si="6"/>
        <v>11</v>
      </c>
      <c r="L55" s="8">
        <f t="shared" si="6"/>
        <v>3</v>
      </c>
      <c r="M55" s="8">
        <f t="shared" si="5"/>
        <v>11</v>
      </c>
      <c r="N55" s="8">
        <f t="shared" si="5"/>
        <v>2</v>
      </c>
      <c r="O55" s="8">
        <f t="shared" si="5"/>
        <v>0</v>
      </c>
      <c r="P55" s="8">
        <f t="shared" si="5"/>
        <v>12</v>
      </c>
      <c r="Q55" s="91">
        <f t="shared" si="5"/>
        <v>5</v>
      </c>
    </row>
    <row r="56" spans="2:17" x14ac:dyDescent="0.2">
      <c r="B56" s="413"/>
      <c r="C56" s="34" t="s">
        <v>226</v>
      </c>
      <c r="D56" s="339"/>
      <c r="E56" s="326">
        <f>E55/D55</f>
        <v>0.27333333333333332</v>
      </c>
      <c r="F56" s="295">
        <f>F55/D55</f>
        <v>5.3333333333333337E-2</v>
      </c>
      <c r="G56" s="295">
        <f>G55/D55</f>
        <v>9.3333333333333338E-2</v>
      </c>
      <c r="H56" s="295">
        <f>H55/D55</f>
        <v>0.04</v>
      </c>
      <c r="I56" s="295">
        <f>I55/D55</f>
        <v>3.3333333333333333E-2</v>
      </c>
      <c r="J56" s="295">
        <f>J55/D55</f>
        <v>7.3333333333333334E-2</v>
      </c>
      <c r="K56" s="295">
        <f>K55/D55</f>
        <v>7.3333333333333334E-2</v>
      </c>
      <c r="L56" s="295">
        <f>L55/D55</f>
        <v>0.02</v>
      </c>
      <c r="M56" s="295">
        <f>M55/D55</f>
        <v>7.3333333333333334E-2</v>
      </c>
      <c r="N56" s="295">
        <f>N55/D55</f>
        <v>1.3333333333333334E-2</v>
      </c>
      <c r="O56" s="295">
        <f>O55/D55</f>
        <v>0</v>
      </c>
      <c r="P56" s="295">
        <f>P55/D55</f>
        <v>0.08</v>
      </c>
      <c r="Q56" s="296">
        <f>Q55/D55</f>
        <v>3.3333333333333333E-2</v>
      </c>
    </row>
    <row r="57" spans="2:17" ht="13.8" thickBot="1" x14ac:dyDescent="0.25">
      <c r="B57" s="414"/>
      <c r="C57" s="27"/>
      <c r="D57" s="164"/>
      <c r="E57" s="340"/>
      <c r="F57" s="305">
        <f>F55/E55</f>
        <v>0.1951219512195122</v>
      </c>
      <c r="G57" s="305">
        <f>G55/E55</f>
        <v>0.34146341463414637</v>
      </c>
      <c r="H57" s="305">
        <f>H55/E55</f>
        <v>0.14634146341463414</v>
      </c>
      <c r="I57" s="305">
        <f>I55/E55</f>
        <v>0.12195121951219512</v>
      </c>
      <c r="J57" s="305">
        <f>J55/E55</f>
        <v>0.26829268292682928</v>
      </c>
      <c r="K57" s="305">
        <f>K55/E55</f>
        <v>0.26829268292682928</v>
      </c>
      <c r="L57" s="305">
        <f>L55/E55</f>
        <v>7.3170731707317069E-2</v>
      </c>
      <c r="M57" s="305">
        <f>M55/E55</f>
        <v>0.26829268292682928</v>
      </c>
      <c r="N57" s="305">
        <f>N55/E55</f>
        <v>4.878048780487805E-2</v>
      </c>
      <c r="O57" s="305">
        <f>O55/E55</f>
        <v>0</v>
      </c>
      <c r="P57" s="305">
        <f>P55/E55</f>
        <v>0.29268292682926828</v>
      </c>
      <c r="Q57" s="306">
        <f>Q55/E55</f>
        <v>0.12195121951219512</v>
      </c>
    </row>
    <row r="58" spans="2:17" x14ac:dyDescent="0.2">
      <c r="B58" s="507"/>
      <c r="C58" s="507"/>
      <c r="D58" s="507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</row>
    <row r="59" spans="2:17" x14ac:dyDescent="0.2">
      <c r="C59" s="15"/>
      <c r="D59" s="15"/>
    </row>
    <row r="60" spans="2:17" x14ac:dyDescent="0.2">
      <c r="C60" s="15"/>
      <c r="D60" s="15"/>
    </row>
    <row r="61" spans="2:17" x14ac:dyDescent="0.2">
      <c r="C61" s="15"/>
      <c r="D61" s="15"/>
    </row>
    <row r="62" spans="2:17" x14ac:dyDescent="0.2">
      <c r="C62" s="15"/>
      <c r="D62" s="15"/>
    </row>
    <row r="63" spans="2:17" x14ac:dyDescent="0.2">
      <c r="C63" s="15"/>
      <c r="D63" s="15"/>
    </row>
    <row r="64" spans="2:17" x14ac:dyDescent="0.2">
      <c r="C64" s="15"/>
      <c r="D64" s="15"/>
    </row>
    <row r="65" spans="2:4" x14ac:dyDescent="0.2">
      <c r="B65" s="1"/>
      <c r="C65" s="15"/>
      <c r="D65" s="15"/>
    </row>
    <row r="66" spans="2:4" x14ac:dyDescent="0.2">
      <c r="C66" s="15"/>
      <c r="D66" s="15"/>
    </row>
  </sheetData>
  <mergeCells count="31">
    <mergeCell ref="C16:C18"/>
    <mergeCell ref="F10:F12"/>
    <mergeCell ref="C49:C51"/>
    <mergeCell ref="N10:N12"/>
    <mergeCell ref="O10:O12"/>
    <mergeCell ref="B9:C12"/>
    <mergeCell ref="D9:D12"/>
    <mergeCell ref="E9:E12"/>
    <mergeCell ref="C19:C21"/>
    <mergeCell ref="C22:C24"/>
    <mergeCell ref="C25:C27"/>
    <mergeCell ref="G10:G12"/>
    <mergeCell ref="H10:H12"/>
    <mergeCell ref="I10:I12"/>
    <mergeCell ref="M10:M12"/>
    <mergeCell ref="P10:P12"/>
    <mergeCell ref="Q10:Q12"/>
    <mergeCell ref="B58:Q58"/>
    <mergeCell ref="J10:J12"/>
    <mergeCell ref="K10:K12"/>
    <mergeCell ref="L10:L12"/>
    <mergeCell ref="C28:C30"/>
    <mergeCell ref="C31:C33"/>
    <mergeCell ref="B34:B57"/>
    <mergeCell ref="C34:C36"/>
    <mergeCell ref="C37:C39"/>
    <mergeCell ref="C40:C42"/>
    <mergeCell ref="C43:C45"/>
    <mergeCell ref="C46:C48"/>
    <mergeCell ref="B13:C15"/>
    <mergeCell ref="B16:B33"/>
  </mergeCells>
  <phoneticPr fontId="2"/>
  <printOptions horizontalCentered="1"/>
  <pageMargins left="0.82677165354330717" right="0.43307086614173229" top="0.59055118110236227" bottom="0.35433070866141736" header="0.19685039370078741" footer="0.19685039370078741"/>
  <pageSetup paperSize="9" scale="64" firstPageNumber="20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F714-7902-43DF-9019-83396B1D29A6}">
  <sheetPr>
    <tabColor rgb="FF00B0F0"/>
  </sheetPr>
  <dimension ref="B2:M47"/>
  <sheetViews>
    <sheetView view="pageBreakPreview" topLeftCell="A50" zoomScaleNormal="100" zoomScaleSheetLayoutView="100" workbookViewId="0">
      <selection activeCell="D15" sqref="D15"/>
    </sheetView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5.6640625" style="1" customWidth="1"/>
    <col min="4" max="4" width="9.6640625" style="1" customWidth="1"/>
    <col min="5" max="11" width="19" style="1" customWidth="1"/>
    <col min="12" max="12" width="10" style="1" customWidth="1"/>
    <col min="13" max="13" width="7.6640625" style="1" customWidth="1"/>
    <col min="14" max="16384" width="9" style="1"/>
  </cols>
  <sheetData>
    <row r="2" spans="2:13" ht="14.4" x14ac:dyDescent="0.2">
      <c r="B2" s="19" t="s">
        <v>269</v>
      </c>
    </row>
    <row r="3" spans="2:13" ht="14.4" x14ac:dyDescent="0.2">
      <c r="B3" s="19"/>
    </row>
    <row r="4" spans="2:13" ht="14.4" x14ac:dyDescent="0.2">
      <c r="B4" s="19"/>
      <c r="G4" s="365"/>
      <c r="H4" s="365"/>
      <c r="I4" s="365"/>
      <c r="J4" s="365" t="s">
        <v>167</v>
      </c>
      <c r="K4" s="365"/>
    </row>
    <row r="5" spans="2:13" ht="14.4" x14ac:dyDescent="0.2">
      <c r="B5" s="19"/>
      <c r="G5" s="365"/>
      <c r="H5" s="365"/>
      <c r="I5" s="365"/>
      <c r="J5" s="365" t="s">
        <v>230</v>
      </c>
      <c r="K5" s="365"/>
    </row>
    <row r="6" spans="2:13" ht="14.4" x14ac:dyDescent="0.2">
      <c r="B6" s="19"/>
    </row>
    <row r="7" spans="2:13" ht="13.8" thickBot="1" x14ac:dyDescent="0.25">
      <c r="B7" s="13"/>
      <c r="C7" s="13"/>
      <c r="D7" s="13"/>
      <c r="E7" s="1" t="s">
        <v>270</v>
      </c>
      <c r="K7" s="2" t="s">
        <v>168</v>
      </c>
    </row>
    <row r="8" spans="2:13" ht="12.9" customHeight="1" x14ac:dyDescent="0.2">
      <c r="B8" s="14"/>
      <c r="C8" s="9"/>
      <c r="D8" s="498" t="s">
        <v>250</v>
      </c>
      <c r="E8" s="485" t="s">
        <v>271</v>
      </c>
      <c r="F8" s="488" t="s">
        <v>272</v>
      </c>
      <c r="G8" s="488" t="s">
        <v>273</v>
      </c>
      <c r="H8" s="488" t="s">
        <v>274</v>
      </c>
      <c r="I8" s="488" t="s">
        <v>275</v>
      </c>
      <c r="J8" s="488" t="s">
        <v>276</v>
      </c>
      <c r="K8" s="491" t="s">
        <v>277</v>
      </c>
    </row>
    <row r="9" spans="2:13" x14ac:dyDescent="0.2">
      <c r="B9" s="14"/>
      <c r="C9" s="9"/>
      <c r="D9" s="497"/>
      <c r="E9" s="522"/>
      <c r="F9" s="524"/>
      <c r="G9" s="426"/>
      <c r="H9" s="426"/>
      <c r="I9" s="426"/>
      <c r="J9" s="426"/>
      <c r="K9" s="483"/>
    </row>
    <row r="10" spans="2:13" ht="41.25" customHeight="1" x14ac:dyDescent="0.2">
      <c r="B10" s="24"/>
      <c r="C10" s="25"/>
      <c r="D10" s="515"/>
      <c r="E10" s="523"/>
      <c r="F10" s="525"/>
      <c r="G10" s="509"/>
      <c r="H10" s="509"/>
      <c r="I10" s="509"/>
      <c r="J10" s="509"/>
      <c r="K10" s="484"/>
    </row>
    <row r="11" spans="2:13" ht="21" customHeight="1" x14ac:dyDescent="0.2">
      <c r="B11" s="434" t="s">
        <v>238</v>
      </c>
      <c r="C11" s="519"/>
      <c r="D11" s="171">
        <v>379</v>
      </c>
      <c r="E11" s="39">
        <f t="shared" ref="E11:K11" si="0">E13+E15+E17+E19+E21+E23</f>
        <v>20</v>
      </c>
      <c r="F11" s="57">
        <f t="shared" si="0"/>
        <v>75</v>
      </c>
      <c r="G11" s="57">
        <f t="shared" si="0"/>
        <v>66</v>
      </c>
      <c r="H11" s="57">
        <f t="shared" si="0"/>
        <v>191</v>
      </c>
      <c r="I11" s="57">
        <f t="shared" si="0"/>
        <v>132</v>
      </c>
      <c r="J11" s="57">
        <f t="shared" si="0"/>
        <v>176</v>
      </c>
      <c r="K11" s="60">
        <f t="shared" si="0"/>
        <v>26</v>
      </c>
      <c r="L11" s="210"/>
      <c r="M11" s="210"/>
    </row>
    <row r="12" spans="2:13" ht="21" customHeight="1" thickBot="1" x14ac:dyDescent="0.25">
      <c r="B12" s="520"/>
      <c r="C12" s="521"/>
      <c r="D12" s="307"/>
      <c r="E12" s="93">
        <f>E11/D11</f>
        <v>5.2770448548812667E-2</v>
      </c>
      <c r="F12" s="202">
        <f>F11/D11</f>
        <v>0.19788918205804748</v>
      </c>
      <c r="G12" s="202">
        <f>G11/$D$11</f>
        <v>0.17414248021108181</v>
      </c>
      <c r="H12" s="202">
        <f t="shared" ref="H12:J12" si="1">H11/$D$11</f>
        <v>0.50395778364116095</v>
      </c>
      <c r="I12" s="202">
        <f t="shared" si="1"/>
        <v>0.34828496042216361</v>
      </c>
      <c r="J12" s="202">
        <f t="shared" si="1"/>
        <v>0.46437994722955145</v>
      </c>
      <c r="K12" s="92">
        <f>K11/D11</f>
        <v>6.860158311345646E-2</v>
      </c>
      <c r="L12" s="200"/>
      <c r="M12" s="200"/>
    </row>
    <row r="13" spans="2:13" ht="21" customHeight="1" thickTop="1" x14ac:dyDescent="0.2">
      <c r="B13" s="412" t="s">
        <v>239</v>
      </c>
      <c r="C13" s="511" t="s">
        <v>171</v>
      </c>
      <c r="D13" s="299">
        <v>44</v>
      </c>
      <c r="E13" s="355">
        <v>4</v>
      </c>
      <c r="F13" s="59">
        <v>3</v>
      </c>
      <c r="G13" s="59">
        <v>5</v>
      </c>
      <c r="H13" s="59">
        <v>33</v>
      </c>
      <c r="I13" s="59">
        <v>19</v>
      </c>
      <c r="J13" s="59">
        <v>19</v>
      </c>
      <c r="K13" s="62">
        <v>1</v>
      </c>
      <c r="L13" s="210"/>
      <c r="M13" s="210"/>
    </row>
    <row r="14" spans="2:13" ht="21" customHeight="1" x14ac:dyDescent="0.2">
      <c r="B14" s="413"/>
      <c r="C14" s="509"/>
      <c r="D14" s="308"/>
      <c r="E14" s="96">
        <f>E13/D13</f>
        <v>9.0909090909090912E-2</v>
      </c>
      <c r="F14" s="203">
        <f>F13/D13</f>
        <v>6.8181818181818177E-2</v>
      </c>
      <c r="G14" s="203">
        <f>G13/$D$13</f>
        <v>0.11363636363636363</v>
      </c>
      <c r="H14" s="203">
        <f t="shared" ref="H14:J14" si="2">H13/$D$13</f>
        <v>0.75</v>
      </c>
      <c r="I14" s="203">
        <f t="shared" si="2"/>
        <v>0.43181818181818182</v>
      </c>
      <c r="J14" s="203">
        <f t="shared" si="2"/>
        <v>0.43181818181818182</v>
      </c>
      <c r="K14" s="92">
        <f>K13/D13</f>
        <v>2.2727272727272728E-2</v>
      </c>
      <c r="L14" s="200"/>
      <c r="M14" s="200"/>
    </row>
    <row r="15" spans="2:13" ht="21" customHeight="1" x14ac:dyDescent="0.2">
      <c r="B15" s="413"/>
      <c r="C15" s="425" t="s">
        <v>172</v>
      </c>
      <c r="D15" s="294">
        <v>76</v>
      </c>
      <c r="E15" s="39">
        <v>3</v>
      </c>
      <c r="F15" s="57">
        <v>12</v>
      </c>
      <c r="G15" s="57">
        <v>10</v>
      </c>
      <c r="H15" s="57">
        <v>29</v>
      </c>
      <c r="I15" s="57">
        <v>28</v>
      </c>
      <c r="J15" s="57">
        <v>36</v>
      </c>
      <c r="K15" s="60">
        <v>7</v>
      </c>
      <c r="L15" s="210"/>
      <c r="M15" s="210"/>
    </row>
    <row r="16" spans="2:13" ht="21" customHeight="1" x14ac:dyDescent="0.2">
      <c r="B16" s="413"/>
      <c r="C16" s="509"/>
      <c r="D16" s="309"/>
      <c r="E16" s="96">
        <f>E15/D15</f>
        <v>3.9473684210526314E-2</v>
      </c>
      <c r="F16" s="203">
        <f>F15/D15</f>
        <v>0.15789473684210525</v>
      </c>
      <c r="G16" s="203">
        <f>G15/$D$15</f>
        <v>0.13157894736842105</v>
      </c>
      <c r="H16" s="203">
        <f t="shared" ref="H16:J16" si="3">H15/$D$15</f>
        <v>0.38157894736842107</v>
      </c>
      <c r="I16" s="203">
        <f t="shared" si="3"/>
        <v>0.36842105263157893</v>
      </c>
      <c r="J16" s="203">
        <f t="shared" si="3"/>
        <v>0.47368421052631576</v>
      </c>
      <c r="K16" s="92">
        <f>K15/D15</f>
        <v>9.2105263157894732E-2</v>
      </c>
      <c r="L16" s="200"/>
      <c r="M16" s="200"/>
    </row>
    <row r="17" spans="2:13" ht="21" customHeight="1" x14ac:dyDescent="0.2">
      <c r="B17" s="413"/>
      <c r="C17" s="422" t="s">
        <v>240</v>
      </c>
      <c r="D17" s="294">
        <v>25</v>
      </c>
      <c r="E17" s="39">
        <v>2</v>
      </c>
      <c r="F17" s="57">
        <v>4</v>
      </c>
      <c r="G17" s="57">
        <v>2</v>
      </c>
      <c r="H17" s="57">
        <v>9</v>
      </c>
      <c r="I17" s="57">
        <v>7</v>
      </c>
      <c r="J17" s="57">
        <v>17</v>
      </c>
      <c r="K17" s="60">
        <v>2</v>
      </c>
      <c r="L17" s="210"/>
      <c r="M17" s="210"/>
    </row>
    <row r="18" spans="2:13" ht="21" customHeight="1" x14ac:dyDescent="0.2">
      <c r="B18" s="413"/>
      <c r="C18" s="449"/>
      <c r="D18" s="309"/>
      <c r="E18" s="96">
        <f>E17/D17</f>
        <v>0.08</v>
      </c>
      <c r="F18" s="203">
        <f>F17/D17</f>
        <v>0.16</v>
      </c>
      <c r="G18" s="203">
        <f>G17/$D$17</f>
        <v>0.08</v>
      </c>
      <c r="H18" s="203">
        <f t="shared" ref="H18:J18" si="4">H17/$D$17</f>
        <v>0.36</v>
      </c>
      <c r="I18" s="203">
        <f t="shared" si="4"/>
        <v>0.28000000000000003</v>
      </c>
      <c r="J18" s="203">
        <f t="shared" si="4"/>
        <v>0.68</v>
      </c>
      <c r="K18" s="92">
        <f>K17/D17</f>
        <v>0.08</v>
      </c>
      <c r="L18" s="200"/>
      <c r="M18" s="200"/>
    </row>
    <row r="19" spans="2:13" ht="21" customHeight="1" x14ac:dyDescent="0.2">
      <c r="B19" s="413"/>
      <c r="C19" s="425" t="s">
        <v>233</v>
      </c>
      <c r="D19" s="294">
        <v>70</v>
      </c>
      <c r="E19" s="39">
        <v>3</v>
      </c>
      <c r="F19" s="57">
        <v>9</v>
      </c>
      <c r="G19" s="57">
        <v>6</v>
      </c>
      <c r="H19" s="57">
        <v>26</v>
      </c>
      <c r="I19" s="57">
        <v>23</v>
      </c>
      <c r="J19" s="57">
        <v>37</v>
      </c>
      <c r="K19" s="60">
        <v>8</v>
      </c>
      <c r="L19" s="210"/>
      <c r="M19" s="210"/>
    </row>
    <row r="20" spans="2:13" ht="21" customHeight="1" x14ac:dyDescent="0.2">
      <c r="B20" s="413"/>
      <c r="C20" s="509"/>
      <c r="D20" s="309"/>
      <c r="E20" s="96">
        <f>E19/D19</f>
        <v>4.2857142857142858E-2</v>
      </c>
      <c r="F20" s="203">
        <f>F19/D19</f>
        <v>0.12857142857142856</v>
      </c>
      <c r="G20" s="203">
        <f>G19/$D$19</f>
        <v>8.5714285714285715E-2</v>
      </c>
      <c r="H20" s="203">
        <f t="shared" ref="H20:J20" si="5">H19/$D$19</f>
        <v>0.37142857142857144</v>
      </c>
      <c r="I20" s="203">
        <f t="shared" si="5"/>
        <v>0.32857142857142857</v>
      </c>
      <c r="J20" s="203">
        <f t="shared" si="5"/>
        <v>0.52857142857142858</v>
      </c>
      <c r="K20" s="92">
        <f>K19/D19</f>
        <v>0.11428571428571428</v>
      </c>
      <c r="L20" s="200"/>
      <c r="M20" s="200"/>
    </row>
    <row r="21" spans="2:13" ht="21" customHeight="1" x14ac:dyDescent="0.2">
      <c r="B21" s="413"/>
      <c r="C21" s="425" t="s">
        <v>234</v>
      </c>
      <c r="D21" s="294">
        <v>8</v>
      </c>
      <c r="E21" s="39">
        <v>0</v>
      </c>
      <c r="F21" s="57">
        <v>1</v>
      </c>
      <c r="G21" s="57">
        <v>4</v>
      </c>
      <c r="H21" s="57">
        <v>4</v>
      </c>
      <c r="I21" s="57">
        <v>3</v>
      </c>
      <c r="J21" s="57">
        <v>5</v>
      </c>
      <c r="K21" s="60">
        <v>0</v>
      </c>
      <c r="L21" s="210"/>
      <c r="M21" s="210"/>
    </row>
    <row r="22" spans="2:13" ht="21" customHeight="1" x14ac:dyDescent="0.2">
      <c r="B22" s="413"/>
      <c r="C22" s="509"/>
      <c r="D22" s="309"/>
      <c r="E22" s="96">
        <f>E21/D21</f>
        <v>0</v>
      </c>
      <c r="F22" s="203">
        <f>F21/D21</f>
        <v>0.125</v>
      </c>
      <c r="G22" s="203">
        <f>G21/$D$21</f>
        <v>0.5</v>
      </c>
      <c r="H22" s="203">
        <f t="shared" ref="H22:J22" si="6">H21/$D$21</f>
        <v>0.5</v>
      </c>
      <c r="I22" s="203">
        <f t="shared" si="6"/>
        <v>0.375</v>
      </c>
      <c r="J22" s="203">
        <f t="shared" si="6"/>
        <v>0.625</v>
      </c>
      <c r="K22" s="97">
        <f>K21/D21</f>
        <v>0</v>
      </c>
      <c r="L22" s="200"/>
      <c r="M22" s="200"/>
    </row>
    <row r="23" spans="2:13" ht="21" customHeight="1" x14ac:dyDescent="0.2">
      <c r="B23" s="413"/>
      <c r="C23" s="425" t="s">
        <v>175</v>
      </c>
      <c r="D23" s="294">
        <v>156</v>
      </c>
      <c r="E23" s="41">
        <v>8</v>
      </c>
      <c r="F23" s="58">
        <v>46</v>
      </c>
      <c r="G23" s="58">
        <v>39</v>
      </c>
      <c r="H23" s="58">
        <v>90</v>
      </c>
      <c r="I23" s="58">
        <v>52</v>
      </c>
      <c r="J23" s="58">
        <v>62</v>
      </c>
      <c r="K23" s="61">
        <v>8</v>
      </c>
      <c r="L23" s="210"/>
      <c r="M23" s="210"/>
    </row>
    <row r="24" spans="2:13" ht="21" customHeight="1" thickBot="1" x14ac:dyDescent="0.25">
      <c r="B24" s="418"/>
      <c r="C24" s="510"/>
      <c r="D24" s="308"/>
      <c r="E24" s="352">
        <f>E23/D23</f>
        <v>5.128205128205128E-2</v>
      </c>
      <c r="F24" s="356">
        <f>F23/D23</f>
        <v>0.29487179487179488</v>
      </c>
      <c r="G24" s="356">
        <f>G23/$D$23</f>
        <v>0.25</v>
      </c>
      <c r="H24" s="356">
        <f t="shared" ref="H24:J24" si="7">H23/$D$23</f>
        <v>0.57692307692307687</v>
      </c>
      <c r="I24" s="356">
        <f t="shared" si="7"/>
        <v>0.33333333333333331</v>
      </c>
      <c r="J24" s="356">
        <f t="shared" si="7"/>
        <v>0.39743589743589741</v>
      </c>
      <c r="K24" s="92">
        <f>K23/D23</f>
        <v>5.128205128205128E-2</v>
      </c>
      <c r="L24" s="200"/>
      <c r="M24" s="200"/>
    </row>
    <row r="25" spans="2:13" ht="21" customHeight="1" thickTop="1" x14ac:dyDescent="0.2">
      <c r="B25" s="412" t="s">
        <v>241</v>
      </c>
      <c r="C25" s="511" t="s">
        <v>242</v>
      </c>
      <c r="D25" s="299">
        <v>81</v>
      </c>
      <c r="E25" s="355">
        <v>2</v>
      </c>
      <c r="F25" s="59">
        <v>4</v>
      </c>
      <c r="G25" s="59">
        <v>7</v>
      </c>
      <c r="H25" s="59">
        <v>36</v>
      </c>
      <c r="I25" s="59">
        <v>14</v>
      </c>
      <c r="J25" s="59">
        <v>45</v>
      </c>
      <c r="K25" s="62">
        <v>9</v>
      </c>
      <c r="L25" s="210"/>
      <c r="M25" s="210"/>
    </row>
    <row r="26" spans="2:13" ht="21" customHeight="1" x14ac:dyDescent="0.2">
      <c r="B26" s="413"/>
      <c r="C26" s="509"/>
      <c r="D26" s="309"/>
      <c r="E26" s="96">
        <f>E25/D25</f>
        <v>2.4691358024691357E-2</v>
      </c>
      <c r="F26" s="203">
        <f>F25/D25</f>
        <v>4.9382716049382713E-2</v>
      </c>
      <c r="G26" s="203">
        <f>G25/$D$25</f>
        <v>8.6419753086419748E-2</v>
      </c>
      <c r="H26" s="203">
        <f t="shared" ref="H26:J26" si="8">H25/$D$25</f>
        <v>0.44444444444444442</v>
      </c>
      <c r="I26" s="203">
        <f t="shared" si="8"/>
        <v>0.1728395061728395</v>
      </c>
      <c r="J26" s="203">
        <f t="shared" si="8"/>
        <v>0.55555555555555558</v>
      </c>
      <c r="K26" s="97">
        <f>K25/D25</f>
        <v>0.1111111111111111</v>
      </c>
      <c r="L26" s="200"/>
      <c r="M26" s="200"/>
    </row>
    <row r="27" spans="2:13" ht="21" customHeight="1" x14ac:dyDescent="0.2">
      <c r="B27" s="413"/>
      <c r="C27" s="425" t="s">
        <v>243</v>
      </c>
      <c r="D27" s="302">
        <v>156</v>
      </c>
      <c r="E27" s="41">
        <v>10</v>
      </c>
      <c r="F27" s="58">
        <v>22</v>
      </c>
      <c r="G27" s="58">
        <v>21</v>
      </c>
      <c r="H27" s="58">
        <v>71</v>
      </c>
      <c r="I27" s="58">
        <v>49</v>
      </c>
      <c r="J27" s="58">
        <v>82</v>
      </c>
      <c r="K27" s="61">
        <v>11</v>
      </c>
      <c r="L27" s="210"/>
      <c r="M27" s="210"/>
    </row>
    <row r="28" spans="2:13" ht="21" customHeight="1" x14ac:dyDescent="0.2">
      <c r="B28" s="413"/>
      <c r="C28" s="509"/>
      <c r="D28" s="309"/>
      <c r="E28" s="96">
        <f>E27/D27</f>
        <v>6.4102564102564097E-2</v>
      </c>
      <c r="F28" s="203">
        <f>F27/D27</f>
        <v>0.14102564102564102</v>
      </c>
      <c r="G28" s="203">
        <f>G27/$D$27</f>
        <v>0.13461538461538461</v>
      </c>
      <c r="H28" s="203">
        <f t="shared" ref="H28:J28" si="9">H27/$D$27</f>
        <v>0.45512820512820512</v>
      </c>
      <c r="I28" s="203">
        <f t="shared" si="9"/>
        <v>0.3141025641025641</v>
      </c>
      <c r="J28" s="203">
        <f t="shared" si="9"/>
        <v>0.52564102564102566</v>
      </c>
      <c r="K28" s="97">
        <f>K27/D27</f>
        <v>7.0512820512820512E-2</v>
      </c>
      <c r="L28" s="200"/>
      <c r="M28" s="200"/>
    </row>
    <row r="29" spans="2:13" ht="21" customHeight="1" x14ac:dyDescent="0.2">
      <c r="B29" s="413"/>
      <c r="C29" s="425" t="s">
        <v>244</v>
      </c>
      <c r="D29" s="302">
        <v>42</v>
      </c>
      <c r="E29" s="41">
        <v>2</v>
      </c>
      <c r="F29" s="58">
        <v>14</v>
      </c>
      <c r="G29" s="58">
        <v>7</v>
      </c>
      <c r="H29" s="58">
        <v>26</v>
      </c>
      <c r="I29" s="58">
        <v>16</v>
      </c>
      <c r="J29" s="58">
        <v>20</v>
      </c>
      <c r="K29" s="61">
        <v>0</v>
      </c>
      <c r="L29" s="210"/>
      <c r="M29" s="210"/>
    </row>
    <row r="30" spans="2:13" ht="21" customHeight="1" x14ac:dyDescent="0.2">
      <c r="B30" s="413"/>
      <c r="C30" s="526"/>
      <c r="D30" s="309"/>
      <c r="E30" s="96">
        <f>E29/D29</f>
        <v>4.7619047619047616E-2</v>
      </c>
      <c r="F30" s="203">
        <f>F29/D29</f>
        <v>0.33333333333333331</v>
      </c>
      <c r="G30" s="203">
        <f>G29/$D$29</f>
        <v>0.16666666666666666</v>
      </c>
      <c r="H30" s="203">
        <f t="shared" ref="H30:J30" si="10">H29/$D$29</f>
        <v>0.61904761904761907</v>
      </c>
      <c r="I30" s="203">
        <f t="shared" si="10"/>
        <v>0.38095238095238093</v>
      </c>
      <c r="J30" s="203">
        <f t="shared" si="10"/>
        <v>0.47619047619047616</v>
      </c>
      <c r="K30" s="97">
        <f>K29/D29</f>
        <v>0</v>
      </c>
      <c r="L30" s="200"/>
      <c r="M30" s="200"/>
    </row>
    <row r="31" spans="2:13" ht="21" customHeight="1" x14ac:dyDescent="0.2">
      <c r="B31" s="413"/>
      <c r="C31" s="425" t="s">
        <v>245</v>
      </c>
      <c r="D31" s="302">
        <v>38</v>
      </c>
      <c r="E31" s="41">
        <v>2</v>
      </c>
      <c r="F31" s="58">
        <v>12</v>
      </c>
      <c r="G31" s="58">
        <v>7</v>
      </c>
      <c r="H31" s="58">
        <v>24</v>
      </c>
      <c r="I31" s="58">
        <v>11</v>
      </c>
      <c r="J31" s="58">
        <v>13</v>
      </c>
      <c r="K31" s="61">
        <v>3</v>
      </c>
      <c r="L31" s="210"/>
      <c r="M31" s="210"/>
    </row>
    <row r="32" spans="2:13" ht="21" customHeight="1" x14ac:dyDescent="0.2">
      <c r="B32" s="413"/>
      <c r="C32" s="526"/>
      <c r="D32" s="309"/>
      <c r="E32" s="96">
        <f>E31/D31</f>
        <v>5.2631578947368418E-2</v>
      </c>
      <c r="F32" s="203">
        <f>F31/D31</f>
        <v>0.31578947368421051</v>
      </c>
      <c r="G32" s="203">
        <f>G31/$D$31</f>
        <v>0.18421052631578946</v>
      </c>
      <c r="H32" s="203">
        <f t="shared" ref="H32:J32" si="11">H31/$D$31</f>
        <v>0.63157894736842102</v>
      </c>
      <c r="I32" s="203">
        <f t="shared" si="11"/>
        <v>0.28947368421052633</v>
      </c>
      <c r="J32" s="203">
        <f t="shared" si="11"/>
        <v>0.34210526315789475</v>
      </c>
      <c r="K32" s="97">
        <f>K31/D31</f>
        <v>7.8947368421052627E-2</v>
      </c>
      <c r="L32" s="200"/>
      <c r="M32" s="200"/>
    </row>
    <row r="33" spans="2:13" ht="21" customHeight="1" x14ac:dyDescent="0.2">
      <c r="B33" s="413"/>
      <c r="C33" s="425" t="s">
        <v>181</v>
      </c>
      <c r="D33" s="302">
        <v>32</v>
      </c>
      <c r="E33" s="41">
        <v>0</v>
      </c>
      <c r="F33" s="58">
        <v>8</v>
      </c>
      <c r="G33" s="58">
        <v>8</v>
      </c>
      <c r="H33" s="58">
        <v>18</v>
      </c>
      <c r="I33" s="58">
        <v>17</v>
      </c>
      <c r="J33" s="58">
        <v>12</v>
      </c>
      <c r="K33" s="61">
        <v>3</v>
      </c>
      <c r="L33" s="210"/>
      <c r="M33" s="210"/>
    </row>
    <row r="34" spans="2:13" ht="21" customHeight="1" x14ac:dyDescent="0.2">
      <c r="B34" s="413"/>
      <c r="C34" s="526"/>
      <c r="D34" s="309"/>
      <c r="E34" s="96">
        <f>E33/D33</f>
        <v>0</v>
      </c>
      <c r="F34" s="203">
        <f>F33/D33</f>
        <v>0.25</v>
      </c>
      <c r="G34" s="203">
        <f>G33/$D$33</f>
        <v>0.25</v>
      </c>
      <c r="H34" s="203">
        <f t="shared" ref="H34:J34" si="12">H33/$D$33</f>
        <v>0.5625</v>
      </c>
      <c r="I34" s="203">
        <f t="shared" si="12"/>
        <v>0.53125</v>
      </c>
      <c r="J34" s="203">
        <f t="shared" si="12"/>
        <v>0.375</v>
      </c>
      <c r="K34" s="97">
        <f>K33/D33</f>
        <v>9.375E-2</v>
      </c>
      <c r="L34" s="200"/>
      <c r="M34" s="200"/>
    </row>
    <row r="35" spans="2:13" ht="21" customHeight="1" x14ac:dyDescent="0.2">
      <c r="B35" s="413"/>
      <c r="C35" s="425" t="s">
        <v>246</v>
      </c>
      <c r="D35" s="302">
        <v>30</v>
      </c>
      <c r="E35" s="41">
        <v>4</v>
      </c>
      <c r="F35" s="58">
        <v>15</v>
      </c>
      <c r="G35" s="58">
        <v>16</v>
      </c>
      <c r="H35" s="58">
        <v>16</v>
      </c>
      <c r="I35" s="58">
        <v>25</v>
      </c>
      <c r="J35" s="58">
        <v>4</v>
      </c>
      <c r="K35" s="61">
        <v>0</v>
      </c>
      <c r="L35" s="210"/>
      <c r="M35" s="210"/>
    </row>
    <row r="36" spans="2:13" ht="21" customHeight="1" thickBot="1" x14ac:dyDescent="0.25">
      <c r="B36" s="413"/>
      <c r="C36" s="527"/>
      <c r="D36" s="308"/>
      <c r="E36" s="360">
        <f>E35/D35</f>
        <v>0.13333333333333333</v>
      </c>
      <c r="F36" s="361">
        <f>F35/D35</f>
        <v>0.5</v>
      </c>
      <c r="G36" s="361">
        <f>G35/$D$35</f>
        <v>0.53333333333333333</v>
      </c>
      <c r="H36" s="361">
        <f t="shared" ref="H36:J36" si="13">H35/$D$35</f>
        <v>0.53333333333333333</v>
      </c>
      <c r="I36" s="361">
        <f t="shared" si="13"/>
        <v>0.83333333333333337</v>
      </c>
      <c r="J36" s="361">
        <f t="shared" si="13"/>
        <v>0.13333333333333333</v>
      </c>
      <c r="K36" s="92">
        <f>K35/D35</f>
        <v>0</v>
      </c>
      <c r="L36" s="200"/>
      <c r="M36" s="200"/>
    </row>
    <row r="37" spans="2:13" ht="21" customHeight="1" thickTop="1" x14ac:dyDescent="0.2">
      <c r="B37" s="413"/>
      <c r="C37" s="28" t="s">
        <v>247</v>
      </c>
      <c r="D37" s="44">
        <v>268</v>
      </c>
      <c r="E37" s="205">
        <f t="shared" ref="E37:K37" si="14">E27+E29+E31+E33</f>
        <v>14</v>
      </c>
      <c r="F37" s="59">
        <f t="shared" si="14"/>
        <v>56</v>
      </c>
      <c r="G37" s="59">
        <f t="shared" si="14"/>
        <v>43</v>
      </c>
      <c r="H37" s="59">
        <f t="shared" si="14"/>
        <v>139</v>
      </c>
      <c r="I37" s="59">
        <f t="shared" si="14"/>
        <v>93</v>
      </c>
      <c r="J37" s="59">
        <f t="shared" si="14"/>
        <v>127</v>
      </c>
      <c r="K37" s="62">
        <f t="shared" si="14"/>
        <v>17</v>
      </c>
      <c r="L37" s="210"/>
      <c r="M37" s="210"/>
    </row>
    <row r="38" spans="2:13" ht="21" customHeight="1" x14ac:dyDescent="0.2">
      <c r="B38" s="413"/>
      <c r="C38" s="27" t="s">
        <v>184</v>
      </c>
      <c r="D38" s="309"/>
      <c r="E38" s="96">
        <f>E37/D37</f>
        <v>5.2238805970149252E-2</v>
      </c>
      <c r="F38" s="203">
        <f>F37/D37</f>
        <v>0.20895522388059701</v>
      </c>
      <c r="G38" s="203">
        <f>G37/$D$37</f>
        <v>0.16044776119402984</v>
      </c>
      <c r="H38" s="203">
        <f t="shared" ref="H38:J38" si="15">H37/$D$37</f>
        <v>0.51865671641791045</v>
      </c>
      <c r="I38" s="203">
        <f t="shared" si="15"/>
        <v>0.34701492537313433</v>
      </c>
      <c r="J38" s="203">
        <f t="shared" si="15"/>
        <v>0.47388059701492535</v>
      </c>
      <c r="K38" s="97">
        <f>K37/D37</f>
        <v>6.3432835820895525E-2</v>
      </c>
      <c r="L38" s="200"/>
      <c r="M38" s="200"/>
    </row>
    <row r="39" spans="2:13" ht="21" customHeight="1" x14ac:dyDescent="0.2">
      <c r="B39" s="413"/>
      <c r="C39" s="26" t="s">
        <v>247</v>
      </c>
      <c r="D39" s="45">
        <v>142</v>
      </c>
      <c r="E39" s="41">
        <f t="shared" ref="E39:K39" si="16">E29+E31+E33+E35</f>
        <v>8</v>
      </c>
      <c r="F39" s="58">
        <f t="shared" si="16"/>
        <v>49</v>
      </c>
      <c r="G39" s="58">
        <f t="shared" si="16"/>
        <v>38</v>
      </c>
      <c r="H39" s="58">
        <f t="shared" si="16"/>
        <v>84</v>
      </c>
      <c r="I39" s="58">
        <f t="shared" si="16"/>
        <v>69</v>
      </c>
      <c r="J39" s="58">
        <f t="shared" si="16"/>
        <v>49</v>
      </c>
      <c r="K39" s="61">
        <f t="shared" si="16"/>
        <v>6</v>
      </c>
      <c r="L39" s="210"/>
      <c r="M39" s="210"/>
    </row>
    <row r="40" spans="2:13" ht="21" customHeight="1" thickBot="1" x14ac:dyDescent="0.25">
      <c r="B40" s="414"/>
      <c r="C40" s="27" t="s">
        <v>248</v>
      </c>
      <c r="D40" s="309"/>
      <c r="E40" s="94">
        <f>E39/D39</f>
        <v>5.6338028169014086E-2</v>
      </c>
      <c r="F40" s="204">
        <f>F39/D39</f>
        <v>0.34507042253521125</v>
      </c>
      <c r="G40" s="204">
        <f>G39/$D$39</f>
        <v>0.26760563380281688</v>
      </c>
      <c r="H40" s="204">
        <f t="shared" ref="H40:J40" si="17">H39/$D$39</f>
        <v>0.59154929577464788</v>
      </c>
      <c r="I40" s="204">
        <f t="shared" si="17"/>
        <v>0.4859154929577465</v>
      </c>
      <c r="J40" s="204">
        <f t="shared" si="17"/>
        <v>0.34507042253521125</v>
      </c>
      <c r="K40" s="95">
        <f>K39/D39</f>
        <v>4.2253521126760563E-2</v>
      </c>
      <c r="L40" s="200"/>
      <c r="M40" s="200"/>
    </row>
    <row r="41" spans="2:13" ht="21" customHeight="1" x14ac:dyDescent="0.2">
      <c r="B41" s="68"/>
      <c r="C41" s="354" t="s">
        <v>278</v>
      </c>
      <c r="D41" s="2"/>
      <c r="E41" s="370"/>
      <c r="F41" s="370"/>
      <c r="G41" s="370"/>
      <c r="H41" s="370"/>
      <c r="I41" s="370"/>
      <c r="J41" s="370"/>
      <c r="K41" s="370"/>
      <c r="L41" s="200"/>
      <c r="M41" s="200"/>
    </row>
    <row r="42" spans="2:13" ht="21" customHeight="1" x14ac:dyDescent="0.2">
      <c r="B42" s="68"/>
      <c r="C42" s="354" t="s">
        <v>279</v>
      </c>
      <c r="D42" s="2"/>
      <c r="E42" s="370"/>
      <c r="F42" s="370"/>
      <c r="G42" s="370"/>
      <c r="H42" s="370"/>
      <c r="I42" s="370"/>
      <c r="J42" s="370"/>
      <c r="K42" s="370"/>
      <c r="L42" s="200"/>
      <c r="M42" s="200"/>
    </row>
    <row r="43" spans="2:13" ht="21" customHeight="1" x14ac:dyDescent="0.2">
      <c r="B43" s="68"/>
      <c r="C43" s="354"/>
      <c r="D43" s="2"/>
      <c r="E43" s="370"/>
      <c r="F43" s="370"/>
      <c r="G43" s="370"/>
      <c r="H43" s="370"/>
      <c r="I43" s="370"/>
      <c r="J43" s="370"/>
      <c r="K43" s="370"/>
      <c r="L43" s="200"/>
      <c r="M43" s="200"/>
    </row>
    <row r="44" spans="2:13" x14ac:dyDescent="0.2">
      <c r="E44" s="10"/>
      <c r="F44" s="10"/>
      <c r="G44" s="10"/>
      <c r="H44" s="10"/>
      <c r="I44" s="10"/>
      <c r="J44" s="10"/>
      <c r="K44" s="10"/>
    </row>
    <row r="47" spans="2:13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J8:J10"/>
    <mergeCell ref="K8:K10"/>
    <mergeCell ref="B11:C12"/>
    <mergeCell ref="B13:B24"/>
    <mergeCell ref="C13:C14"/>
    <mergeCell ref="C15:C16"/>
    <mergeCell ref="C17:C18"/>
    <mergeCell ref="C19:C20"/>
    <mergeCell ref="C21:C22"/>
    <mergeCell ref="D8:D10"/>
    <mergeCell ref="E8:E10"/>
    <mergeCell ref="F8:F10"/>
    <mergeCell ref="G8:G10"/>
    <mergeCell ref="H8:H10"/>
    <mergeCell ref="I8:I10"/>
    <mergeCell ref="C23:C24"/>
  </mergeCells>
  <phoneticPr fontId="2"/>
  <printOptions horizontalCentered="1"/>
  <pageMargins left="0.47244094488188981" right="0.19685039370078741" top="0.62992125984251968" bottom="0.39370078740157483" header="0.35433070866141736" footer="0.1968503937007874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FE785-762C-41EF-B3FB-1E130A5DA417}">
  <sheetPr>
    <tabColor rgb="FF00B0F0"/>
    <pageSetUpPr fitToPage="1"/>
  </sheetPr>
  <dimension ref="B3:H42"/>
  <sheetViews>
    <sheetView view="pageBreakPreview" topLeftCell="A63" zoomScaleNormal="100" zoomScaleSheetLayoutView="100" workbookViewId="0">
      <selection activeCell="D9" sqref="D9:D11"/>
    </sheetView>
  </sheetViews>
  <sheetFormatPr defaultColWidth="9" defaultRowHeight="13.2" x14ac:dyDescent="0.2"/>
  <cols>
    <col min="1" max="1" width="4.21875" style="1" customWidth="1"/>
    <col min="2" max="2" width="4.33203125" style="1" customWidth="1"/>
    <col min="3" max="3" width="16.6640625" style="1" customWidth="1"/>
    <col min="4" max="4" width="17.88671875" style="1" customWidth="1"/>
    <col min="5" max="6" width="19" style="1" customWidth="1"/>
    <col min="7" max="7" width="17.88671875" style="1" customWidth="1"/>
    <col min="8" max="8" width="8.33203125" style="1" customWidth="1"/>
    <col min="9" max="16384" width="9" style="1"/>
  </cols>
  <sheetData>
    <row r="3" spans="2:8" x14ac:dyDescent="0.2">
      <c r="B3" s="1" t="s">
        <v>280</v>
      </c>
    </row>
    <row r="5" spans="2:8" x14ac:dyDescent="0.2">
      <c r="F5" s="365" t="s">
        <v>167</v>
      </c>
    </row>
    <row r="6" spans="2:8" x14ac:dyDescent="0.2">
      <c r="F6" s="365" t="s">
        <v>230</v>
      </c>
    </row>
    <row r="7" spans="2:8" ht="10.5" customHeight="1" x14ac:dyDescent="0.2"/>
    <row r="8" spans="2:8" ht="13.8" thickBot="1" x14ac:dyDescent="0.25">
      <c r="E8" s="1" t="s">
        <v>270</v>
      </c>
      <c r="G8" s="2" t="s">
        <v>168</v>
      </c>
    </row>
    <row r="9" spans="2:8" ht="7.5" customHeight="1" x14ac:dyDescent="0.2">
      <c r="B9" s="7"/>
      <c r="C9" s="3"/>
      <c r="D9" s="482" t="s">
        <v>252</v>
      </c>
      <c r="E9" s="485" t="s">
        <v>281</v>
      </c>
      <c r="F9" s="488" t="s">
        <v>282</v>
      </c>
      <c r="G9" s="491" t="s">
        <v>231</v>
      </c>
    </row>
    <row r="10" spans="2:8" ht="7.5" customHeight="1" x14ac:dyDescent="0.2">
      <c r="B10" s="14"/>
      <c r="C10" s="9"/>
      <c r="D10" s="483"/>
      <c r="E10" s="486"/>
      <c r="F10" s="489"/>
      <c r="G10" s="483"/>
    </row>
    <row r="11" spans="2:8" ht="66.75" customHeight="1" x14ac:dyDescent="0.2">
      <c r="B11" s="24"/>
      <c r="C11" s="25"/>
      <c r="D11" s="484"/>
      <c r="E11" s="487"/>
      <c r="F11" s="490"/>
      <c r="G11" s="484"/>
    </row>
    <row r="12" spans="2:8" ht="20.100000000000001" customHeight="1" x14ac:dyDescent="0.2">
      <c r="B12" s="492" t="s">
        <v>209</v>
      </c>
      <c r="C12" s="493"/>
      <c r="D12" s="171">
        <v>427</v>
      </c>
      <c r="E12" s="39">
        <f>E14+E16+E18+E20+E22+E24</f>
        <v>34</v>
      </c>
      <c r="F12" s="57">
        <f>F14+F16+F18+F20+F22+F24</f>
        <v>377</v>
      </c>
      <c r="G12" s="60">
        <f>G14+G16+G18+G20+G22+G24</f>
        <v>16</v>
      </c>
    </row>
    <row r="13" spans="2:8" ht="20.100000000000001" customHeight="1" thickBot="1" x14ac:dyDescent="0.25">
      <c r="B13" s="494"/>
      <c r="C13" s="495"/>
      <c r="D13" s="307"/>
      <c r="E13" s="93">
        <f>E12/D12</f>
        <v>7.9625292740046844E-2</v>
      </c>
      <c r="F13" s="202">
        <f t="shared" ref="F13" si="0">F12/D12</f>
        <v>0.88290398126463698</v>
      </c>
      <c r="G13" s="92">
        <f>G12/D12</f>
        <v>3.7470725995316159E-2</v>
      </c>
      <c r="H13" s="33"/>
    </row>
    <row r="14" spans="2:8" ht="20.100000000000001" customHeight="1" thickTop="1" x14ac:dyDescent="0.2">
      <c r="B14" s="412" t="s">
        <v>227</v>
      </c>
      <c r="C14" s="496" t="s">
        <v>211</v>
      </c>
      <c r="D14" s="299">
        <v>49</v>
      </c>
      <c r="E14" s="355">
        <v>13</v>
      </c>
      <c r="F14" s="59">
        <v>29</v>
      </c>
      <c r="G14" s="62">
        <f>$D14-E14-F14</f>
        <v>7</v>
      </c>
    </row>
    <row r="15" spans="2:8" ht="20.100000000000001" customHeight="1" x14ac:dyDescent="0.2">
      <c r="B15" s="413"/>
      <c r="C15" s="497"/>
      <c r="D15" s="308"/>
      <c r="E15" s="96">
        <f>E14/D14</f>
        <v>0.26530612244897961</v>
      </c>
      <c r="F15" s="203">
        <f t="shared" ref="F15" si="1">F14/D14</f>
        <v>0.59183673469387754</v>
      </c>
      <c r="G15" s="97">
        <f>G14/D14</f>
        <v>0.14285714285714285</v>
      </c>
    </row>
    <row r="16" spans="2:8" ht="20.100000000000001" customHeight="1" x14ac:dyDescent="0.2">
      <c r="B16" s="413"/>
      <c r="C16" s="498" t="s">
        <v>212</v>
      </c>
      <c r="D16" s="294">
        <v>87</v>
      </c>
      <c r="E16" s="39">
        <v>6</v>
      </c>
      <c r="F16" s="57">
        <v>80</v>
      </c>
      <c r="G16" s="60">
        <f>D16-E16-F16</f>
        <v>1</v>
      </c>
    </row>
    <row r="17" spans="2:7" ht="20.100000000000001" customHeight="1" x14ac:dyDescent="0.2">
      <c r="B17" s="413"/>
      <c r="C17" s="497"/>
      <c r="D17" s="309"/>
      <c r="E17" s="96">
        <f>E16/D16</f>
        <v>6.8965517241379309E-2</v>
      </c>
      <c r="F17" s="203">
        <f t="shared" ref="F17" si="2">F16/D16</f>
        <v>0.91954022988505746</v>
      </c>
      <c r="G17" s="97">
        <f>G16/D16</f>
        <v>1.1494252873563218E-2</v>
      </c>
    </row>
    <row r="18" spans="2:7" ht="20.100000000000001" customHeight="1" x14ac:dyDescent="0.2">
      <c r="B18" s="413"/>
      <c r="C18" s="498" t="s">
        <v>228</v>
      </c>
      <c r="D18" s="294">
        <v>25</v>
      </c>
      <c r="E18" s="39">
        <v>3</v>
      </c>
      <c r="F18" s="57">
        <v>22</v>
      </c>
      <c r="G18" s="60">
        <f>D18-E18-F18</f>
        <v>0</v>
      </c>
    </row>
    <row r="19" spans="2:7" ht="20.100000000000001" customHeight="1" x14ac:dyDescent="0.2">
      <c r="B19" s="413"/>
      <c r="C19" s="497"/>
      <c r="D19" s="309"/>
      <c r="E19" s="96">
        <f>E18/D18</f>
        <v>0.12</v>
      </c>
      <c r="F19" s="203">
        <f t="shared" ref="F19" si="3">F18/D18</f>
        <v>0.88</v>
      </c>
      <c r="G19" s="97">
        <f>G18/D18</f>
        <v>0</v>
      </c>
    </row>
    <row r="20" spans="2:7" ht="20.100000000000001" customHeight="1" x14ac:dyDescent="0.2">
      <c r="B20" s="413"/>
      <c r="C20" s="498" t="s">
        <v>214</v>
      </c>
      <c r="D20" s="294">
        <v>82</v>
      </c>
      <c r="E20" s="39">
        <v>4</v>
      </c>
      <c r="F20" s="57">
        <v>78</v>
      </c>
      <c r="G20" s="60">
        <f>D20-E20-F20</f>
        <v>0</v>
      </c>
    </row>
    <row r="21" spans="2:7" ht="20.100000000000001" customHeight="1" x14ac:dyDescent="0.2">
      <c r="B21" s="413"/>
      <c r="C21" s="497"/>
      <c r="D21" s="309"/>
      <c r="E21" s="96">
        <f>E20/D20</f>
        <v>4.878048780487805E-2</v>
      </c>
      <c r="F21" s="203">
        <f t="shared" ref="F21" si="4">F20/D20</f>
        <v>0.95121951219512191</v>
      </c>
      <c r="G21" s="97">
        <f>G20/D20</f>
        <v>0</v>
      </c>
    </row>
    <row r="22" spans="2:7" ht="20.100000000000001" customHeight="1" x14ac:dyDescent="0.2">
      <c r="B22" s="413"/>
      <c r="C22" s="498" t="s">
        <v>215</v>
      </c>
      <c r="D22" s="294">
        <v>8</v>
      </c>
      <c r="E22" s="39">
        <v>0</v>
      </c>
      <c r="F22" s="57">
        <v>8</v>
      </c>
      <c r="G22" s="60">
        <f>D22-E22-F22</f>
        <v>0</v>
      </c>
    </row>
    <row r="23" spans="2:7" ht="20.100000000000001" customHeight="1" x14ac:dyDescent="0.2">
      <c r="B23" s="413"/>
      <c r="C23" s="497"/>
      <c r="D23" s="309"/>
      <c r="E23" s="96">
        <f>E22/D22</f>
        <v>0</v>
      </c>
      <c r="F23" s="203">
        <f t="shared" ref="F23" si="5">F22/D22</f>
        <v>1</v>
      </c>
      <c r="G23" s="97">
        <f>G22/D22</f>
        <v>0</v>
      </c>
    </row>
    <row r="24" spans="2:7" ht="20.100000000000001" customHeight="1" x14ac:dyDescent="0.2">
      <c r="B24" s="413"/>
      <c r="C24" s="498" t="s">
        <v>216</v>
      </c>
      <c r="D24" s="294">
        <v>176</v>
      </c>
      <c r="E24" s="41">
        <v>8</v>
      </c>
      <c r="F24" s="58">
        <v>160</v>
      </c>
      <c r="G24" s="60">
        <f>D24-E24-F24</f>
        <v>8</v>
      </c>
    </row>
    <row r="25" spans="2:7" ht="20.100000000000001" customHeight="1" thickBot="1" x14ac:dyDescent="0.25">
      <c r="B25" s="413"/>
      <c r="C25" s="497"/>
      <c r="D25" s="308"/>
      <c r="E25" s="352">
        <f>E24/D24</f>
        <v>4.5454545454545456E-2</v>
      </c>
      <c r="F25" s="356">
        <f t="shared" ref="F25" si="6">F24/D24</f>
        <v>0.90909090909090906</v>
      </c>
      <c r="G25" s="363">
        <f>G24/D24</f>
        <v>4.5454545454545456E-2</v>
      </c>
    </row>
    <row r="26" spans="2:7" ht="20.100000000000001" customHeight="1" thickTop="1" x14ac:dyDescent="0.2">
      <c r="B26" s="412" t="s">
        <v>229</v>
      </c>
      <c r="C26" s="499" t="s">
        <v>177</v>
      </c>
      <c r="D26" s="299">
        <v>106</v>
      </c>
      <c r="E26" s="355">
        <v>2</v>
      </c>
      <c r="F26" s="59">
        <v>97</v>
      </c>
      <c r="G26" s="61">
        <f>D26-E26-F26</f>
        <v>7</v>
      </c>
    </row>
    <row r="27" spans="2:7" ht="20.100000000000001" customHeight="1" x14ac:dyDescent="0.2">
      <c r="B27" s="413"/>
      <c r="C27" s="421"/>
      <c r="D27" s="309"/>
      <c r="E27" s="96">
        <f>E26/D26</f>
        <v>1.8867924528301886E-2</v>
      </c>
      <c r="F27" s="203">
        <f t="shared" ref="F27" si="7">F26/D26</f>
        <v>0.91509433962264153</v>
      </c>
      <c r="G27" s="97">
        <f>G26/D26</f>
        <v>6.6037735849056603E-2</v>
      </c>
    </row>
    <row r="28" spans="2:7" ht="20.100000000000001" customHeight="1" x14ac:dyDescent="0.2">
      <c r="B28" s="413"/>
      <c r="C28" s="421" t="s">
        <v>178</v>
      </c>
      <c r="D28" s="302">
        <v>171</v>
      </c>
      <c r="E28" s="41">
        <v>21</v>
      </c>
      <c r="F28" s="58">
        <v>146</v>
      </c>
      <c r="G28" s="60">
        <f>D28-E28-F28</f>
        <v>4</v>
      </c>
    </row>
    <row r="29" spans="2:7" ht="20.100000000000001" customHeight="1" x14ac:dyDescent="0.2">
      <c r="B29" s="413"/>
      <c r="C29" s="500"/>
      <c r="D29" s="309"/>
      <c r="E29" s="96">
        <f>E28/D28</f>
        <v>0.12280701754385964</v>
      </c>
      <c r="F29" s="203">
        <f t="shared" ref="F29" si="8">F28/D28</f>
        <v>0.85380116959064323</v>
      </c>
      <c r="G29" s="97">
        <f>G28/D28</f>
        <v>2.3391812865497075E-2</v>
      </c>
    </row>
    <row r="30" spans="2:7" ht="20.100000000000001" customHeight="1" x14ac:dyDescent="0.2">
      <c r="B30" s="413"/>
      <c r="C30" s="421" t="s">
        <v>179</v>
      </c>
      <c r="D30" s="308">
        <v>49</v>
      </c>
      <c r="E30" s="41">
        <v>3</v>
      </c>
      <c r="F30" s="58">
        <v>42</v>
      </c>
      <c r="G30" s="60">
        <f>D30-E30-F30</f>
        <v>4</v>
      </c>
    </row>
    <row r="31" spans="2:7" ht="20.100000000000001" customHeight="1" x14ac:dyDescent="0.2">
      <c r="B31" s="413"/>
      <c r="C31" s="500"/>
      <c r="D31" s="309"/>
      <c r="E31" s="96">
        <f>E30/D30</f>
        <v>6.1224489795918366E-2</v>
      </c>
      <c r="F31" s="203">
        <f t="shared" ref="F31" si="9">F30/D30</f>
        <v>0.8571428571428571</v>
      </c>
      <c r="G31" s="97">
        <f>G30/D30</f>
        <v>8.1632653061224483E-2</v>
      </c>
    </row>
    <row r="32" spans="2:7" ht="20.100000000000001" customHeight="1" x14ac:dyDescent="0.2">
      <c r="B32" s="413"/>
      <c r="C32" s="421" t="s">
        <v>180</v>
      </c>
      <c r="D32" s="308">
        <v>38</v>
      </c>
      <c r="E32" s="395">
        <v>6</v>
      </c>
      <c r="F32" s="395">
        <v>32</v>
      </c>
      <c r="G32" s="60">
        <f>D32-E32-F32</f>
        <v>0</v>
      </c>
    </row>
    <row r="33" spans="2:7" ht="20.100000000000001" customHeight="1" x14ac:dyDescent="0.2">
      <c r="B33" s="413"/>
      <c r="C33" s="500"/>
      <c r="D33" s="309"/>
      <c r="E33" s="96">
        <f>E32/D32</f>
        <v>0.15789473684210525</v>
      </c>
      <c r="F33" s="203">
        <f t="shared" ref="F33" si="10">F32/D32</f>
        <v>0.84210526315789469</v>
      </c>
      <c r="G33" s="97">
        <f>G32/D32</f>
        <v>0</v>
      </c>
    </row>
    <row r="34" spans="2:7" ht="20.100000000000001" customHeight="1" x14ac:dyDescent="0.2">
      <c r="B34" s="413"/>
      <c r="C34" s="421" t="s">
        <v>181</v>
      </c>
      <c r="D34" s="308">
        <v>33</v>
      </c>
      <c r="E34" s="41">
        <v>1</v>
      </c>
      <c r="F34" s="58">
        <v>31</v>
      </c>
      <c r="G34" s="60">
        <f>D34-E34-F34</f>
        <v>1</v>
      </c>
    </row>
    <row r="35" spans="2:7" ht="20.100000000000001" customHeight="1" x14ac:dyDescent="0.2">
      <c r="B35" s="413"/>
      <c r="C35" s="500"/>
      <c r="D35" s="309"/>
      <c r="E35" s="96">
        <f>E34/D34</f>
        <v>3.0303030303030304E-2</v>
      </c>
      <c r="F35" s="203">
        <f t="shared" ref="F35" si="11">F34/D34</f>
        <v>0.93939393939393945</v>
      </c>
      <c r="G35" s="97">
        <f>G34/D34</f>
        <v>3.0303030303030304E-2</v>
      </c>
    </row>
    <row r="36" spans="2:7" ht="20.100000000000001" customHeight="1" x14ac:dyDescent="0.2">
      <c r="B36" s="413"/>
      <c r="C36" s="421" t="s">
        <v>182</v>
      </c>
      <c r="D36" s="302">
        <v>30</v>
      </c>
      <c r="E36" s="41">
        <v>1</v>
      </c>
      <c r="F36" s="58">
        <v>29</v>
      </c>
      <c r="G36" s="60">
        <f>D36-E36-F36</f>
        <v>0</v>
      </c>
    </row>
    <row r="37" spans="2:7" ht="20.100000000000001" customHeight="1" thickBot="1" x14ac:dyDescent="0.25">
      <c r="B37" s="413"/>
      <c r="C37" s="501"/>
      <c r="D37" s="308"/>
      <c r="E37" s="360">
        <f>E36/D36</f>
        <v>3.3333333333333333E-2</v>
      </c>
      <c r="F37" s="361">
        <f t="shared" ref="F37" si="12">F36/D36</f>
        <v>0.96666666666666667</v>
      </c>
      <c r="G37" s="363">
        <f>G36/D36</f>
        <v>0</v>
      </c>
    </row>
    <row r="38" spans="2:7" ht="20.100000000000001" customHeight="1" thickTop="1" x14ac:dyDescent="0.2">
      <c r="B38" s="413"/>
      <c r="C38" s="4" t="s">
        <v>183</v>
      </c>
      <c r="D38" s="44">
        <v>291</v>
      </c>
      <c r="E38" s="205">
        <f>E28+E30+E32+E34</f>
        <v>31</v>
      </c>
      <c r="F38" s="59">
        <f>F28+F30+F32+F34</f>
        <v>251</v>
      </c>
      <c r="G38" s="62">
        <f>G28+G30+G32+G34</f>
        <v>9</v>
      </c>
    </row>
    <row r="39" spans="2:7" ht="20.100000000000001" customHeight="1" x14ac:dyDescent="0.2">
      <c r="B39" s="413"/>
      <c r="C39" s="5" t="s">
        <v>184</v>
      </c>
      <c r="D39" s="309"/>
      <c r="E39" s="96">
        <f>E38/D38</f>
        <v>0.10652920962199312</v>
      </c>
      <c r="F39" s="203">
        <f t="shared" ref="F39" si="13">F38/D38</f>
        <v>0.86254295532646053</v>
      </c>
      <c r="G39" s="97">
        <f>G38/D38</f>
        <v>3.0927835051546393E-2</v>
      </c>
    </row>
    <row r="40" spans="2:7" ht="20.100000000000001" customHeight="1" x14ac:dyDescent="0.2">
      <c r="B40" s="413"/>
      <c r="C40" s="4" t="s">
        <v>183</v>
      </c>
      <c r="D40" s="45">
        <v>150</v>
      </c>
      <c r="E40" s="41">
        <f>E30+E32+E34+E36</f>
        <v>11</v>
      </c>
      <c r="F40" s="58">
        <f>F30+F32+F34+F36</f>
        <v>134</v>
      </c>
      <c r="G40" s="61">
        <f>G30+G32+G34+G36</f>
        <v>5</v>
      </c>
    </row>
    <row r="41" spans="2:7" ht="20.100000000000001" customHeight="1" thickBot="1" x14ac:dyDescent="0.25">
      <c r="B41" s="414"/>
      <c r="C41" s="5" t="s">
        <v>185</v>
      </c>
      <c r="D41" s="309"/>
      <c r="E41" s="94">
        <f>E40/D40</f>
        <v>7.3333333333333334E-2</v>
      </c>
      <c r="F41" s="204">
        <f t="shared" ref="F41" si="14">F40/D40</f>
        <v>0.89333333333333331</v>
      </c>
      <c r="G41" s="95">
        <f>G40/D40</f>
        <v>3.3333333333333333E-2</v>
      </c>
    </row>
    <row r="42" spans="2:7" ht="19.5" customHeight="1" x14ac:dyDescent="0.2">
      <c r="C42" s="11"/>
      <c r="D42" s="12"/>
      <c r="E42" s="10"/>
      <c r="F42" s="10"/>
      <c r="G42" s="10"/>
    </row>
  </sheetData>
  <mergeCells count="19">
    <mergeCell ref="D9:D11"/>
    <mergeCell ref="E9:E11"/>
    <mergeCell ref="F9:F11"/>
    <mergeCell ref="G9:G11"/>
    <mergeCell ref="B12:C13"/>
    <mergeCell ref="C22:C23"/>
    <mergeCell ref="C24:C25"/>
    <mergeCell ref="B26:B41"/>
    <mergeCell ref="C26:C27"/>
    <mergeCell ref="C28:C29"/>
    <mergeCell ref="C30:C31"/>
    <mergeCell ref="C32:C33"/>
    <mergeCell ref="C34:C35"/>
    <mergeCell ref="C36:C37"/>
    <mergeCell ref="B14:B25"/>
    <mergeCell ref="C14:C15"/>
    <mergeCell ref="C16:C17"/>
    <mergeCell ref="C18:C19"/>
    <mergeCell ref="C20:C21"/>
  </mergeCells>
  <phoneticPr fontId="2"/>
  <pageMargins left="0.94488188976377963" right="0.6692913385826772" top="0.78740157480314965" bottom="0.35433070866141736" header="0.19685039370078741" footer="0.19685039370078741"/>
  <pageSetup paperSize="9" scale="91" firstPageNumber="2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D9B5-AF3B-41DF-92DE-F199B00F8200}">
  <sheetPr>
    <tabColor rgb="FF00B0F0"/>
    <pageSetUpPr fitToPage="1"/>
  </sheetPr>
  <dimension ref="B2:J41"/>
  <sheetViews>
    <sheetView view="pageBreakPreview" topLeftCell="A62" zoomScaleNormal="100" zoomScaleSheetLayoutView="100" workbookViewId="0">
      <selection sqref="A1:XFD1"/>
    </sheetView>
  </sheetViews>
  <sheetFormatPr defaultRowHeight="13.2" x14ac:dyDescent="0.2"/>
  <cols>
    <col min="1" max="1" width="3.77734375" customWidth="1"/>
    <col min="2" max="2" width="5.33203125" customWidth="1"/>
    <col min="3" max="3" width="16.88671875" customWidth="1"/>
    <col min="4" max="4" width="10.33203125" customWidth="1"/>
    <col min="5" max="10" width="18.6640625" customWidth="1"/>
  </cols>
  <sheetData>
    <row r="2" spans="2:10" x14ac:dyDescent="0.2">
      <c r="B2" s="1" t="s">
        <v>283</v>
      </c>
    </row>
    <row r="3" spans="2:10" ht="9.75" customHeight="1" x14ac:dyDescent="0.2"/>
    <row r="4" spans="2:10" x14ac:dyDescent="0.2">
      <c r="I4" s="31" t="s">
        <v>167</v>
      </c>
    </row>
    <row r="5" spans="2:10" x14ac:dyDescent="0.2">
      <c r="I5" s="31" t="s">
        <v>230</v>
      </c>
    </row>
    <row r="6" spans="2:10" ht="8.25" customHeight="1" x14ac:dyDescent="0.2"/>
    <row r="7" spans="2:10" ht="13.8" thickBot="1" x14ac:dyDescent="0.25">
      <c r="J7" s="2" t="s">
        <v>168</v>
      </c>
    </row>
    <row r="8" spans="2:10" x14ac:dyDescent="0.2">
      <c r="B8" s="514"/>
      <c r="C8" s="514"/>
      <c r="D8" s="534" t="s">
        <v>232</v>
      </c>
      <c r="E8" s="535" t="s">
        <v>284</v>
      </c>
      <c r="F8" s="537" t="s">
        <v>285</v>
      </c>
      <c r="G8" s="537" t="s">
        <v>286</v>
      </c>
      <c r="H8" s="537" t="s">
        <v>287</v>
      </c>
      <c r="I8" s="539" t="s">
        <v>288</v>
      </c>
      <c r="J8" s="532" t="s">
        <v>289</v>
      </c>
    </row>
    <row r="9" spans="2:10" ht="61.5" customHeight="1" x14ac:dyDescent="0.2">
      <c r="B9" s="514"/>
      <c r="C9" s="514"/>
      <c r="D9" s="534"/>
      <c r="E9" s="536"/>
      <c r="F9" s="538"/>
      <c r="G9" s="538"/>
      <c r="H9" s="538"/>
      <c r="I9" s="540"/>
      <c r="J9" s="533"/>
    </row>
    <row r="10" spans="2:10" ht="21.75" customHeight="1" x14ac:dyDescent="0.2">
      <c r="B10" s="434" t="s">
        <v>169</v>
      </c>
      <c r="C10" s="519"/>
      <c r="D10" s="364">
        <v>377</v>
      </c>
      <c r="E10" s="345">
        <f>E12+E14+E16+E18+E20+E22</f>
        <v>77</v>
      </c>
      <c r="F10" s="310">
        <f t="shared" ref="F10:J10" si="0">F12+F14+F16+F18+F20+F22</f>
        <v>151</v>
      </c>
      <c r="G10" s="310">
        <f t="shared" si="0"/>
        <v>83</v>
      </c>
      <c r="H10" s="310">
        <f t="shared" si="0"/>
        <v>62</v>
      </c>
      <c r="I10" s="310">
        <f>I12+I14+I16+I18+I20+I22</f>
        <v>69</v>
      </c>
      <c r="J10" s="312">
        <f t="shared" si="0"/>
        <v>25</v>
      </c>
    </row>
    <row r="11" spans="2:10" s="191" customFormat="1" ht="21.75" customHeight="1" thickBot="1" x14ac:dyDescent="0.25">
      <c r="B11" s="420"/>
      <c r="C11" s="528"/>
      <c r="D11" s="188"/>
      <c r="E11" s="189">
        <f>E10/$D$10</f>
        <v>0.20424403183023873</v>
      </c>
      <c r="F11" s="188">
        <f t="shared" ref="F11:G11" si="1">F10/$D$10</f>
        <v>0.40053050397877982</v>
      </c>
      <c r="G11" s="188">
        <f t="shared" si="1"/>
        <v>0.22015915119363394</v>
      </c>
      <c r="H11" s="188">
        <f>H10/$D$10</f>
        <v>0.16445623342175067</v>
      </c>
      <c r="I11" s="188">
        <f>I10/D10</f>
        <v>0.1830238726790451</v>
      </c>
      <c r="J11" s="190">
        <f>J10/D10</f>
        <v>6.6312997347480113E-2</v>
      </c>
    </row>
    <row r="12" spans="2:10" ht="21.75" customHeight="1" thickTop="1" x14ac:dyDescent="0.2">
      <c r="B12" s="412" t="s">
        <v>210</v>
      </c>
      <c r="C12" s="529" t="s">
        <v>171</v>
      </c>
      <c r="D12" s="313">
        <v>29</v>
      </c>
      <c r="E12" s="346">
        <v>5</v>
      </c>
      <c r="F12" s="313">
        <v>10</v>
      </c>
      <c r="G12" s="313">
        <v>4</v>
      </c>
      <c r="H12" s="313">
        <v>5</v>
      </c>
      <c r="I12" s="313">
        <v>5</v>
      </c>
      <c r="J12" s="347">
        <v>2</v>
      </c>
    </row>
    <row r="13" spans="2:10" s="191" customFormat="1" ht="21.75" customHeight="1" x14ac:dyDescent="0.2">
      <c r="B13" s="413"/>
      <c r="C13" s="410"/>
      <c r="D13" s="188"/>
      <c r="E13" s="189">
        <f>E12/D12</f>
        <v>0.17241379310344829</v>
      </c>
      <c r="F13" s="188">
        <f t="shared" ref="F13:G13" si="2">F12/$D$12</f>
        <v>0.34482758620689657</v>
      </c>
      <c r="G13" s="188">
        <f t="shared" si="2"/>
        <v>0.13793103448275862</v>
      </c>
      <c r="H13" s="188">
        <f>H12/$D$12</f>
        <v>0.17241379310344829</v>
      </c>
      <c r="I13" s="188">
        <f>I12/D12</f>
        <v>0.17241379310344829</v>
      </c>
      <c r="J13" s="190">
        <f>J12/D12</f>
        <v>6.8965517241379309E-2</v>
      </c>
    </row>
    <row r="14" spans="2:10" ht="21.75" customHeight="1" x14ac:dyDescent="0.2">
      <c r="B14" s="413"/>
      <c r="C14" s="416" t="s">
        <v>172</v>
      </c>
      <c r="D14" s="310">
        <v>80</v>
      </c>
      <c r="E14" s="345">
        <v>22</v>
      </c>
      <c r="F14" s="310">
        <v>30</v>
      </c>
      <c r="G14" s="310">
        <v>12</v>
      </c>
      <c r="H14" s="310">
        <v>16</v>
      </c>
      <c r="I14" s="310">
        <v>19</v>
      </c>
      <c r="J14" s="312">
        <v>3</v>
      </c>
    </row>
    <row r="15" spans="2:10" s="191" customFormat="1" ht="21.75" customHeight="1" x14ac:dyDescent="0.2">
      <c r="B15" s="413"/>
      <c r="C15" s="416"/>
      <c r="D15" s="192"/>
      <c r="E15" s="189">
        <f>E14/D14</f>
        <v>0.27500000000000002</v>
      </c>
      <c r="F15" s="188">
        <f t="shared" ref="F15:G15" si="3">F14/$D$14</f>
        <v>0.375</v>
      </c>
      <c r="G15" s="188">
        <f t="shared" si="3"/>
        <v>0.15</v>
      </c>
      <c r="H15" s="188">
        <f>H14/$D$14</f>
        <v>0.2</v>
      </c>
      <c r="I15" s="188">
        <f>I14/D14</f>
        <v>0.23749999999999999</v>
      </c>
      <c r="J15" s="190">
        <f>J14/D14</f>
        <v>3.7499999999999999E-2</v>
      </c>
    </row>
    <row r="16" spans="2:10" ht="21.75" customHeight="1" x14ac:dyDescent="0.2">
      <c r="B16" s="413"/>
      <c r="C16" s="425" t="s">
        <v>213</v>
      </c>
      <c r="D16" s="310">
        <v>22</v>
      </c>
      <c r="E16" s="345">
        <v>4</v>
      </c>
      <c r="F16" s="310">
        <v>5</v>
      </c>
      <c r="G16" s="310">
        <v>9</v>
      </c>
      <c r="H16" s="310">
        <v>3</v>
      </c>
      <c r="I16" s="310">
        <v>3</v>
      </c>
      <c r="J16" s="312">
        <v>3</v>
      </c>
    </row>
    <row r="17" spans="2:10" s="191" customFormat="1" ht="21.75" customHeight="1" x14ac:dyDescent="0.2">
      <c r="B17" s="413"/>
      <c r="C17" s="426"/>
      <c r="D17" s="192"/>
      <c r="E17" s="189">
        <f>E16/D16</f>
        <v>0.18181818181818182</v>
      </c>
      <c r="F17" s="188">
        <f t="shared" ref="F17:G17" si="4">F16/$D$16</f>
        <v>0.22727272727272727</v>
      </c>
      <c r="G17" s="188">
        <f t="shared" si="4"/>
        <v>0.40909090909090912</v>
      </c>
      <c r="H17" s="188">
        <f>H16/$D$16</f>
        <v>0.13636363636363635</v>
      </c>
      <c r="I17" s="188">
        <f>I16/D16</f>
        <v>0.13636363636363635</v>
      </c>
      <c r="J17" s="190">
        <f>J16/D16</f>
        <v>0.13636363636363635</v>
      </c>
    </row>
    <row r="18" spans="2:10" ht="21.75" customHeight="1" x14ac:dyDescent="0.2">
      <c r="B18" s="413"/>
      <c r="C18" s="530" t="s">
        <v>233</v>
      </c>
      <c r="D18" s="310">
        <v>78</v>
      </c>
      <c r="E18" s="345">
        <v>17</v>
      </c>
      <c r="F18" s="310">
        <v>41</v>
      </c>
      <c r="G18" s="310">
        <v>14</v>
      </c>
      <c r="H18" s="310">
        <v>7</v>
      </c>
      <c r="I18" s="310">
        <v>15</v>
      </c>
      <c r="J18" s="312">
        <v>3</v>
      </c>
    </row>
    <row r="19" spans="2:10" s="191" customFormat="1" ht="21.75" customHeight="1" x14ac:dyDescent="0.2">
      <c r="B19" s="413"/>
      <c r="C19" s="530"/>
      <c r="D19" s="192"/>
      <c r="E19" s="189">
        <f>E18/D18</f>
        <v>0.21794871794871795</v>
      </c>
      <c r="F19" s="188">
        <f t="shared" ref="F19:G19" si="5">F18/$D$18</f>
        <v>0.52564102564102566</v>
      </c>
      <c r="G19" s="188">
        <f t="shared" si="5"/>
        <v>0.17948717948717949</v>
      </c>
      <c r="H19" s="188">
        <f>H18/$D$18</f>
        <v>8.9743589743589744E-2</v>
      </c>
      <c r="I19" s="188">
        <f>I18/D18</f>
        <v>0.19230769230769232</v>
      </c>
      <c r="J19" s="190">
        <f>J18/D18</f>
        <v>3.8461538461538464E-2</v>
      </c>
    </row>
    <row r="20" spans="2:10" ht="21.75" customHeight="1" x14ac:dyDescent="0.2">
      <c r="B20" s="413"/>
      <c r="C20" s="416" t="s">
        <v>234</v>
      </c>
      <c r="D20" s="310">
        <v>8</v>
      </c>
      <c r="E20" s="345">
        <v>1</v>
      </c>
      <c r="F20" s="310">
        <v>5</v>
      </c>
      <c r="G20" s="310">
        <v>1</v>
      </c>
      <c r="H20" s="310">
        <v>1</v>
      </c>
      <c r="I20" s="310">
        <v>0</v>
      </c>
      <c r="J20" s="312">
        <v>0</v>
      </c>
    </row>
    <row r="21" spans="2:10" s="191" customFormat="1" ht="21.75" customHeight="1" x14ac:dyDescent="0.2">
      <c r="B21" s="413"/>
      <c r="C21" s="416"/>
      <c r="D21" s="192"/>
      <c r="E21" s="189">
        <f>E20/D20</f>
        <v>0.125</v>
      </c>
      <c r="F21" s="188">
        <f t="shared" ref="F21:G21" si="6">F20/$D$20</f>
        <v>0.625</v>
      </c>
      <c r="G21" s="188">
        <f t="shared" si="6"/>
        <v>0.125</v>
      </c>
      <c r="H21" s="188">
        <f>H20/$D$20</f>
        <v>0.125</v>
      </c>
      <c r="I21" s="188">
        <f>I20/D20</f>
        <v>0</v>
      </c>
      <c r="J21" s="190">
        <f>J20/D20</f>
        <v>0</v>
      </c>
    </row>
    <row r="22" spans="2:10" ht="21.75" customHeight="1" x14ac:dyDescent="0.2">
      <c r="B22" s="413"/>
      <c r="C22" s="409" t="s">
        <v>175</v>
      </c>
      <c r="D22" s="310">
        <v>160</v>
      </c>
      <c r="E22" s="345">
        <v>28</v>
      </c>
      <c r="F22" s="310">
        <v>60</v>
      </c>
      <c r="G22" s="310">
        <v>43</v>
      </c>
      <c r="H22" s="310">
        <v>30</v>
      </c>
      <c r="I22" s="310">
        <v>27</v>
      </c>
      <c r="J22" s="312">
        <v>14</v>
      </c>
    </row>
    <row r="23" spans="2:10" s="191" customFormat="1" ht="21.75" customHeight="1" thickBot="1" x14ac:dyDescent="0.25">
      <c r="B23" s="418"/>
      <c r="C23" s="531"/>
      <c r="D23" s="193"/>
      <c r="E23" s="194">
        <f>E22/D22</f>
        <v>0.17499999999999999</v>
      </c>
      <c r="F23" s="193">
        <f t="shared" ref="F23:G23" si="7">F22/$D$22</f>
        <v>0.375</v>
      </c>
      <c r="G23" s="193">
        <f t="shared" si="7"/>
        <v>0.26874999999999999</v>
      </c>
      <c r="H23" s="193">
        <f>H22/$D$22</f>
        <v>0.1875</v>
      </c>
      <c r="I23" s="193">
        <f>I22/D22</f>
        <v>0.16875000000000001</v>
      </c>
      <c r="J23" s="195">
        <f>J22/D22</f>
        <v>8.7499999999999994E-2</v>
      </c>
    </row>
    <row r="24" spans="2:10" ht="21.75" customHeight="1" thickTop="1" x14ac:dyDescent="0.2">
      <c r="B24" s="412" t="s">
        <v>229</v>
      </c>
      <c r="C24" s="415" t="s">
        <v>177</v>
      </c>
      <c r="D24" s="310">
        <v>97</v>
      </c>
      <c r="E24" s="346">
        <v>14</v>
      </c>
      <c r="F24" s="313">
        <v>38</v>
      </c>
      <c r="G24" s="313">
        <v>17</v>
      </c>
      <c r="H24" s="313">
        <v>10</v>
      </c>
      <c r="I24" s="313">
        <v>30</v>
      </c>
      <c r="J24" s="347">
        <v>7</v>
      </c>
    </row>
    <row r="25" spans="2:10" s="191" customFormat="1" ht="21.75" customHeight="1" x14ac:dyDescent="0.2">
      <c r="B25" s="413"/>
      <c r="C25" s="411"/>
      <c r="D25" s="196"/>
      <c r="E25" s="189">
        <f>E24/D24</f>
        <v>0.14432989690721648</v>
      </c>
      <c r="F25" s="188">
        <f t="shared" ref="F25:G25" si="8">F24/$D$24</f>
        <v>0.39175257731958762</v>
      </c>
      <c r="G25" s="188">
        <f t="shared" si="8"/>
        <v>0.17525773195876287</v>
      </c>
      <c r="H25" s="188">
        <f>H24/$D$24</f>
        <v>0.10309278350515463</v>
      </c>
      <c r="I25" s="188">
        <f>I24/D24</f>
        <v>0.30927835051546393</v>
      </c>
      <c r="J25" s="190">
        <f>J24/D24</f>
        <v>7.2164948453608241E-2</v>
      </c>
    </row>
    <row r="26" spans="2:10" ht="21.75" customHeight="1" x14ac:dyDescent="0.2">
      <c r="B26" s="413"/>
      <c r="C26" s="416" t="s">
        <v>178</v>
      </c>
      <c r="D26" s="310">
        <v>146</v>
      </c>
      <c r="E26" s="345">
        <v>25</v>
      </c>
      <c r="F26" s="310">
        <v>74</v>
      </c>
      <c r="G26" s="310">
        <v>33</v>
      </c>
      <c r="H26" s="310">
        <v>27</v>
      </c>
      <c r="I26" s="310">
        <v>25</v>
      </c>
      <c r="J26" s="312">
        <v>5</v>
      </c>
    </row>
    <row r="27" spans="2:10" s="191" customFormat="1" ht="21.75" customHeight="1" x14ac:dyDescent="0.2">
      <c r="B27" s="413"/>
      <c r="C27" s="416"/>
      <c r="D27" s="192"/>
      <c r="E27" s="189">
        <f>E26/D26</f>
        <v>0.17123287671232876</v>
      </c>
      <c r="F27" s="188">
        <f t="shared" ref="F27:G27" si="9">F26/$D$26</f>
        <v>0.50684931506849318</v>
      </c>
      <c r="G27" s="188">
        <f t="shared" si="9"/>
        <v>0.22602739726027396</v>
      </c>
      <c r="H27" s="188">
        <f>H26/$D$26</f>
        <v>0.18493150684931506</v>
      </c>
      <c r="I27" s="188">
        <f>I26/D26</f>
        <v>0.17123287671232876</v>
      </c>
      <c r="J27" s="190">
        <f>J26/D26</f>
        <v>3.4246575342465752E-2</v>
      </c>
    </row>
    <row r="28" spans="2:10" ht="21.75" customHeight="1" x14ac:dyDescent="0.2">
      <c r="B28" s="413"/>
      <c r="C28" s="416" t="s">
        <v>179</v>
      </c>
      <c r="D28" s="310">
        <v>42</v>
      </c>
      <c r="E28" s="345">
        <v>9</v>
      </c>
      <c r="F28" s="310">
        <v>17</v>
      </c>
      <c r="G28" s="310">
        <v>8</v>
      </c>
      <c r="H28" s="310">
        <v>5</v>
      </c>
      <c r="I28" s="310">
        <v>7</v>
      </c>
      <c r="J28" s="312">
        <v>4</v>
      </c>
    </row>
    <row r="29" spans="2:10" s="191" customFormat="1" ht="21.75" customHeight="1" x14ac:dyDescent="0.2">
      <c r="B29" s="413"/>
      <c r="C29" s="416"/>
      <c r="D29" s="192"/>
      <c r="E29" s="189">
        <f>E28/D28</f>
        <v>0.21428571428571427</v>
      </c>
      <c r="F29" s="188">
        <f t="shared" ref="F29:G29" si="10">F28/$D$28</f>
        <v>0.40476190476190477</v>
      </c>
      <c r="G29" s="188">
        <f t="shared" si="10"/>
        <v>0.19047619047619047</v>
      </c>
      <c r="H29" s="188">
        <f>H28/$D$28</f>
        <v>0.11904761904761904</v>
      </c>
      <c r="I29" s="188">
        <f>I28/D28</f>
        <v>0.16666666666666666</v>
      </c>
      <c r="J29" s="190">
        <f>J28/D28</f>
        <v>9.5238095238095233E-2</v>
      </c>
    </row>
    <row r="30" spans="2:10" ht="21.75" customHeight="1" x14ac:dyDescent="0.2">
      <c r="B30" s="413"/>
      <c r="C30" s="416" t="s">
        <v>180</v>
      </c>
      <c r="D30" s="310">
        <v>32</v>
      </c>
      <c r="E30" s="345">
        <v>6</v>
      </c>
      <c r="F30" s="310">
        <v>9</v>
      </c>
      <c r="G30" s="310">
        <v>12</v>
      </c>
      <c r="H30" s="310">
        <v>6</v>
      </c>
      <c r="I30" s="310">
        <v>3</v>
      </c>
      <c r="J30" s="312">
        <v>2</v>
      </c>
    </row>
    <row r="31" spans="2:10" s="191" customFormat="1" ht="21.75" customHeight="1" x14ac:dyDescent="0.2">
      <c r="B31" s="413"/>
      <c r="C31" s="416"/>
      <c r="D31" s="192"/>
      <c r="E31" s="189">
        <f>E30/D30</f>
        <v>0.1875</v>
      </c>
      <c r="F31" s="188">
        <f t="shared" ref="F31:G31" si="11">F30/$D$30</f>
        <v>0.28125</v>
      </c>
      <c r="G31" s="188">
        <f t="shared" si="11"/>
        <v>0.375</v>
      </c>
      <c r="H31" s="188">
        <f>H30/$D$30</f>
        <v>0.1875</v>
      </c>
      <c r="I31" s="188">
        <f>I30/D30</f>
        <v>9.375E-2</v>
      </c>
      <c r="J31" s="190">
        <f>J30/D30</f>
        <v>6.25E-2</v>
      </c>
    </row>
    <row r="32" spans="2:10" ht="21.75" customHeight="1" x14ac:dyDescent="0.2">
      <c r="B32" s="413"/>
      <c r="C32" s="416" t="s">
        <v>181</v>
      </c>
      <c r="D32" s="310">
        <v>31</v>
      </c>
      <c r="E32" s="345">
        <v>9</v>
      </c>
      <c r="F32" s="310">
        <v>8</v>
      </c>
      <c r="G32" s="310">
        <v>5</v>
      </c>
      <c r="H32" s="310">
        <v>9</v>
      </c>
      <c r="I32" s="310">
        <v>4</v>
      </c>
      <c r="J32" s="312">
        <v>3</v>
      </c>
    </row>
    <row r="33" spans="2:10" s="191" customFormat="1" ht="21.75" customHeight="1" x14ac:dyDescent="0.2">
      <c r="B33" s="413"/>
      <c r="C33" s="416"/>
      <c r="D33" s="192"/>
      <c r="E33" s="189">
        <f>E32/D32</f>
        <v>0.29032258064516131</v>
      </c>
      <c r="F33" s="188">
        <f t="shared" ref="F33:G33" si="12">F32/$D$32</f>
        <v>0.25806451612903225</v>
      </c>
      <c r="G33" s="188">
        <f t="shared" si="12"/>
        <v>0.16129032258064516</v>
      </c>
      <c r="H33" s="188">
        <f>H32/$D$32</f>
        <v>0.29032258064516131</v>
      </c>
      <c r="I33" s="188">
        <f>I32/D32</f>
        <v>0.12903225806451613</v>
      </c>
      <c r="J33" s="190">
        <f>J32/D32</f>
        <v>9.6774193548387094E-2</v>
      </c>
    </row>
    <row r="34" spans="2:10" ht="21.75" customHeight="1" x14ac:dyDescent="0.2">
      <c r="B34" s="413"/>
      <c r="C34" s="416" t="s">
        <v>182</v>
      </c>
      <c r="D34" s="310">
        <v>29</v>
      </c>
      <c r="E34" s="345">
        <v>14</v>
      </c>
      <c r="F34" s="310">
        <v>5</v>
      </c>
      <c r="G34" s="310">
        <v>8</v>
      </c>
      <c r="H34" s="310">
        <v>5</v>
      </c>
      <c r="I34" s="310">
        <v>0</v>
      </c>
      <c r="J34" s="312">
        <v>4</v>
      </c>
    </row>
    <row r="35" spans="2:10" s="191" customFormat="1" ht="21.75" customHeight="1" thickBot="1" x14ac:dyDescent="0.25">
      <c r="B35" s="413"/>
      <c r="C35" s="409"/>
      <c r="D35" s="188"/>
      <c r="E35" s="194">
        <f>E34/D34</f>
        <v>0.48275862068965519</v>
      </c>
      <c r="F35" s="193">
        <f t="shared" ref="F35:G35" si="13">F34/$D$34</f>
        <v>0.17241379310344829</v>
      </c>
      <c r="G35" s="193">
        <f t="shared" si="13"/>
        <v>0.27586206896551724</v>
      </c>
      <c r="H35" s="193">
        <f>H34/$D$34</f>
        <v>0.17241379310344829</v>
      </c>
      <c r="I35" s="193">
        <f>I34/D34</f>
        <v>0</v>
      </c>
      <c r="J35" s="195">
        <f>J34/D34</f>
        <v>0.13793103448275862</v>
      </c>
    </row>
    <row r="36" spans="2:10" ht="21.75" customHeight="1" thickTop="1" x14ac:dyDescent="0.2">
      <c r="B36" s="413"/>
      <c r="C36" s="316" t="s">
        <v>183</v>
      </c>
      <c r="D36" s="184">
        <v>251</v>
      </c>
      <c r="E36" s="348">
        <f>E26+E28+E30+E32</f>
        <v>49</v>
      </c>
      <c r="F36" s="317">
        <f t="shared" ref="F36:G36" si="14">F26+F28+F30+F32</f>
        <v>108</v>
      </c>
      <c r="G36" s="317">
        <f t="shared" si="14"/>
        <v>58</v>
      </c>
      <c r="H36" s="317">
        <f t="shared" ref="H36:J36" si="15">H26+H28+H30+H32</f>
        <v>47</v>
      </c>
      <c r="I36" s="317">
        <f t="shared" si="15"/>
        <v>39</v>
      </c>
      <c r="J36" s="319">
        <f t="shared" si="15"/>
        <v>14</v>
      </c>
    </row>
    <row r="37" spans="2:10" s="191" customFormat="1" ht="21.75" customHeight="1" x14ac:dyDescent="0.2">
      <c r="B37" s="413"/>
      <c r="C37" s="349" t="s">
        <v>184</v>
      </c>
      <c r="D37" s="309"/>
      <c r="E37" s="189">
        <f>E36/D36</f>
        <v>0.19521912350597609</v>
      </c>
      <c r="F37" s="188">
        <f t="shared" ref="F37:G37" si="16">F36/$D$36</f>
        <v>0.4302788844621514</v>
      </c>
      <c r="G37" s="188">
        <f t="shared" si="16"/>
        <v>0.23107569721115537</v>
      </c>
      <c r="H37" s="188">
        <f>H36/$D$36</f>
        <v>0.18725099601593626</v>
      </c>
      <c r="I37" s="188">
        <f>I36/D36</f>
        <v>0.15537848605577689</v>
      </c>
      <c r="J37" s="190">
        <f>J36/D36</f>
        <v>5.5776892430278883E-2</v>
      </c>
    </row>
    <row r="38" spans="2:10" ht="21.75" customHeight="1" x14ac:dyDescent="0.2">
      <c r="B38" s="413"/>
      <c r="C38" s="32" t="s">
        <v>183</v>
      </c>
      <c r="D38" s="185">
        <v>134</v>
      </c>
      <c r="E38" s="350">
        <f t="shared" ref="E38:J38" si="17">E28+E30+E32+E34</f>
        <v>38</v>
      </c>
      <c r="F38" s="320">
        <f t="shared" ref="F38:G38" si="18">F28+F30+F32+F34</f>
        <v>39</v>
      </c>
      <c r="G38" s="320">
        <f t="shared" si="18"/>
        <v>33</v>
      </c>
      <c r="H38" s="320">
        <f t="shared" si="17"/>
        <v>25</v>
      </c>
      <c r="I38" s="320">
        <f t="shared" si="17"/>
        <v>14</v>
      </c>
      <c r="J38" s="323">
        <f t="shared" si="17"/>
        <v>13</v>
      </c>
    </row>
    <row r="39" spans="2:10" s="191" customFormat="1" ht="21.75" customHeight="1" thickBot="1" x14ac:dyDescent="0.25">
      <c r="B39" s="414"/>
      <c r="C39" s="351" t="s">
        <v>185</v>
      </c>
      <c r="D39" s="309"/>
      <c r="E39" s="197">
        <f>E38/D38</f>
        <v>0.28358208955223879</v>
      </c>
      <c r="F39" s="198">
        <f t="shared" ref="F39:G39" si="19">F38/$D$38</f>
        <v>0.29104477611940299</v>
      </c>
      <c r="G39" s="198">
        <f t="shared" si="19"/>
        <v>0.2462686567164179</v>
      </c>
      <c r="H39" s="198">
        <f>H38/$D$38</f>
        <v>0.18656716417910449</v>
      </c>
      <c r="I39" s="198">
        <f>I38/D38</f>
        <v>0.1044776119402985</v>
      </c>
      <c r="J39" s="199">
        <f>J38/D38</f>
        <v>9.7014925373134331E-2</v>
      </c>
    </row>
    <row r="40" spans="2:10" x14ac:dyDescent="0.2">
      <c r="B40" s="68"/>
      <c r="C40" s="187" t="s">
        <v>290</v>
      </c>
      <c r="D40" s="186"/>
      <c r="E40" s="186"/>
      <c r="F40" s="186"/>
      <c r="G40" s="186"/>
      <c r="H40" s="186"/>
      <c r="I40" s="186"/>
      <c r="J40" s="186"/>
    </row>
    <row r="41" spans="2:10" x14ac:dyDescent="0.2">
      <c r="B41" s="1"/>
      <c r="C41" s="1"/>
      <c r="D41" s="1"/>
    </row>
  </sheetData>
  <mergeCells count="23">
    <mergeCell ref="J8:J9"/>
    <mergeCell ref="B8:C9"/>
    <mergeCell ref="D8:D9"/>
    <mergeCell ref="E8:E9"/>
    <mergeCell ref="H8:H9"/>
    <mergeCell ref="I8:I9"/>
    <mergeCell ref="F8:F9"/>
    <mergeCell ref="G8:G9"/>
    <mergeCell ref="B10:C11"/>
    <mergeCell ref="B12:B23"/>
    <mergeCell ref="C12:C13"/>
    <mergeCell ref="C14:C15"/>
    <mergeCell ref="C16:C17"/>
    <mergeCell ref="C18:C19"/>
    <mergeCell ref="C20:C21"/>
    <mergeCell ref="C22:C23"/>
    <mergeCell ref="B24:B39"/>
    <mergeCell ref="C24:C25"/>
    <mergeCell ref="C26:C27"/>
    <mergeCell ref="C28:C29"/>
    <mergeCell ref="C30:C31"/>
    <mergeCell ref="C32:C33"/>
    <mergeCell ref="C34:C35"/>
  </mergeCells>
  <phoneticPr fontId="2"/>
  <pageMargins left="0.77" right="0.25" top="0.61" bottom="0.46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1E2D-DC88-4001-96A3-1A8401D4923B}">
  <sheetPr>
    <tabColor rgb="FF00B0F0"/>
    <pageSetUpPr fitToPage="1"/>
  </sheetPr>
  <dimension ref="B3:J44"/>
  <sheetViews>
    <sheetView view="pageBreakPreview" topLeftCell="A63" zoomScaleNormal="100" zoomScaleSheetLayoutView="100" workbookViewId="0">
      <selection sqref="A1:XFD1"/>
    </sheetView>
  </sheetViews>
  <sheetFormatPr defaultColWidth="9" defaultRowHeight="13.2" x14ac:dyDescent="0.2"/>
  <cols>
    <col min="1" max="1" width="3.44140625" style="1" customWidth="1"/>
    <col min="2" max="2" width="4.33203125" style="1" customWidth="1"/>
    <col min="3" max="3" width="16.6640625" style="1" customWidth="1"/>
    <col min="4" max="4" width="17.88671875" style="1" customWidth="1"/>
    <col min="5" max="7" width="19" style="1" customWidth="1"/>
    <col min="8" max="8" width="17.88671875" style="1" customWidth="1"/>
    <col min="9" max="11" width="8.33203125" style="1" customWidth="1"/>
    <col min="12" max="16384" width="9" style="1"/>
  </cols>
  <sheetData>
    <row r="3" spans="2:10" x14ac:dyDescent="0.2">
      <c r="B3" s="1" t="s">
        <v>291</v>
      </c>
    </row>
    <row r="5" spans="2:10" x14ac:dyDescent="0.2">
      <c r="C5" s="365" t="s">
        <v>292</v>
      </c>
    </row>
    <row r="7" spans="2:10" x14ac:dyDescent="0.2">
      <c r="G7" s="365" t="s">
        <v>167</v>
      </c>
    </row>
    <row r="8" spans="2:10" x14ac:dyDescent="0.2">
      <c r="G8" s="365" t="s">
        <v>230</v>
      </c>
    </row>
    <row r="9" spans="2:10" ht="10.5" customHeight="1" x14ac:dyDescent="0.2"/>
    <row r="10" spans="2:10" ht="13.8" thickBot="1" x14ac:dyDescent="0.25">
      <c r="E10" s="1" t="s">
        <v>270</v>
      </c>
      <c r="H10" s="2" t="s">
        <v>168</v>
      </c>
      <c r="J10" s="2"/>
    </row>
    <row r="11" spans="2:10" ht="7.5" customHeight="1" x14ac:dyDescent="0.2">
      <c r="B11" s="7"/>
      <c r="C11" s="3"/>
      <c r="D11" s="482" t="s">
        <v>252</v>
      </c>
      <c r="E11" s="485" t="s">
        <v>293</v>
      </c>
      <c r="F11" s="488" t="s">
        <v>294</v>
      </c>
      <c r="G11" s="488" t="s">
        <v>295</v>
      </c>
      <c r="H11" s="491" t="s">
        <v>231</v>
      </c>
    </row>
    <row r="12" spans="2:10" ht="7.5" customHeight="1" x14ac:dyDescent="0.2">
      <c r="B12" s="14"/>
      <c r="C12" s="9"/>
      <c r="D12" s="483"/>
      <c r="E12" s="486"/>
      <c r="F12" s="489"/>
      <c r="G12" s="489"/>
      <c r="H12" s="483"/>
    </row>
    <row r="13" spans="2:10" ht="66.75" customHeight="1" x14ac:dyDescent="0.2">
      <c r="B13" s="24"/>
      <c r="C13" s="25"/>
      <c r="D13" s="484"/>
      <c r="E13" s="487"/>
      <c r="F13" s="490"/>
      <c r="G13" s="490"/>
      <c r="H13" s="484"/>
    </row>
    <row r="14" spans="2:10" ht="20.100000000000001" customHeight="1" x14ac:dyDescent="0.2">
      <c r="B14" s="492" t="s">
        <v>209</v>
      </c>
      <c r="C14" s="493"/>
      <c r="D14" s="171">
        <v>427</v>
      </c>
      <c r="E14" s="39">
        <f>E16+E18+E20+E22+E24+E26</f>
        <v>36</v>
      </c>
      <c r="F14" s="57">
        <f>F16+F18+F20+F22+F24+F26</f>
        <v>72</v>
      </c>
      <c r="G14" s="57">
        <f>G16+G18+G20+G22+G24+G26</f>
        <v>284</v>
      </c>
      <c r="H14" s="60">
        <f>H16+H18+H20+H22+H24+H26</f>
        <v>35</v>
      </c>
    </row>
    <row r="15" spans="2:10" ht="20.100000000000001" customHeight="1" thickBot="1" x14ac:dyDescent="0.25">
      <c r="B15" s="494"/>
      <c r="C15" s="495"/>
      <c r="D15" s="307"/>
      <c r="E15" s="93">
        <f>E14/D14</f>
        <v>8.4309133489461355E-2</v>
      </c>
      <c r="F15" s="202">
        <f>F14/$D$14</f>
        <v>0.16861826697892271</v>
      </c>
      <c r="G15" s="202">
        <f>G14/$D$14</f>
        <v>0.66510538641686179</v>
      </c>
      <c r="H15" s="92">
        <f>H14/D14</f>
        <v>8.1967213114754092E-2</v>
      </c>
      <c r="I15" s="33"/>
    </row>
    <row r="16" spans="2:10" ht="20.100000000000001" customHeight="1" thickTop="1" x14ac:dyDescent="0.2">
      <c r="B16" s="412" t="s">
        <v>227</v>
      </c>
      <c r="C16" s="496" t="s">
        <v>211</v>
      </c>
      <c r="D16" s="299">
        <v>49</v>
      </c>
      <c r="E16" s="355">
        <v>2</v>
      </c>
      <c r="F16" s="59">
        <v>9</v>
      </c>
      <c r="G16" s="59">
        <v>31</v>
      </c>
      <c r="H16" s="62">
        <v>7</v>
      </c>
    </row>
    <row r="17" spans="2:8" ht="20.100000000000001" customHeight="1" x14ac:dyDescent="0.2">
      <c r="B17" s="413"/>
      <c r="C17" s="497"/>
      <c r="D17" s="308"/>
      <c r="E17" s="96">
        <f>E16/D16</f>
        <v>4.0816326530612242E-2</v>
      </c>
      <c r="F17" s="203">
        <f>F16/$D$16</f>
        <v>0.18367346938775511</v>
      </c>
      <c r="G17" s="203">
        <f>G16/$D$16</f>
        <v>0.63265306122448983</v>
      </c>
      <c r="H17" s="97">
        <f>H16/D16</f>
        <v>0.14285714285714285</v>
      </c>
    </row>
    <row r="18" spans="2:8" ht="20.100000000000001" customHeight="1" x14ac:dyDescent="0.2">
      <c r="B18" s="413"/>
      <c r="C18" s="498" t="s">
        <v>212</v>
      </c>
      <c r="D18" s="294">
        <v>87</v>
      </c>
      <c r="E18" s="39">
        <v>6</v>
      </c>
      <c r="F18" s="57">
        <v>14</v>
      </c>
      <c r="G18" s="57">
        <v>62</v>
      </c>
      <c r="H18" s="60">
        <v>5</v>
      </c>
    </row>
    <row r="19" spans="2:8" ht="20.100000000000001" customHeight="1" x14ac:dyDescent="0.2">
      <c r="B19" s="413"/>
      <c r="C19" s="497"/>
      <c r="D19" s="309"/>
      <c r="E19" s="96">
        <f>E18/D18</f>
        <v>6.8965517241379309E-2</v>
      </c>
      <c r="F19" s="203">
        <f>F18/$D$18</f>
        <v>0.16091954022988506</v>
      </c>
      <c r="G19" s="203">
        <f>G18/$D$18</f>
        <v>0.71264367816091956</v>
      </c>
      <c r="H19" s="97">
        <f>H18/D18</f>
        <v>5.7471264367816091E-2</v>
      </c>
    </row>
    <row r="20" spans="2:8" ht="20.100000000000001" customHeight="1" x14ac:dyDescent="0.2">
      <c r="B20" s="413"/>
      <c r="C20" s="498" t="s">
        <v>228</v>
      </c>
      <c r="D20" s="294">
        <v>25</v>
      </c>
      <c r="E20" s="39">
        <v>2</v>
      </c>
      <c r="F20" s="57">
        <v>3</v>
      </c>
      <c r="G20" s="57">
        <v>20</v>
      </c>
      <c r="H20" s="60">
        <v>0</v>
      </c>
    </row>
    <row r="21" spans="2:8" ht="20.100000000000001" customHeight="1" x14ac:dyDescent="0.2">
      <c r="B21" s="413"/>
      <c r="C21" s="497"/>
      <c r="D21" s="309"/>
      <c r="E21" s="96">
        <f>E20/D20</f>
        <v>0.08</v>
      </c>
      <c r="F21" s="203">
        <f>F20/$D$20</f>
        <v>0.12</v>
      </c>
      <c r="G21" s="203">
        <f>G20/$D$20</f>
        <v>0.8</v>
      </c>
      <c r="H21" s="97">
        <f>H20/D20</f>
        <v>0</v>
      </c>
    </row>
    <row r="22" spans="2:8" ht="20.100000000000001" customHeight="1" x14ac:dyDescent="0.2">
      <c r="B22" s="413"/>
      <c r="C22" s="498" t="s">
        <v>214</v>
      </c>
      <c r="D22" s="294">
        <v>82</v>
      </c>
      <c r="E22" s="39">
        <v>4</v>
      </c>
      <c r="F22" s="57">
        <v>11</v>
      </c>
      <c r="G22" s="57">
        <v>62</v>
      </c>
      <c r="H22" s="60">
        <v>5</v>
      </c>
    </row>
    <row r="23" spans="2:8" ht="20.100000000000001" customHeight="1" x14ac:dyDescent="0.2">
      <c r="B23" s="413"/>
      <c r="C23" s="497"/>
      <c r="D23" s="309"/>
      <c r="E23" s="96">
        <f>E22/D22</f>
        <v>4.878048780487805E-2</v>
      </c>
      <c r="F23" s="203">
        <f>F22/$D$22</f>
        <v>0.13414634146341464</v>
      </c>
      <c r="G23" s="203">
        <f>G22/$D$22</f>
        <v>0.75609756097560976</v>
      </c>
      <c r="H23" s="97">
        <f>H22/D22</f>
        <v>6.097560975609756E-2</v>
      </c>
    </row>
    <row r="24" spans="2:8" ht="20.100000000000001" customHeight="1" x14ac:dyDescent="0.2">
      <c r="B24" s="413"/>
      <c r="C24" s="498" t="s">
        <v>215</v>
      </c>
      <c r="D24" s="294">
        <v>8</v>
      </c>
      <c r="E24" s="39">
        <v>1</v>
      </c>
      <c r="F24" s="57">
        <v>0</v>
      </c>
      <c r="G24" s="57">
        <v>7</v>
      </c>
      <c r="H24" s="60">
        <v>0</v>
      </c>
    </row>
    <row r="25" spans="2:8" ht="20.100000000000001" customHeight="1" x14ac:dyDescent="0.2">
      <c r="B25" s="413"/>
      <c r="C25" s="497"/>
      <c r="D25" s="309"/>
      <c r="E25" s="96">
        <f>E24/D24</f>
        <v>0.125</v>
      </c>
      <c r="F25" s="203">
        <f>F24/$D$24</f>
        <v>0</v>
      </c>
      <c r="G25" s="203">
        <f>G24/$D$24</f>
        <v>0.875</v>
      </c>
      <c r="H25" s="97">
        <f>H24/D24</f>
        <v>0</v>
      </c>
    </row>
    <row r="26" spans="2:8" ht="20.100000000000001" customHeight="1" x14ac:dyDescent="0.2">
      <c r="B26" s="413"/>
      <c r="C26" s="498" t="s">
        <v>216</v>
      </c>
      <c r="D26" s="294">
        <v>176</v>
      </c>
      <c r="E26" s="41">
        <v>21</v>
      </c>
      <c r="F26" s="58">
        <v>35</v>
      </c>
      <c r="G26" s="58">
        <v>102</v>
      </c>
      <c r="H26" s="60">
        <v>18</v>
      </c>
    </row>
    <row r="27" spans="2:8" ht="20.100000000000001" customHeight="1" thickBot="1" x14ac:dyDescent="0.25">
      <c r="B27" s="413"/>
      <c r="C27" s="497"/>
      <c r="D27" s="308"/>
      <c r="E27" s="352">
        <f>E26/D26</f>
        <v>0.11931818181818182</v>
      </c>
      <c r="F27" s="356">
        <f>F26/$D$26</f>
        <v>0.19886363636363635</v>
      </c>
      <c r="G27" s="356">
        <f>G26/$D$26</f>
        <v>0.57954545454545459</v>
      </c>
      <c r="H27" s="363">
        <f>H26/D26</f>
        <v>0.10227272727272728</v>
      </c>
    </row>
    <row r="28" spans="2:8" ht="20.100000000000001" customHeight="1" thickTop="1" x14ac:dyDescent="0.2">
      <c r="B28" s="412" t="s">
        <v>229</v>
      </c>
      <c r="C28" s="499" t="s">
        <v>177</v>
      </c>
      <c r="D28" s="299">
        <v>106</v>
      </c>
      <c r="E28" s="355">
        <v>5</v>
      </c>
      <c r="F28" s="59">
        <v>9</v>
      </c>
      <c r="G28" s="59">
        <v>76</v>
      </c>
      <c r="H28" s="61">
        <v>16</v>
      </c>
    </row>
    <row r="29" spans="2:8" ht="20.100000000000001" customHeight="1" x14ac:dyDescent="0.2">
      <c r="B29" s="413"/>
      <c r="C29" s="421"/>
      <c r="D29" s="309"/>
      <c r="E29" s="96">
        <f>E28/D28</f>
        <v>4.716981132075472E-2</v>
      </c>
      <c r="F29" s="203">
        <f>F28/$D$28</f>
        <v>8.4905660377358486E-2</v>
      </c>
      <c r="G29" s="203">
        <f>G28/$D$28</f>
        <v>0.71698113207547165</v>
      </c>
      <c r="H29" s="97">
        <f>H28/D28</f>
        <v>0.15094339622641509</v>
      </c>
    </row>
    <row r="30" spans="2:8" ht="20.100000000000001" customHeight="1" x14ac:dyDescent="0.2">
      <c r="B30" s="413"/>
      <c r="C30" s="421" t="s">
        <v>178</v>
      </c>
      <c r="D30" s="302">
        <v>171</v>
      </c>
      <c r="E30" s="41">
        <v>11</v>
      </c>
      <c r="F30" s="58">
        <v>31</v>
      </c>
      <c r="G30" s="58">
        <v>119</v>
      </c>
      <c r="H30" s="60">
        <v>10</v>
      </c>
    </row>
    <row r="31" spans="2:8" ht="20.100000000000001" customHeight="1" x14ac:dyDescent="0.2">
      <c r="B31" s="413"/>
      <c r="C31" s="500"/>
      <c r="D31" s="309"/>
      <c r="E31" s="96">
        <f>E30/D30</f>
        <v>6.4327485380116955E-2</v>
      </c>
      <c r="F31" s="203">
        <f>F30/$D$30</f>
        <v>0.18128654970760233</v>
      </c>
      <c r="G31" s="203">
        <f>G30/$D$30</f>
        <v>0.69590643274853803</v>
      </c>
      <c r="H31" s="97">
        <f>H30/D30</f>
        <v>5.8479532163742687E-2</v>
      </c>
    </row>
    <row r="32" spans="2:8" ht="20.100000000000001" customHeight="1" x14ac:dyDescent="0.2">
      <c r="B32" s="413"/>
      <c r="C32" s="421" t="s">
        <v>179</v>
      </c>
      <c r="D32" s="308">
        <v>49</v>
      </c>
      <c r="E32" s="41">
        <v>4</v>
      </c>
      <c r="F32" s="58">
        <v>13</v>
      </c>
      <c r="G32" s="58">
        <v>25</v>
      </c>
      <c r="H32" s="60">
        <v>7</v>
      </c>
    </row>
    <row r="33" spans="2:8" ht="20.100000000000001" customHeight="1" x14ac:dyDescent="0.2">
      <c r="B33" s="413"/>
      <c r="C33" s="500"/>
      <c r="D33" s="309"/>
      <c r="E33" s="96">
        <f>E32/D32</f>
        <v>8.1632653061224483E-2</v>
      </c>
      <c r="F33" s="203">
        <f>F32/$D$32</f>
        <v>0.26530612244897961</v>
      </c>
      <c r="G33" s="203">
        <f>G32/$D$32</f>
        <v>0.51020408163265307</v>
      </c>
      <c r="H33" s="97">
        <f>H32/D32</f>
        <v>0.14285714285714285</v>
      </c>
    </row>
    <row r="34" spans="2:8" ht="20.100000000000001" customHeight="1" x14ac:dyDescent="0.2">
      <c r="B34" s="413"/>
      <c r="C34" s="421" t="s">
        <v>180</v>
      </c>
      <c r="D34" s="308">
        <v>38</v>
      </c>
      <c r="E34" s="41">
        <v>2</v>
      </c>
      <c r="F34" s="58">
        <v>9</v>
      </c>
      <c r="G34" s="58">
        <v>26</v>
      </c>
      <c r="H34" s="60">
        <v>1</v>
      </c>
    </row>
    <row r="35" spans="2:8" ht="20.100000000000001" customHeight="1" x14ac:dyDescent="0.2">
      <c r="B35" s="413"/>
      <c r="C35" s="500"/>
      <c r="D35" s="309"/>
      <c r="E35" s="96">
        <f>E34/D34</f>
        <v>5.2631578947368418E-2</v>
      </c>
      <c r="F35" s="203">
        <f>F34/$D$34</f>
        <v>0.23684210526315788</v>
      </c>
      <c r="G35" s="203">
        <f>G34/$D$34</f>
        <v>0.68421052631578949</v>
      </c>
      <c r="H35" s="97">
        <f>H34/D34</f>
        <v>2.6315789473684209E-2</v>
      </c>
    </row>
    <row r="36" spans="2:8" ht="20.100000000000001" customHeight="1" x14ac:dyDescent="0.2">
      <c r="B36" s="413"/>
      <c r="C36" s="421" t="s">
        <v>181</v>
      </c>
      <c r="D36" s="308">
        <v>33</v>
      </c>
      <c r="E36" s="41">
        <v>5</v>
      </c>
      <c r="F36" s="58">
        <v>7</v>
      </c>
      <c r="G36" s="58">
        <v>20</v>
      </c>
      <c r="H36" s="60">
        <v>1</v>
      </c>
    </row>
    <row r="37" spans="2:8" ht="20.100000000000001" customHeight="1" x14ac:dyDescent="0.2">
      <c r="B37" s="413"/>
      <c r="C37" s="500"/>
      <c r="D37" s="309"/>
      <c r="E37" s="96">
        <f>E36/D36</f>
        <v>0.15151515151515152</v>
      </c>
      <c r="F37" s="203">
        <f>F36/$D$36</f>
        <v>0.21212121212121213</v>
      </c>
      <c r="G37" s="203">
        <f>G36/$D$36</f>
        <v>0.60606060606060608</v>
      </c>
      <c r="H37" s="97">
        <f>H36/D36</f>
        <v>3.0303030303030304E-2</v>
      </c>
    </row>
    <row r="38" spans="2:8" ht="20.100000000000001" customHeight="1" x14ac:dyDescent="0.2">
      <c r="B38" s="413"/>
      <c r="C38" s="421" t="s">
        <v>182</v>
      </c>
      <c r="D38" s="302">
        <v>30</v>
      </c>
      <c r="E38" s="41">
        <v>9</v>
      </c>
      <c r="F38" s="58">
        <v>3</v>
      </c>
      <c r="G38" s="58">
        <v>18</v>
      </c>
      <c r="H38" s="60">
        <v>0</v>
      </c>
    </row>
    <row r="39" spans="2:8" ht="20.100000000000001" customHeight="1" thickBot="1" x14ac:dyDescent="0.25">
      <c r="B39" s="413"/>
      <c r="C39" s="501"/>
      <c r="D39" s="308"/>
      <c r="E39" s="360">
        <f>E38/D38</f>
        <v>0.3</v>
      </c>
      <c r="F39" s="361">
        <f>F38/$D$38</f>
        <v>0.1</v>
      </c>
      <c r="G39" s="361">
        <f>G38/$D$38</f>
        <v>0.6</v>
      </c>
      <c r="H39" s="363">
        <f>H38/D38</f>
        <v>0</v>
      </c>
    </row>
    <row r="40" spans="2:8" ht="20.100000000000001" customHeight="1" thickTop="1" x14ac:dyDescent="0.2">
      <c r="B40" s="413"/>
      <c r="C40" s="4" t="s">
        <v>183</v>
      </c>
      <c r="D40" s="44">
        <v>291</v>
      </c>
      <c r="E40" s="205">
        <f>E30+E32+E34+E36</f>
        <v>22</v>
      </c>
      <c r="F40" s="59">
        <f>F30+F32+F34+F36</f>
        <v>60</v>
      </c>
      <c r="G40" s="59">
        <f>G30+G32+G34+G36</f>
        <v>190</v>
      </c>
      <c r="H40" s="62">
        <f>H30+H32+H34+H36</f>
        <v>19</v>
      </c>
    </row>
    <row r="41" spans="2:8" ht="20.100000000000001" customHeight="1" x14ac:dyDescent="0.2">
      <c r="B41" s="413"/>
      <c r="C41" s="5" t="s">
        <v>184</v>
      </c>
      <c r="D41" s="309"/>
      <c r="E41" s="96">
        <f>E40/D40</f>
        <v>7.560137457044673E-2</v>
      </c>
      <c r="F41" s="203">
        <f>F40/$D$40</f>
        <v>0.20618556701030927</v>
      </c>
      <c r="G41" s="203">
        <f>G40/$D$40</f>
        <v>0.65292096219931273</v>
      </c>
      <c r="H41" s="97">
        <f>H40/D40</f>
        <v>6.5292096219931275E-2</v>
      </c>
    </row>
    <row r="42" spans="2:8" ht="20.100000000000001" customHeight="1" x14ac:dyDescent="0.2">
      <c r="B42" s="413"/>
      <c r="C42" s="4" t="s">
        <v>183</v>
      </c>
      <c r="D42" s="45">
        <v>150</v>
      </c>
      <c r="E42" s="41">
        <f>E32+E34+E36+E38</f>
        <v>20</v>
      </c>
      <c r="F42" s="58">
        <f>F32+F34+F36+F38</f>
        <v>32</v>
      </c>
      <c r="G42" s="58">
        <f>G32+G34+G36+G38</f>
        <v>89</v>
      </c>
      <c r="H42" s="61">
        <f>H32+H34+H36+H38</f>
        <v>9</v>
      </c>
    </row>
    <row r="43" spans="2:8" ht="20.100000000000001" customHeight="1" thickBot="1" x14ac:dyDescent="0.25">
      <c r="B43" s="414"/>
      <c r="C43" s="5" t="s">
        <v>185</v>
      </c>
      <c r="D43" s="309"/>
      <c r="E43" s="94">
        <f>E42/D42</f>
        <v>0.13333333333333333</v>
      </c>
      <c r="F43" s="204">
        <f>F42/$D$42</f>
        <v>0.21333333333333335</v>
      </c>
      <c r="G43" s="204">
        <f>G42/$D$42</f>
        <v>0.59333333333333338</v>
      </c>
      <c r="H43" s="95">
        <f>H42/D42</f>
        <v>0.06</v>
      </c>
    </row>
    <row r="44" spans="2:8" ht="19.5" customHeight="1" x14ac:dyDescent="0.2">
      <c r="C44" s="11"/>
      <c r="D44" s="12"/>
      <c r="E44" s="10"/>
      <c r="F44" s="10"/>
      <c r="G44" s="10"/>
      <c r="H44" s="10"/>
    </row>
  </sheetData>
  <mergeCells count="20">
    <mergeCell ref="B28:B43"/>
    <mergeCell ref="C28:C29"/>
    <mergeCell ref="C30:C31"/>
    <mergeCell ref="C32:C33"/>
    <mergeCell ref="C34:C35"/>
    <mergeCell ref="C36:C37"/>
    <mergeCell ref="C38:C39"/>
    <mergeCell ref="G11:G13"/>
    <mergeCell ref="H11:H13"/>
    <mergeCell ref="B14:C15"/>
    <mergeCell ref="B16:B27"/>
    <mergeCell ref="C16:C17"/>
    <mergeCell ref="C18:C19"/>
    <mergeCell ref="C20:C21"/>
    <mergeCell ref="C22:C23"/>
    <mergeCell ref="F11:F13"/>
    <mergeCell ref="C24:C25"/>
    <mergeCell ref="C26:C27"/>
    <mergeCell ref="D11:D13"/>
    <mergeCell ref="E11:E13"/>
  </mergeCells>
  <phoneticPr fontId="2"/>
  <pageMargins left="0.94488188976377963" right="0.6692913385826772" top="0.78740157480314965" bottom="0.35433070866141736" header="0.19685039370078741" footer="0.19685039370078741"/>
  <pageSetup paperSize="9" scale="76" firstPageNumber="2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9E9D-08DF-4A1B-B252-EFE1B6FAB9BD}">
  <sheetPr>
    <tabColor rgb="FF00B0F0"/>
  </sheetPr>
  <dimension ref="A2:J80"/>
  <sheetViews>
    <sheetView view="pageBreakPreview" topLeftCell="A58" zoomScaleNormal="100" zoomScaleSheetLayoutView="100" workbookViewId="0">
      <selection activeCell="H77" sqref="H77"/>
    </sheetView>
  </sheetViews>
  <sheetFormatPr defaultColWidth="9" defaultRowHeight="13.2" x14ac:dyDescent="0.2"/>
  <cols>
    <col min="1" max="1" width="4.109375" style="15" customWidth="1"/>
    <col min="2" max="2" width="4.6640625" style="15" customWidth="1"/>
    <col min="3" max="3" width="11.44140625" style="1" customWidth="1"/>
    <col min="4" max="5" width="15.6640625" style="1" customWidth="1"/>
    <col min="6" max="10" width="16.109375" style="1" customWidth="1"/>
    <col min="11" max="13" width="8.6640625" style="1" customWidth="1"/>
    <col min="14" max="33" width="4.6640625" style="1" customWidth="1"/>
    <col min="34" max="16384" width="9" style="1"/>
  </cols>
  <sheetData>
    <row r="2" spans="2:10" ht="17.100000000000001" customHeight="1" x14ac:dyDescent="0.2">
      <c r="B2" s="374" t="s">
        <v>296</v>
      </c>
    </row>
    <row r="3" spans="2:10" ht="18" customHeight="1" x14ac:dyDescent="0.2">
      <c r="B3" s="1"/>
    </row>
    <row r="4" spans="2:10" ht="15" customHeight="1" x14ac:dyDescent="0.2">
      <c r="B4" s="1"/>
      <c r="H4" s="37" t="s">
        <v>167</v>
      </c>
    </row>
    <row r="5" spans="2:10" ht="15" customHeight="1" x14ac:dyDescent="0.2">
      <c r="B5" s="1"/>
      <c r="H5" s="37" t="s">
        <v>230</v>
      </c>
    </row>
    <row r="6" spans="2:10" ht="15" customHeight="1" x14ac:dyDescent="0.2">
      <c r="B6" s="1"/>
      <c r="H6" s="37" t="s">
        <v>297</v>
      </c>
    </row>
    <row r="7" spans="2:10" ht="15" customHeight="1" x14ac:dyDescent="0.2">
      <c r="B7" s="1"/>
      <c r="H7" s="37" t="s">
        <v>298</v>
      </c>
    </row>
    <row r="8" spans="2:10" ht="13.8" thickBot="1" x14ac:dyDescent="0.25">
      <c r="J8" s="2" t="s">
        <v>168</v>
      </c>
    </row>
    <row r="9" spans="2:10" ht="15" customHeight="1" x14ac:dyDescent="0.2">
      <c r="B9" s="514"/>
      <c r="C9" s="514"/>
      <c r="D9" s="482" t="s">
        <v>208</v>
      </c>
      <c r="E9" s="516" t="s">
        <v>299</v>
      </c>
      <c r="F9" s="165"/>
      <c r="G9" s="166"/>
      <c r="H9" s="165"/>
      <c r="I9" s="165"/>
      <c r="J9" s="371"/>
    </row>
    <row r="10" spans="2:10" ht="15" customHeight="1" x14ac:dyDescent="0.2">
      <c r="B10" s="514"/>
      <c r="C10" s="514"/>
      <c r="D10" s="483"/>
      <c r="E10" s="517"/>
      <c r="F10" s="425" t="s">
        <v>300</v>
      </c>
      <c r="G10" s="498" t="s">
        <v>301</v>
      </c>
      <c r="H10" s="425" t="s">
        <v>302</v>
      </c>
      <c r="I10" s="425" t="s">
        <v>303</v>
      </c>
      <c r="J10" s="482" t="s">
        <v>304</v>
      </c>
    </row>
    <row r="11" spans="2:10" ht="10.5" customHeight="1" x14ac:dyDescent="0.2">
      <c r="B11" s="514"/>
      <c r="C11" s="514"/>
      <c r="D11" s="483"/>
      <c r="E11" s="517"/>
      <c r="F11" s="426"/>
      <c r="G11" s="497"/>
      <c r="H11" s="426"/>
      <c r="I11" s="426"/>
      <c r="J11" s="483"/>
    </row>
    <row r="12" spans="2:10" ht="68.25" customHeight="1" x14ac:dyDescent="0.2">
      <c r="B12" s="514"/>
      <c r="C12" s="514"/>
      <c r="D12" s="484"/>
      <c r="E12" s="518"/>
      <c r="F12" s="509"/>
      <c r="G12" s="515"/>
      <c r="H12" s="509"/>
      <c r="I12" s="509"/>
      <c r="J12" s="484"/>
    </row>
    <row r="13" spans="2:10" ht="18.899999999999999" customHeight="1" x14ac:dyDescent="0.2">
      <c r="B13" s="492" t="s">
        <v>209</v>
      </c>
      <c r="C13" s="493"/>
      <c r="D13" s="162">
        <v>427</v>
      </c>
      <c r="E13" s="46">
        <f>E16+E19+E22+E25+E28+E31</f>
        <v>108</v>
      </c>
      <c r="F13" s="8">
        <f>F16+F19+F22+F25+F28+F31</f>
        <v>42</v>
      </c>
      <c r="G13" s="8">
        <f t="shared" ref="G13:J13" si="0">G16+G19+G22+G25+G28+G31</f>
        <v>64</v>
      </c>
      <c r="H13" s="8">
        <f t="shared" si="0"/>
        <v>15</v>
      </c>
      <c r="I13" s="8">
        <f t="shared" si="0"/>
        <v>20</v>
      </c>
      <c r="J13" s="91">
        <f t="shared" si="0"/>
        <v>6</v>
      </c>
    </row>
    <row r="14" spans="2:10" ht="18.899999999999999" customHeight="1" x14ac:dyDescent="0.2">
      <c r="B14" s="494"/>
      <c r="C14" s="495"/>
      <c r="D14" s="325"/>
      <c r="E14" s="326">
        <f>E13/D13</f>
        <v>0.25292740046838408</v>
      </c>
      <c r="F14" s="295">
        <f>F13/D13</f>
        <v>9.8360655737704916E-2</v>
      </c>
      <c r="G14" s="295">
        <f>G13/D13</f>
        <v>0.14988290398126464</v>
      </c>
      <c r="H14" s="295">
        <f>H13/D13</f>
        <v>3.5128805620608897E-2</v>
      </c>
      <c r="I14" s="295">
        <f>I13/D13</f>
        <v>4.6838407494145202E-2</v>
      </c>
      <c r="J14" s="296">
        <f>J13/D13</f>
        <v>1.405152224824356E-2</v>
      </c>
    </row>
    <row r="15" spans="2:10" ht="18.899999999999999" customHeight="1" thickBot="1" x14ac:dyDescent="0.25">
      <c r="B15" s="512"/>
      <c r="C15" s="513"/>
      <c r="D15" s="329"/>
      <c r="E15" s="330"/>
      <c r="F15" s="297">
        <f>F13/$E13</f>
        <v>0.3888888888888889</v>
      </c>
      <c r="G15" s="297">
        <f t="shared" ref="G15:J15" si="1">G13/$E13</f>
        <v>0.59259259259259256</v>
      </c>
      <c r="H15" s="297">
        <f t="shared" si="1"/>
        <v>0.1388888888888889</v>
      </c>
      <c r="I15" s="297">
        <f t="shared" si="1"/>
        <v>0.18518518518518517</v>
      </c>
      <c r="J15" s="298">
        <f t="shared" si="1"/>
        <v>5.5555555555555552E-2</v>
      </c>
    </row>
    <row r="16" spans="2:10" ht="18.899999999999999" customHeight="1" thickTop="1" x14ac:dyDescent="0.2">
      <c r="B16" s="412" t="s">
        <v>210</v>
      </c>
      <c r="C16" s="511" t="s">
        <v>211</v>
      </c>
      <c r="D16" s="299">
        <v>49</v>
      </c>
      <c r="E16" s="48">
        <f>'表31-1'!E16+'表31-1'!F16</f>
        <v>11</v>
      </c>
      <c r="F16" s="52">
        <v>3</v>
      </c>
      <c r="G16" s="52">
        <v>8</v>
      </c>
      <c r="H16" s="52">
        <v>2</v>
      </c>
      <c r="I16" s="52">
        <v>1</v>
      </c>
      <c r="J16" s="89">
        <v>0</v>
      </c>
    </row>
    <row r="17" spans="2:10" ht="18.899999999999999" customHeight="1" x14ac:dyDescent="0.2">
      <c r="B17" s="413"/>
      <c r="C17" s="426"/>
      <c r="D17" s="307"/>
      <c r="E17" s="326">
        <f>E16/D16</f>
        <v>0.22448979591836735</v>
      </c>
      <c r="F17" s="295">
        <f>F16/D16</f>
        <v>6.1224489795918366E-2</v>
      </c>
      <c r="G17" s="295">
        <f>G16/D16</f>
        <v>0.16326530612244897</v>
      </c>
      <c r="H17" s="295">
        <f>H16/D16</f>
        <v>4.0816326530612242E-2</v>
      </c>
      <c r="I17" s="295">
        <f>I16/D16</f>
        <v>2.0408163265306121E-2</v>
      </c>
      <c r="J17" s="296">
        <f>J16/D16</f>
        <v>0</v>
      </c>
    </row>
    <row r="18" spans="2:10" ht="18.899999999999999" customHeight="1" x14ac:dyDescent="0.2">
      <c r="B18" s="413"/>
      <c r="C18" s="509"/>
      <c r="D18" s="183"/>
      <c r="E18" s="332"/>
      <c r="F18" s="300">
        <f>F16/$E16</f>
        <v>0.27272727272727271</v>
      </c>
      <c r="G18" s="300">
        <f t="shared" ref="G18:J18" si="2">G16/$E16</f>
        <v>0.72727272727272729</v>
      </c>
      <c r="H18" s="300">
        <f t="shared" si="2"/>
        <v>0.18181818181818182</v>
      </c>
      <c r="I18" s="300">
        <f t="shared" si="2"/>
        <v>9.0909090909090912E-2</v>
      </c>
      <c r="J18" s="301">
        <f t="shared" si="2"/>
        <v>0</v>
      </c>
    </row>
    <row r="19" spans="2:10" ht="18.899999999999999" customHeight="1" x14ac:dyDescent="0.2">
      <c r="B19" s="413"/>
      <c r="C19" s="425" t="s">
        <v>212</v>
      </c>
      <c r="D19" s="294">
        <v>87</v>
      </c>
      <c r="E19" s="47">
        <f>'表31-1'!E18+'表31-1'!F18</f>
        <v>20</v>
      </c>
      <c r="F19" s="23">
        <v>10</v>
      </c>
      <c r="G19" s="23">
        <v>12</v>
      </c>
      <c r="H19" s="23">
        <v>5</v>
      </c>
      <c r="I19" s="23">
        <v>4</v>
      </c>
      <c r="J19" s="90">
        <v>0</v>
      </c>
    </row>
    <row r="20" spans="2:10" ht="18.899999999999999" customHeight="1" x14ac:dyDescent="0.2">
      <c r="B20" s="413"/>
      <c r="C20" s="426"/>
      <c r="D20" s="307"/>
      <c r="E20" s="326">
        <f>E19/D19</f>
        <v>0.22988505747126436</v>
      </c>
      <c r="F20" s="295">
        <f>F19/D19</f>
        <v>0.11494252873563218</v>
      </c>
      <c r="G20" s="295">
        <f>G19/D19</f>
        <v>0.13793103448275862</v>
      </c>
      <c r="H20" s="295">
        <f>H19/D19</f>
        <v>5.7471264367816091E-2</v>
      </c>
      <c r="I20" s="295">
        <f>I19/D19</f>
        <v>4.5977011494252873E-2</v>
      </c>
      <c r="J20" s="296">
        <f>J19/D19</f>
        <v>0</v>
      </c>
    </row>
    <row r="21" spans="2:10" ht="18.899999999999999" customHeight="1" x14ac:dyDescent="0.2">
      <c r="B21" s="413"/>
      <c r="C21" s="509"/>
      <c r="D21" s="366"/>
      <c r="E21" s="332"/>
      <c r="F21" s="300">
        <f>F19/$E19</f>
        <v>0.5</v>
      </c>
      <c r="G21" s="300">
        <f t="shared" ref="G21:J21" si="3">G19/$E19</f>
        <v>0.6</v>
      </c>
      <c r="H21" s="300">
        <f t="shared" si="3"/>
        <v>0.25</v>
      </c>
      <c r="I21" s="300">
        <f t="shared" si="3"/>
        <v>0.2</v>
      </c>
      <c r="J21" s="301">
        <f t="shared" si="3"/>
        <v>0</v>
      </c>
    </row>
    <row r="22" spans="2:10" ht="18.899999999999999" customHeight="1" x14ac:dyDescent="0.2">
      <c r="B22" s="413"/>
      <c r="C22" s="425" t="s">
        <v>213</v>
      </c>
      <c r="D22" s="302">
        <v>25</v>
      </c>
      <c r="E22" s="47">
        <f>'表31-1'!E20+'表31-1'!F20</f>
        <v>5</v>
      </c>
      <c r="F22" s="23">
        <v>2</v>
      </c>
      <c r="G22" s="23">
        <v>3</v>
      </c>
      <c r="H22" s="23">
        <v>2</v>
      </c>
      <c r="I22" s="23">
        <v>2</v>
      </c>
      <c r="J22" s="90">
        <v>0</v>
      </c>
    </row>
    <row r="23" spans="2:10" ht="18.899999999999999" customHeight="1" x14ac:dyDescent="0.2">
      <c r="B23" s="413"/>
      <c r="C23" s="426"/>
      <c r="D23" s="307"/>
      <c r="E23" s="326">
        <f>E22/D22</f>
        <v>0.2</v>
      </c>
      <c r="F23" s="295">
        <f>F22/D22</f>
        <v>0.08</v>
      </c>
      <c r="G23" s="295">
        <f>G22/D22</f>
        <v>0.12</v>
      </c>
      <c r="H23" s="295">
        <f>H22/D22</f>
        <v>0.08</v>
      </c>
      <c r="I23" s="295">
        <f>I22/D22</f>
        <v>0.08</v>
      </c>
      <c r="J23" s="296">
        <f>J22/D22</f>
        <v>0</v>
      </c>
    </row>
    <row r="24" spans="2:10" ht="18.899999999999999" customHeight="1" x14ac:dyDescent="0.2">
      <c r="B24" s="413"/>
      <c r="C24" s="509"/>
      <c r="D24" s="366"/>
      <c r="E24" s="332"/>
      <c r="F24" s="300">
        <f>F22/$E22</f>
        <v>0.4</v>
      </c>
      <c r="G24" s="300">
        <f t="shared" ref="G24:J24" si="4">G22/$E22</f>
        <v>0.6</v>
      </c>
      <c r="H24" s="300">
        <f t="shared" si="4"/>
        <v>0.4</v>
      </c>
      <c r="I24" s="300">
        <f t="shared" si="4"/>
        <v>0.4</v>
      </c>
      <c r="J24" s="301">
        <f t="shared" si="4"/>
        <v>0</v>
      </c>
    </row>
    <row r="25" spans="2:10" ht="18.899999999999999" customHeight="1" x14ac:dyDescent="0.2">
      <c r="B25" s="413"/>
      <c r="C25" s="425" t="s">
        <v>214</v>
      </c>
      <c r="D25" s="302">
        <v>82</v>
      </c>
      <c r="E25" s="47">
        <f>'表31-1'!E22+'表31-1'!F22</f>
        <v>15</v>
      </c>
      <c r="F25" s="23">
        <v>8</v>
      </c>
      <c r="G25" s="23">
        <v>9</v>
      </c>
      <c r="H25" s="23">
        <v>2</v>
      </c>
      <c r="I25" s="23">
        <v>3</v>
      </c>
      <c r="J25" s="90">
        <v>0</v>
      </c>
    </row>
    <row r="26" spans="2:10" ht="18.899999999999999" customHeight="1" x14ac:dyDescent="0.2">
      <c r="B26" s="413"/>
      <c r="C26" s="426"/>
      <c r="D26" s="307"/>
      <c r="E26" s="326">
        <f>E25/D25</f>
        <v>0.18292682926829268</v>
      </c>
      <c r="F26" s="295">
        <f>F25/D25</f>
        <v>9.7560975609756101E-2</v>
      </c>
      <c r="G26" s="295">
        <f>G25/D25</f>
        <v>0.10975609756097561</v>
      </c>
      <c r="H26" s="295">
        <f>H25/D25</f>
        <v>2.4390243902439025E-2</v>
      </c>
      <c r="I26" s="295">
        <f>I25/D25</f>
        <v>3.6585365853658534E-2</v>
      </c>
      <c r="J26" s="296">
        <f>J25/D25</f>
        <v>0</v>
      </c>
    </row>
    <row r="27" spans="2:10" ht="18.899999999999999" customHeight="1" x14ac:dyDescent="0.2">
      <c r="B27" s="413"/>
      <c r="C27" s="509"/>
      <c r="D27" s="366"/>
      <c r="E27" s="332"/>
      <c r="F27" s="300">
        <f>F25/$E25</f>
        <v>0.53333333333333333</v>
      </c>
      <c r="G27" s="300">
        <f t="shared" ref="G27:J27" si="5">G25/$E25</f>
        <v>0.6</v>
      </c>
      <c r="H27" s="300">
        <f t="shared" si="5"/>
        <v>0.13333333333333333</v>
      </c>
      <c r="I27" s="300">
        <f t="shared" si="5"/>
        <v>0.2</v>
      </c>
      <c r="J27" s="301">
        <f t="shared" si="5"/>
        <v>0</v>
      </c>
    </row>
    <row r="28" spans="2:10" ht="18.899999999999999" customHeight="1" x14ac:dyDescent="0.2">
      <c r="B28" s="413"/>
      <c r="C28" s="425" t="s">
        <v>215</v>
      </c>
      <c r="D28" s="302">
        <v>8</v>
      </c>
      <c r="E28" s="47">
        <f>'表31-1'!E24+'表31-1'!F24</f>
        <v>1</v>
      </c>
      <c r="F28" s="8">
        <v>0</v>
      </c>
      <c r="G28" s="8">
        <v>1</v>
      </c>
      <c r="H28" s="8">
        <v>0</v>
      </c>
      <c r="I28" s="8">
        <v>0</v>
      </c>
      <c r="J28" s="91">
        <v>0</v>
      </c>
    </row>
    <row r="29" spans="2:10" ht="18.899999999999999" customHeight="1" x14ac:dyDescent="0.2">
      <c r="B29" s="413"/>
      <c r="C29" s="426"/>
      <c r="D29" s="307"/>
      <c r="E29" s="326">
        <f>E28/D28</f>
        <v>0.125</v>
      </c>
      <c r="F29" s="295">
        <f>F28/D28</f>
        <v>0</v>
      </c>
      <c r="G29" s="295">
        <f>G28/D28</f>
        <v>0.125</v>
      </c>
      <c r="H29" s="295">
        <f>H28/D28</f>
        <v>0</v>
      </c>
      <c r="I29" s="295">
        <f>I28/D28</f>
        <v>0</v>
      </c>
      <c r="J29" s="296">
        <f>J28/D28</f>
        <v>0</v>
      </c>
    </row>
    <row r="30" spans="2:10" ht="18.899999999999999" customHeight="1" x14ac:dyDescent="0.2">
      <c r="B30" s="413"/>
      <c r="C30" s="509"/>
      <c r="D30" s="366"/>
      <c r="E30" s="332"/>
      <c r="F30" s="300">
        <f>F28/$E28</f>
        <v>0</v>
      </c>
      <c r="G30" s="300">
        <f t="shared" ref="G30:J30" si="6">G28/$E28</f>
        <v>1</v>
      </c>
      <c r="H30" s="300">
        <f t="shared" si="6"/>
        <v>0</v>
      </c>
      <c r="I30" s="300">
        <f t="shared" si="6"/>
        <v>0</v>
      </c>
      <c r="J30" s="372">
        <f t="shared" si="6"/>
        <v>0</v>
      </c>
    </row>
    <row r="31" spans="2:10" ht="18.899999999999999" customHeight="1" x14ac:dyDescent="0.2">
      <c r="B31" s="413"/>
      <c r="C31" s="425" t="s">
        <v>216</v>
      </c>
      <c r="D31" s="302">
        <v>176</v>
      </c>
      <c r="E31" s="47">
        <f>'表31-1'!E26+'表31-1'!F26</f>
        <v>56</v>
      </c>
      <c r="F31" s="23">
        <v>19</v>
      </c>
      <c r="G31" s="23">
        <v>31</v>
      </c>
      <c r="H31" s="23">
        <v>4</v>
      </c>
      <c r="I31" s="23">
        <v>10</v>
      </c>
      <c r="J31" s="90">
        <v>6</v>
      </c>
    </row>
    <row r="32" spans="2:10" ht="18.899999999999999" customHeight="1" x14ac:dyDescent="0.2">
      <c r="B32" s="413"/>
      <c r="C32" s="426"/>
      <c r="D32" s="307"/>
      <c r="E32" s="326">
        <f>E31/D31</f>
        <v>0.31818181818181818</v>
      </c>
      <c r="F32" s="295">
        <f>F31/D31</f>
        <v>0.10795454545454546</v>
      </c>
      <c r="G32" s="295">
        <f>G31/D31</f>
        <v>0.17613636363636365</v>
      </c>
      <c r="H32" s="295">
        <f>H31/D31</f>
        <v>2.2727272727272728E-2</v>
      </c>
      <c r="I32" s="295">
        <f>I31/D31</f>
        <v>5.6818181818181816E-2</v>
      </c>
      <c r="J32" s="296">
        <f>J31/D31</f>
        <v>3.4090909090909088E-2</v>
      </c>
    </row>
    <row r="33" spans="2:10" ht="18.899999999999999" customHeight="1" thickBot="1" x14ac:dyDescent="0.25">
      <c r="B33" s="418"/>
      <c r="C33" s="510"/>
      <c r="D33" s="367"/>
      <c r="E33" s="334"/>
      <c r="F33" s="303">
        <f>F31/$E31</f>
        <v>0.3392857142857143</v>
      </c>
      <c r="G33" s="303">
        <f t="shared" ref="G33:J33" si="7">G31/$E31</f>
        <v>0.5535714285714286</v>
      </c>
      <c r="H33" s="303">
        <f t="shared" si="7"/>
        <v>7.1428571428571425E-2</v>
      </c>
      <c r="I33" s="303">
        <f t="shared" si="7"/>
        <v>0.17857142857142858</v>
      </c>
      <c r="J33" s="304">
        <f t="shared" si="7"/>
        <v>0.10714285714285714</v>
      </c>
    </row>
    <row r="34" spans="2:10" ht="18.899999999999999" customHeight="1" thickTop="1" x14ac:dyDescent="0.2">
      <c r="B34" s="412" t="s">
        <v>217</v>
      </c>
      <c r="C34" s="511" t="s">
        <v>218</v>
      </c>
      <c r="D34" s="302">
        <v>106</v>
      </c>
      <c r="E34" s="376">
        <f>'表31-1'!E28+'表31-1'!F28</f>
        <v>14</v>
      </c>
      <c r="F34" s="23">
        <v>2</v>
      </c>
      <c r="G34" s="23">
        <v>9</v>
      </c>
      <c r="H34" s="23">
        <v>0</v>
      </c>
      <c r="I34" s="23">
        <v>1</v>
      </c>
      <c r="J34" s="90">
        <v>1</v>
      </c>
    </row>
    <row r="35" spans="2:10" ht="18.899999999999999" customHeight="1" x14ac:dyDescent="0.2">
      <c r="B35" s="413"/>
      <c r="C35" s="426"/>
      <c r="D35" s="307"/>
      <c r="E35" s="326">
        <f>E34/D34</f>
        <v>0.13207547169811321</v>
      </c>
      <c r="F35" s="295">
        <f>F34/D34</f>
        <v>1.8867924528301886E-2</v>
      </c>
      <c r="G35" s="295">
        <f>G34/D34</f>
        <v>8.4905660377358486E-2</v>
      </c>
      <c r="H35" s="295">
        <f>H34/D34</f>
        <v>0</v>
      </c>
      <c r="I35" s="295">
        <f>I34/D34</f>
        <v>9.433962264150943E-3</v>
      </c>
      <c r="J35" s="296">
        <f>J34/D34</f>
        <v>9.433962264150943E-3</v>
      </c>
    </row>
    <row r="36" spans="2:10" ht="18.899999999999999" customHeight="1" x14ac:dyDescent="0.2">
      <c r="B36" s="413"/>
      <c r="C36" s="509"/>
      <c r="D36" s="366"/>
      <c r="E36" s="378"/>
      <c r="F36" s="300">
        <f>F34/$E34</f>
        <v>0.14285714285714285</v>
      </c>
      <c r="G36" s="300">
        <f t="shared" ref="G36:J36" si="8">G34/$E34</f>
        <v>0.6428571428571429</v>
      </c>
      <c r="H36" s="300">
        <f t="shared" si="8"/>
        <v>0</v>
      </c>
      <c r="I36" s="300">
        <f t="shared" si="8"/>
        <v>7.1428571428571425E-2</v>
      </c>
      <c r="J36" s="301">
        <f t="shared" si="8"/>
        <v>7.1428571428571425E-2</v>
      </c>
    </row>
    <row r="37" spans="2:10" ht="18.899999999999999" customHeight="1" x14ac:dyDescent="0.2">
      <c r="B37" s="413"/>
      <c r="C37" s="425" t="s">
        <v>219</v>
      </c>
      <c r="D37" s="302">
        <v>171</v>
      </c>
      <c r="E37" s="377">
        <f>'表31-1'!E30+'表31-1'!F30</f>
        <v>42</v>
      </c>
      <c r="F37" s="23">
        <v>15</v>
      </c>
      <c r="G37" s="23">
        <v>27</v>
      </c>
      <c r="H37" s="23">
        <v>5</v>
      </c>
      <c r="I37" s="23">
        <v>3</v>
      </c>
      <c r="J37" s="90">
        <v>1</v>
      </c>
    </row>
    <row r="38" spans="2:10" ht="18.899999999999999" customHeight="1" x14ac:dyDescent="0.2">
      <c r="B38" s="413"/>
      <c r="C38" s="426"/>
      <c r="D38" s="307"/>
      <c r="E38" s="326">
        <f>E37/D37</f>
        <v>0.24561403508771928</v>
      </c>
      <c r="F38" s="295">
        <f>F37/D37</f>
        <v>8.771929824561403E-2</v>
      </c>
      <c r="G38" s="295">
        <f>G37/D37</f>
        <v>0.15789473684210525</v>
      </c>
      <c r="H38" s="295">
        <f>H37/D37</f>
        <v>2.9239766081871343E-2</v>
      </c>
      <c r="I38" s="295">
        <f>I37/D37</f>
        <v>1.7543859649122806E-2</v>
      </c>
      <c r="J38" s="296">
        <f>J37/D37</f>
        <v>5.8479532163742687E-3</v>
      </c>
    </row>
    <row r="39" spans="2:10" ht="18.899999999999999" customHeight="1" x14ac:dyDescent="0.2">
      <c r="B39" s="413"/>
      <c r="C39" s="509"/>
      <c r="D39" s="366"/>
      <c r="E39" s="332"/>
      <c r="F39" s="300">
        <f>F37/$E37</f>
        <v>0.35714285714285715</v>
      </c>
      <c r="G39" s="300">
        <f t="shared" ref="G39:J39" si="9">G37/$E37</f>
        <v>0.6428571428571429</v>
      </c>
      <c r="H39" s="300">
        <f t="shared" si="9"/>
        <v>0.11904761904761904</v>
      </c>
      <c r="I39" s="300">
        <f t="shared" si="9"/>
        <v>7.1428571428571425E-2</v>
      </c>
      <c r="J39" s="301">
        <f t="shared" si="9"/>
        <v>2.3809523809523808E-2</v>
      </c>
    </row>
    <row r="40" spans="2:10" ht="18.899999999999999" customHeight="1" x14ac:dyDescent="0.2">
      <c r="B40" s="413"/>
      <c r="C40" s="425" t="s">
        <v>220</v>
      </c>
      <c r="D40" s="302">
        <v>49</v>
      </c>
      <c r="E40" s="377">
        <f>'表31-1'!E32+'表31-1'!F32</f>
        <v>17</v>
      </c>
      <c r="F40" s="8">
        <v>6</v>
      </c>
      <c r="G40" s="8">
        <v>9</v>
      </c>
      <c r="H40" s="8">
        <v>2</v>
      </c>
      <c r="I40" s="8">
        <v>4</v>
      </c>
      <c r="J40" s="91">
        <v>2</v>
      </c>
    </row>
    <row r="41" spans="2:10" ht="18.899999999999999" customHeight="1" x14ac:dyDescent="0.2">
      <c r="B41" s="413"/>
      <c r="C41" s="426"/>
      <c r="D41" s="307"/>
      <c r="E41" s="326">
        <f>E40/D40</f>
        <v>0.34693877551020408</v>
      </c>
      <c r="F41" s="295">
        <f>F40/D40</f>
        <v>0.12244897959183673</v>
      </c>
      <c r="G41" s="295">
        <f>G40/D40</f>
        <v>0.18367346938775511</v>
      </c>
      <c r="H41" s="295">
        <f>H40/D40</f>
        <v>4.0816326530612242E-2</v>
      </c>
      <c r="I41" s="295">
        <f>I40/D40</f>
        <v>8.1632653061224483E-2</v>
      </c>
      <c r="J41" s="296">
        <f>J40/D40</f>
        <v>4.0816326530612242E-2</v>
      </c>
    </row>
    <row r="42" spans="2:10" ht="18.899999999999999" customHeight="1" x14ac:dyDescent="0.2">
      <c r="B42" s="413"/>
      <c r="C42" s="509"/>
      <c r="D42" s="366"/>
      <c r="E42" s="332"/>
      <c r="F42" s="300">
        <f>F40/$E40</f>
        <v>0.35294117647058826</v>
      </c>
      <c r="G42" s="300">
        <f t="shared" ref="G42:J42" si="10">G40/$E40</f>
        <v>0.52941176470588236</v>
      </c>
      <c r="H42" s="300">
        <f t="shared" si="10"/>
        <v>0.11764705882352941</v>
      </c>
      <c r="I42" s="300">
        <f t="shared" si="10"/>
        <v>0.23529411764705882</v>
      </c>
      <c r="J42" s="301">
        <f t="shared" si="10"/>
        <v>0.11764705882352941</v>
      </c>
    </row>
    <row r="43" spans="2:10" ht="18.899999999999999" customHeight="1" x14ac:dyDescent="0.2">
      <c r="B43" s="413"/>
      <c r="C43" s="425" t="s">
        <v>221</v>
      </c>
      <c r="D43" s="302">
        <v>38</v>
      </c>
      <c r="E43" s="377">
        <f>'表31-1'!E34+'表31-1'!F34</f>
        <v>11</v>
      </c>
      <c r="F43" s="8">
        <v>6</v>
      </c>
      <c r="G43" s="8">
        <v>4</v>
      </c>
      <c r="H43" s="8">
        <v>5</v>
      </c>
      <c r="I43" s="8">
        <v>5</v>
      </c>
      <c r="J43" s="91">
        <v>0</v>
      </c>
    </row>
    <row r="44" spans="2:10" ht="18.899999999999999" customHeight="1" x14ac:dyDescent="0.2">
      <c r="B44" s="413"/>
      <c r="C44" s="426"/>
      <c r="D44" s="307"/>
      <c r="E44" s="326">
        <f>E43/D43</f>
        <v>0.28947368421052633</v>
      </c>
      <c r="F44" s="295">
        <f>F43/D43</f>
        <v>0.15789473684210525</v>
      </c>
      <c r="G44" s="295">
        <f>G43/D43</f>
        <v>0.10526315789473684</v>
      </c>
      <c r="H44" s="295">
        <f>H43/D43</f>
        <v>0.13157894736842105</v>
      </c>
      <c r="I44" s="295">
        <f>I43/D43</f>
        <v>0.13157894736842105</v>
      </c>
      <c r="J44" s="296">
        <f>J43/D43</f>
        <v>0</v>
      </c>
    </row>
    <row r="45" spans="2:10" ht="18.899999999999999" customHeight="1" x14ac:dyDescent="0.2">
      <c r="B45" s="413"/>
      <c r="C45" s="509"/>
      <c r="D45" s="366"/>
      <c r="E45" s="332"/>
      <c r="F45" s="300">
        <f>F43/$E43</f>
        <v>0.54545454545454541</v>
      </c>
      <c r="G45" s="300">
        <f t="shared" ref="G45:J45" si="11">G43/$E43</f>
        <v>0.36363636363636365</v>
      </c>
      <c r="H45" s="300">
        <f t="shared" si="11"/>
        <v>0.45454545454545453</v>
      </c>
      <c r="I45" s="300">
        <f t="shared" si="11"/>
        <v>0.45454545454545453</v>
      </c>
      <c r="J45" s="301">
        <f t="shared" si="11"/>
        <v>0</v>
      </c>
    </row>
    <row r="46" spans="2:10" ht="18.899999999999999" customHeight="1" x14ac:dyDescent="0.2">
      <c r="B46" s="413"/>
      <c r="C46" s="425" t="s">
        <v>222</v>
      </c>
      <c r="D46" s="302">
        <v>33</v>
      </c>
      <c r="E46" s="377">
        <f>'表31-1'!E36+'表31-1'!F36</f>
        <v>12</v>
      </c>
      <c r="F46" s="8">
        <v>8</v>
      </c>
      <c r="G46" s="8">
        <v>6</v>
      </c>
      <c r="H46" s="8">
        <v>1</v>
      </c>
      <c r="I46" s="8">
        <v>3</v>
      </c>
      <c r="J46" s="91">
        <v>0</v>
      </c>
    </row>
    <row r="47" spans="2:10" ht="18.899999999999999" customHeight="1" x14ac:dyDescent="0.2">
      <c r="B47" s="413"/>
      <c r="C47" s="426"/>
      <c r="D47" s="307"/>
      <c r="E47" s="326">
        <f>E46/D46</f>
        <v>0.36363636363636365</v>
      </c>
      <c r="F47" s="295">
        <f>F46/D46</f>
        <v>0.24242424242424243</v>
      </c>
      <c r="G47" s="295">
        <f>G46/D46</f>
        <v>0.18181818181818182</v>
      </c>
      <c r="H47" s="295">
        <f>H46/D46</f>
        <v>3.0303030303030304E-2</v>
      </c>
      <c r="I47" s="295">
        <f>I46/D46</f>
        <v>9.0909090909090912E-2</v>
      </c>
      <c r="J47" s="296">
        <f>J46/D46</f>
        <v>0</v>
      </c>
    </row>
    <row r="48" spans="2:10" ht="18.899999999999999" customHeight="1" x14ac:dyDescent="0.2">
      <c r="B48" s="413"/>
      <c r="C48" s="509"/>
      <c r="D48" s="366"/>
      <c r="E48" s="332"/>
      <c r="F48" s="300">
        <f>F46/$E46</f>
        <v>0.66666666666666663</v>
      </c>
      <c r="G48" s="300">
        <f t="shared" ref="G48:J48" si="12">G46/$E46</f>
        <v>0.5</v>
      </c>
      <c r="H48" s="300">
        <f t="shared" si="12"/>
        <v>8.3333333333333329E-2</v>
      </c>
      <c r="I48" s="300">
        <f t="shared" si="12"/>
        <v>0.25</v>
      </c>
      <c r="J48" s="301">
        <f t="shared" si="12"/>
        <v>0</v>
      </c>
    </row>
    <row r="49" spans="2:10" ht="18.899999999999999" customHeight="1" x14ac:dyDescent="0.2">
      <c r="B49" s="413"/>
      <c r="C49" s="425" t="s">
        <v>223</v>
      </c>
      <c r="D49" s="302">
        <v>30</v>
      </c>
      <c r="E49" s="377">
        <f>'表31-1'!E38+'表31-1'!F38</f>
        <v>12</v>
      </c>
      <c r="F49" s="8">
        <v>5</v>
      </c>
      <c r="G49" s="8">
        <v>9</v>
      </c>
      <c r="H49" s="8">
        <v>2</v>
      </c>
      <c r="I49" s="8">
        <v>4</v>
      </c>
      <c r="J49" s="91">
        <v>2</v>
      </c>
    </row>
    <row r="50" spans="2:10" ht="18.899999999999999" customHeight="1" x14ac:dyDescent="0.2">
      <c r="B50" s="413"/>
      <c r="C50" s="426"/>
      <c r="D50" s="307"/>
      <c r="E50" s="326">
        <f>E49/D49</f>
        <v>0.4</v>
      </c>
      <c r="F50" s="295">
        <f>F49/D49</f>
        <v>0.16666666666666666</v>
      </c>
      <c r="G50" s="295">
        <f>G49/D49</f>
        <v>0.3</v>
      </c>
      <c r="H50" s="295">
        <f>H49/D49</f>
        <v>6.6666666666666666E-2</v>
      </c>
      <c r="I50" s="295">
        <f>I49/D49</f>
        <v>0.13333333333333333</v>
      </c>
      <c r="J50" s="296">
        <f>J49/D49</f>
        <v>6.6666666666666666E-2</v>
      </c>
    </row>
    <row r="51" spans="2:10" ht="18.899999999999999" customHeight="1" thickBot="1" x14ac:dyDescent="0.25">
      <c r="B51" s="413"/>
      <c r="C51" s="510"/>
      <c r="D51" s="367"/>
      <c r="E51" s="334"/>
      <c r="F51" s="303">
        <f>F49/$E49</f>
        <v>0.41666666666666669</v>
      </c>
      <c r="G51" s="303">
        <f t="shared" ref="G51:J51" si="13">G49/$E49</f>
        <v>0.75</v>
      </c>
      <c r="H51" s="303">
        <f t="shared" si="13"/>
        <v>0.16666666666666666</v>
      </c>
      <c r="I51" s="303">
        <f t="shared" si="13"/>
        <v>0.33333333333333331</v>
      </c>
      <c r="J51" s="304">
        <f t="shared" si="13"/>
        <v>0.16666666666666666</v>
      </c>
    </row>
    <row r="52" spans="2:10" ht="18.899999999999999" customHeight="1" thickTop="1" x14ac:dyDescent="0.2">
      <c r="B52" s="413"/>
      <c r="C52" s="26" t="s">
        <v>224</v>
      </c>
      <c r="D52" s="337">
        <v>291</v>
      </c>
      <c r="E52" s="47">
        <f t="shared" ref="E52:J52" si="14">E37+E40+E43+E46</f>
        <v>82</v>
      </c>
      <c r="F52" s="23">
        <f t="shared" si="14"/>
        <v>35</v>
      </c>
      <c r="G52" s="23">
        <f t="shared" si="14"/>
        <v>46</v>
      </c>
      <c r="H52" s="23">
        <f t="shared" si="14"/>
        <v>13</v>
      </c>
      <c r="I52" s="23">
        <f t="shared" si="14"/>
        <v>15</v>
      </c>
      <c r="J52" s="90">
        <f t="shared" si="14"/>
        <v>3</v>
      </c>
    </row>
    <row r="53" spans="2:10" ht="18.899999999999999" customHeight="1" x14ac:dyDescent="0.2">
      <c r="B53" s="413"/>
      <c r="C53" s="34" t="s">
        <v>225</v>
      </c>
      <c r="D53" s="163"/>
      <c r="E53" s="326">
        <f>E52/D52</f>
        <v>0.28178694158075601</v>
      </c>
      <c r="F53" s="295">
        <f>F52/D52</f>
        <v>0.12027491408934708</v>
      </c>
      <c r="G53" s="295">
        <f>G52/D52</f>
        <v>0.15807560137457044</v>
      </c>
      <c r="H53" s="295">
        <f>H52/D52</f>
        <v>4.4673539518900345E-2</v>
      </c>
      <c r="I53" s="295">
        <f>I52/D52</f>
        <v>5.1546391752577317E-2</v>
      </c>
      <c r="J53" s="296">
        <f>J52/D52</f>
        <v>1.0309278350515464E-2</v>
      </c>
    </row>
    <row r="54" spans="2:10" ht="18.899999999999999" customHeight="1" x14ac:dyDescent="0.2">
      <c r="B54" s="413"/>
      <c r="C54" s="27"/>
      <c r="D54" s="164"/>
      <c r="E54" s="332"/>
      <c r="F54" s="300">
        <f>F52/$E52</f>
        <v>0.42682926829268292</v>
      </c>
      <c r="G54" s="300">
        <f t="shared" ref="G54:J54" si="15">G52/$E52</f>
        <v>0.56097560975609762</v>
      </c>
      <c r="H54" s="300">
        <f t="shared" si="15"/>
        <v>0.15853658536585366</v>
      </c>
      <c r="I54" s="300">
        <f t="shared" si="15"/>
        <v>0.18292682926829268</v>
      </c>
      <c r="J54" s="301">
        <f t="shared" si="15"/>
        <v>3.6585365853658534E-2</v>
      </c>
    </row>
    <row r="55" spans="2:10" ht="18.899999999999999" customHeight="1" x14ac:dyDescent="0.2">
      <c r="B55" s="413"/>
      <c r="C55" s="29" t="s">
        <v>224</v>
      </c>
      <c r="D55" s="375">
        <v>150</v>
      </c>
      <c r="E55" s="46">
        <f t="shared" ref="E55:J55" si="16">E40+E43+E46+E49</f>
        <v>52</v>
      </c>
      <c r="F55" s="8">
        <f t="shared" si="16"/>
        <v>25</v>
      </c>
      <c r="G55" s="8">
        <f t="shared" si="16"/>
        <v>28</v>
      </c>
      <c r="H55" s="8">
        <f t="shared" si="16"/>
        <v>10</v>
      </c>
      <c r="I55" s="8">
        <f t="shared" si="16"/>
        <v>16</v>
      </c>
      <c r="J55" s="91">
        <f t="shared" si="16"/>
        <v>4</v>
      </c>
    </row>
    <row r="56" spans="2:10" ht="18.899999999999999" customHeight="1" x14ac:dyDescent="0.2">
      <c r="B56" s="413"/>
      <c r="C56" s="34" t="s">
        <v>226</v>
      </c>
      <c r="D56" s="339"/>
      <c r="E56" s="326">
        <f>E55/D55</f>
        <v>0.34666666666666668</v>
      </c>
      <c r="F56" s="295">
        <f>F55/D55</f>
        <v>0.16666666666666666</v>
      </c>
      <c r="G56" s="295">
        <f>G55/D55</f>
        <v>0.18666666666666668</v>
      </c>
      <c r="H56" s="295">
        <f>H55/D55</f>
        <v>6.6666666666666666E-2</v>
      </c>
      <c r="I56" s="295">
        <f>I55/D55</f>
        <v>0.10666666666666667</v>
      </c>
      <c r="J56" s="296">
        <f>J55/D55</f>
        <v>2.6666666666666668E-2</v>
      </c>
    </row>
    <row r="57" spans="2:10" ht="18.899999999999999" customHeight="1" thickBot="1" x14ac:dyDescent="0.25">
      <c r="B57" s="414"/>
      <c r="C57" s="27"/>
      <c r="D57" s="164"/>
      <c r="E57" s="340"/>
      <c r="F57" s="305">
        <f>F55/$E55</f>
        <v>0.48076923076923078</v>
      </c>
      <c r="G57" s="305">
        <f t="shared" ref="G57:J57" si="17">G55/$E55</f>
        <v>0.53846153846153844</v>
      </c>
      <c r="H57" s="305">
        <f t="shared" si="17"/>
        <v>0.19230769230769232</v>
      </c>
      <c r="I57" s="305">
        <f t="shared" si="17"/>
        <v>0.30769230769230771</v>
      </c>
      <c r="J57" s="306">
        <f t="shared" si="17"/>
        <v>7.6923076923076927E-2</v>
      </c>
    </row>
    <row r="58" spans="2:10" ht="18.899999999999999" customHeight="1" x14ac:dyDescent="0.2">
      <c r="B58" s="68"/>
      <c r="C58" s="508"/>
      <c r="D58" s="508"/>
      <c r="E58" s="508"/>
      <c r="F58" s="508"/>
      <c r="G58" s="373"/>
      <c r="H58" s="373"/>
      <c r="I58" s="373"/>
      <c r="J58" s="373"/>
    </row>
    <row r="59" spans="2:10" x14ac:dyDescent="0.2">
      <c r="B59" s="16"/>
      <c r="C59" s="20"/>
      <c r="D59" s="17"/>
      <c r="E59" s="18"/>
      <c r="F59" s="21"/>
      <c r="G59" s="21"/>
      <c r="H59" s="21"/>
      <c r="I59" s="21"/>
    </row>
    <row r="60" spans="2:10" x14ac:dyDescent="0.2">
      <c r="C60" s="15"/>
      <c r="D60" s="15"/>
    </row>
    <row r="61" spans="2:10" x14ac:dyDescent="0.2">
      <c r="C61" s="15"/>
      <c r="D61" s="15"/>
    </row>
    <row r="62" spans="2:10" x14ac:dyDescent="0.2">
      <c r="C62" s="15"/>
      <c r="D62" s="15"/>
    </row>
    <row r="63" spans="2:10" x14ac:dyDescent="0.2">
      <c r="C63" s="15"/>
      <c r="D63" s="15"/>
    </row>
    <row r="64" spans="2:10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C77" s="15"/>
      <c r="D77" s="15"/>
    </row>
    <row r="78" spans="1:4" x14ac:dyDescent="0.2">
      <c r="C78" s="15"/>
      <c r="D78" s="15"/>
    </row>
    <row r="79" spans="1:4" x14ac:dyDescent="0.2">
      <c r="A79" s="1"/>
      <c r="B79" s="1"/>
      <c r="C79" s="15"/>
      <c r="D79" s="15"/>
    </row>
    <row r="80" spans="1:4" x14ac:dyDescent="0.2">
      <c r="A80" s="1"/>
      <c r="B80" s="1"/>
      <c r="C80" s="15"/>
      <c r="D80" s="15"/>
    </row>
  </sheetData>
  <mergeCells count="24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J10:J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2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950796619167ac5004acfda2176bc90b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d3cf3ec683cb8290b0374bf8d894005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B9B34-E4C7-4B55-B1F7-972D6AB1FDDB}">
  <ds:schemaRefs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bc35bfd-7794-4c8c-b846-d4ae8f13a48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8C9270-793B-4E0A-BCF2-AE68301E7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E4E70A-D3B2-4091-915C-C66CF4ADD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目次</vt:lpstr>
      <vt:lpstr>表3 形態別内訳(60歳以上 (3)</vt:lpstr>
      <vt:lpstr>表28-1</vt:lpstr>
      <vt:lpstr>表28-2</vt:lpstr>
      <vt:lpstr>表29</vt:lpstr>
      <vt:lpstr>表30-1</vt:lpstr>
      <vt:lpstr>表30-2</vt:lpstr>
      <vt:lpstr>表31-1</vt:lpstr>
      <vt:lpstr>表31-2</vt:lpstr>
      <vt:lpstr>表32-1</vt:lpstr>
      <vt:lpstr>表32-2</vt:lpstr>
      <vt:lpstr>表33-1</vt:lpstr>
      <vt:lpstr>表33-2</vt:lpstr>
      <vt:lpstr>表33-3</vt:lpstr>
      <vt:lpstr>表33-4</vt:lpstr>
      <vt:lpstr>表34-1</vt:lpstr>
      <vt:lpstr>表34-2</vt:lpstr>
      <vt:lpstr>表35-1</vt:lpstr>
      <vt:lpstr>表35-2</vt:lpstr>
      <vt:lpstr>表35-3</vt:lpstr>
      <vt:lpstr>表35-4</vt:lpstr>
      <vt:lpstr>'表28-1'!Print_Area</vt:lpstr>
      <vt:lpstr>'表28-2'!Print_Area</vt:lpstr>
      <vt:lpstr>表29!Print_Area</vt:lpstr>
      <vt:lpstr>'表3 形態別内訳(60歳以上 (3)'!Print_Area</vt:lpstr>
      <vt:lpstr>'表30-1'!Print_Area</vt:lpstr>
      <vt:lpstr>'表30-2'!Print_Area</vt:lpstr>
      <vt:lpstr>'表31-1'!Print_Area</vt:lpstr>
      <vt:lpstr>'表31-2'!Print_Area</vt:lpstr>
      <vt:lpstr>'表32-1'!Print_Area</vt:lpstr>
      <vt:lpstr>'表32-2'!Print_Area</vt:lpstr>
      <vt:lpstr>'表33-1'!Print_Area</vt:lpstr>
      <vt:lpstr>'表33-2'!Print_Area</vt:lpstr>
      <vt:lpstr>'表33-3'!Print_Area</vt:lpstr>
      <vt:lpstr>'表33-4'!Print_Area</vt:lpstr>
      <vt:lpstr>'表34-1'!Print_Area</vt:lpstr>
      <vt:lpstr>'表34-2'!Print_Area</vt:lpstr>
      <vt:lpstr>'表35-1'!Print_Area</vt:lpstr>
      <vt:lpstr>'表35-2'!Print_Area</vt:lpstr>
      <vt:lpstr>'表35-3'!Print_Area</vt:lpstr>
      <vt:lpstr>'表35-4'!Print_Area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峯金　愛</dc:creator>
  <cp:keywords/>
  <dc:description/>
  <cp:lastModifiedBy>林 美冬</cp:lastModifiedBy>
  <cp:revision/>
  <cp:lastPrinted>2024-05-29T14:31:55Z</cp:lastPrinted>
  <dcterms:created xsi:type="dcterms:W3CDTF">2004-02-16T15:12:48Z</dcterms:created>
  <dcterms:modified xsi:type="dcterms:W3CDTF">2024-05-29T16:23:26Z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