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180378\Downloads\OneDrive_1_2024-5-30\"/>
    </mc:Choice>
  </mc:AlternateContent>
  <xr:revisionPtr revIDLastSave="0" documentId="13_ncr:1_{2E5DD896-BDA0-4E66-B06D-318F42349F7F}" xr6:coauthVersionLast="47" xr6:coauthVersionMax="47" xr10:uidLastSave="{00000000-0000-0000-0000-000000000000}"/>
  <bookViews>
    <workbookView xWindow="-108" yWindow="-108" windowWidth="23256" windowHeight="12456" tabRatio="831" activeTab="2" xr2:uid="{00000000-000D-0000-FFFF-FFFF00000000}"/>
  </bookViews>
  <sheets>
    <sheet name="目次" sheetId="166" r:id="rId1"/>
    <sheet name="表3 形態別内訳(60歳以上 (3)" sheetId="150" state="hidden" r:id="rId2"/>
    <sheet name="表22" sheetId="23" r:id="rId3"/>
    <sheet name="表23" sheetId="24" r:id="rId4"/>
    <sheet name="表24-1" sheetId="121" r:id="rId5"/>
    <sheet name="表24-2" sheetId="122" r:id="rId6"/>
    <sheet name="表24-3" sheetId="123" r:id="rId7"/>
    <sheet name="表24-4" sheetId="124" r:id="rId8"/>
    <sheet name="表24-5" sheetId="139" r:id="rId9"/>
    <sheet name="表24-6" sheetId="125" r:id="rId10"/>
    <sheet name="表24-7" sheetId="140" r:id="rId11"/>
    <sheet name="表25" sheetId="120" r:id="rId12"/>
    <sheet name="表26" sheetId="118" r:id="rId13"/>
    <sheet name="表27-1" sheetId="99" r:id="rId14"/>
    <sheet name="表27-2" sheetId="100" r:id="rId15"/>
  </sheets>
  <definedNames>
    <definedName name="_xlnm._FilterDatabase" localSheetId="1" hidden="1">'表3 形態別内訳(60歳以上 (3)'!#REF!</definedName>
    <definedName name="_xlnm.Print_Area" localSheetId="2">表22!$B$2:$P$57</definedName>
    <definedName name="_xlnm.Print_Area" localSheetId="3">表23!$B$2:$N$465</definedName>
    <definedName name="_xlnm.Print_Area" localSheetId="4">'表24-1'!$B$2:$W$37</definedName>
    <definedName name="_xlnm.Print_Area" localSheetId="5">'表24-2'!$B$2:$W$37</definedName>
    <definedName name="_xlnm.Print_Area" localSheetId="6">'表24-3'!$B$2:$W$37</definedName>
    <definedName name="_xlnm.Print_Area" localSheetId="7">'表24-4'!$B$2:$W$37</definedName>
    <definedName name="_xlnm.Print_Area" localSheetId="8">'表24-5'!$B$2:$W$37</definedName>
    <definedName name="_xlnm.Print_Area" localSheetId="9">'表24-6'!$B$2:$W$37</definedName>
    <definedName name="_xlnm.Print_Area" localSheetId="10">'表24-7'!$B$2:$W$37</definedName>
    <definedName name="_xlnm.Print_Area" localSheetId="11">表25!$B$2:$P$57</definedName>
    <definedName name="_xlnm.Print_Area" localSheetId="12">表26!$B$2:$AE$56</definedName>
    <definedName name="_xlnm.Print_Area" localSheetId="13">'表27-1'!$B$2:$AB$41</definedName>
    <definedName name="_xlnm.Print_Area" localSheetId="14">'表27-2'!$B$2:$AB$41</definedName>
    <definedName name="_xlnm.Print_Area" localSheetId="1">'表3 形態別内訳(60歳以上 (3)'!$B$2:$AB$59</definedName>
    <definedName name="_xlnm.Print_Area" localSheetId="0">目次!$A$1:$D$94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24" l="1"/>
  <c r="M51" i="118" l="1"/>
  <c r="F27" i="118"/>
  <c r="F15" i="118"/>
  <c r="F36" i="118"/>
  <c r="F39" i="118"/>
  <c r="F42" i="118"/>
  <c r="F45" i="118"/>
  <c r="F48" i="118"/>
  <c r="F33" i="118"/>
  <c r="F21" i="118"/>
  <c r="F24" i="118"/>
  <c r="F30" i="118"/>
  <c r="F18" i="118"/>
  <c r="K48" i="24" l="1"/>
  <c r="G35" i="23" l="1"/>
  <c r="E16" i="23"/>
  <c r="Y12" i="118" l="1"/>
  <c r="Y15" i="99" l="1"/>
  <c r="Z15" i="99"/>
  <c r="AA15" i="99"/>
  <c r="M15" i="100"/>
  <c r="N15" i="100"/>
  <c r="O15" i="100"/>
  <c r="F49" i="118"/>
  <c r="F40" i="118"/>
  <c r="F37" i="118"/>
  <c r="F31" i="118"/>
  <c r="F28" i="118"/>
  <c r="F25" i="118"/>
  <c r="F22" i="118"/>
  <c r="E16" i="120"/>
  <c r="V43" i="118" l="1"/>
  <c r="F43" i="118"/>
  <c r="AA46" i="118"/>
  <c r="F46" i="118"/>
  <c r="J420" i="24" l="1"/>
  <c r="K420" i="24"/>
  <c r="E102" i="24"/>
  <c r="N102" i="24" s="1"/>
  <c r="M14" i="24"/>
  <c r="E166" i="24"/>
  <c r="N166" i="24" s="1"/>
  <c r="E163" i="24"/>
  <c r="N163" i="24" s="1"/>
  <c r="E160" i="24"/>
  <c r="N160" i="24" s="1"/>
  <c r="E157" i="24"/>
  <c r="N157" i="24" s="1"/>
  <c r="E154" i="24"/>
  <c r="N154" i="24" s="1"/>
  <c r="E151" i="24"/>
  <c r="N151" i="24" s="1"/>
  <c r="E148" i="24"/>
  <c r="N148" i="24" s="1"/>
  <c r="E145" i="24"/>
  <c r="N145" i="24" s="1"/>
  <c r="E142" i="24"/>
  <c r="N142" i="24" s="1"/>
  <c r="E139" i="24"/>
  <c r="N139" i="24" s="1"/>
  <c r="E136" i="24"/>
  <c r="N136" i="24" s="1"/>
  <c r="E133" i="24"/>
  <c r="N133" i="24" s="1"/>
  <c r="E108" i="24"/>
  <c r="N108" i="24" s="1"/>
  <c r="E105" i="24"/>
  <c r="N105" i="24" s="1"/>
  <c r="E99" i="24"/>
  <c r="N99" i="24" s="1"/>
  <c r="E96" i="24"/>
  <c r="E93" i="24"/>
  <c r="N93" i="24" s="1"/>
  <c r="E90" i="24"/>
  <c r="N90" i="24" s="1"/>
  <c r="E87" i="24"/>
  <c r="N87" i="24" s="1"/>
  <c r="E84" i="24"/>
  <c r="N84" i="24" s="1"/>
  <c r="E81" i="24"/>
  <c r="N81" i="24" s="1"/>
  <c r="E78" i="24"/>
  <c r="N78" i="24" s="1"/>
  <c r="E75" i="24"/>
  <c r="N75" i="24" s="1"/>
  <c r="E50" i="24"/>
  <c r="N50" i="24" s="1"/>
  <c r="E47" i="24"/>
  <c r="N47" i="24" s="1"/>
  <c r="E44" i="24"/>
  <c r="N44" i="24" s="1"/>
  <c r="E41" i="24"/>
  <c r="N41" i="24" s="1"/>
  <c r="E38" i="24"/>
  <c r="N38" i="24" s="1"/>
  <c r="E35" i="24"/>
  <c r="N35" i="24" s="1"/>
  <c r="E32" i="24"/>
  <c r="N32" i="24" s="1"/>
  <c r="N29" i="24"/>
  <c r="E26" i="24"/>
  <c r="N26" i="24" s="1"/>
  <c r="E23" i="24"/>
  <c r="N23" i="24" s="1"/>
  <c r="E20" i="24"/>
  <c r="N20" i="24" s="1"/>
  <c r="E17" i="24"/>
  <c r="N17" i="24" s="1"/>
  <c r="N18" i="24" s="1"/>
  <c r="L17" i="24"/>
  <c r="E111" i="24" l="1"/>
  <c r="N96" i="24"/>
  <c r="K26" i="23" l="1"/>
  <c r="K314" i="24" l="1"/>
  <c r="P13" i="23"/>
  <c r="O44" i="23"/>
  <c r="O50" i="23"/>
  <c r="O41" i="23"/>
  <c r="O47" i="23"/>
  <c r="F50" i="23"/>
  <c r="N50" i="23"/>
  <c r="E49" i="23"/>
  <c r="E50" i="23" s="1"/>
  <c r="E46" i="23"/>
  <c r="F48" i="23" s="1"/>
  <c r="E43" i="23"/>
  <c r="E40" i="23"/>
  <c r="E37" i="23"/>
  <c r="E34" i="23"/>
  <c r="P32" i="23"/>
  <c r="E19" i="23"/>
  <c r="J17" i="23"/>
  <c r="D462" i="24"/>
  <c r="D404" i="24"/>
  <c r="D346" i="24"/>
  <c r="D288" i="24"/>
  <c r="D230" i="24"/>
  <c r="D172" i="24"/>
  <c r="D114" i="24"/>
  <c r="H16" i="99" l="1"/>
  <c r="G89" i="24"/>
  <c r="H89" i="24"/>
  <c r="I89" i="24"/>
  <c r="J89" i="24"/>
  <c r="K89" i="24"/>
  <c r="F89" i="24"/>
  <c r="E316" i="24"/>
  <c r="E191" i="24"/>
  <c r="N191" i="24" s="1"/>
  <c r="E194" i="24"/>
  <c r="N194" i="24" s="1"/>
  <c r="M109" i="24"/>
  <c r="M106" i="24"/>
  <c r="M103" i="24"/>
  <c r="E85" i="24"/>
  <c r="E82" i="24"/>
  <c r="N39" i="24"/>
  <c r="N36" i="24"/>
  <c r="N33" i="24"/>
  <c r="N30" i="24"/>
  <c r="P17" i="23"/>
  <c r="P20" i="23"/>
  <c r="P26" i="23"/>
  <c r="P23" i="23"/>
  <c r="M23" i="23"/>
  <c r="P52" i="23"/>
  <c r="F318" i="24" l="1"/>
  <c r="G318" i="24"/>
  <c r="K318" i="24"/>
  <c r="J318" i="24"/>
  <c r="I318" i="24"/>
  <c r="H318" i="24"/>
  <c r="N316" i="24"/>
  <c r="W51" i="118" l="1"/>
  <c r="E31" i="120" l="1"/>
  <c r="E28" i="120"/>
  <c r="E25" i="120"/>
  <c r="E22" i="120"/>
  <c r="E19" i="120"/>
  <c r="E13" i="120" l="1"/>
  <c r="AA15" i="100" l="1"/>
  <c r="Q35" i="100"/>
  <c r="Q38" i="100"/>
  <c r="O19" i="99"/>
  <c r="H36" i="99"/>
  <c r="H37" i="99" s="1"/>
  <c r="H34" i="99"/>
  <c r="H35" i="99" s="1"/>
  <c r="H32" i="99"/>
  <c r="H33" i="99" s="1"/>
  <c r="H30" i="99"/>
  <c r="H31" i="99" s="1"/>
  <c r="H28" i="99"/>
  <c r="H29" i="99" s="1"/>
  <c r="H26" i="99"/>
  <c r="H27" i="99" s="1"/>
  <c r="H24" i="99"/>
  <c r="H25" i="99" s="1"/>
  <c r="H22" i="99"/>
  <c r="H23" i="99" s="1"/>
  <c r="H20" i="99"/>
  <c r="H21" i="99" s="1"/>
  <c r="H18" i="99"/>
  <c r="H19" i="99" s="1"/>
  <c r="H17" i="99"/>
  <c r="H14" i="99"/>
  <c r="G33" i="99"/>
  <c r="H15" i="99" l="1"/>
  <c r="F462" i="24" l="1"/>
  <c r="F463" i="24" s="1"/>
  <c r="F459" i="24"/>
  <c r="F445" i="24"/>
  <c r="F446" i="24"/>
  <c r="L398" i="24"/>
  <c r="M396" i="24"/>
  <c r="L148" i="24"/>
  <c r="L145" i="24"/>
  <c r="L142" i="24"/>
  <c r="L139" i="24"/>
  <c r="L154" i="24"/>
  <c r="L151" i="24"/>
  <c r="D459" i="24"/>
  <c r="D420" i="24"/>
  <c r="D401" i="24"/>
  <c r="D362" i="24"/>
  <c r="D343" i="24"/>
  <c r="D304" i="24"/>
  <c r="D285" i="24"/>
  <c r="D246" i="24"/>
  <c r="D227" i="24"/>
  <c r="D188" i="24"/>
  <c r="D169" i="24"/>
  <c r="D130" i="24"/>
  <c r="N48" i="24"/>
  <c r="D111" i="24"/>
  <c r="D72" i="24"/>
  <c r="F460" i="24" l="1"/>
  <c r="F464" i="24"/>
  <c r="F461" i="24"/>
  <c r="E72" i="24"/>
  <c r="D13" i="23" l="1"/>
  <c r="P14" i="23" s="1"/>
  <c r="V68" i="150" l="1"/>
  <c r="AA66" i="150"/>
  <c r="AA73" i="150" s="1"/>
  <c r="W66" i="150"/>
  <c r="W73" i="150" s="1"/>
  <c r="S66" i="150"/>
  <c r="S73" i="150" s="1"/>
  <c r="X65" i="150"/>
  <c r="X72" i="150" s="1"/>
  <c r="H65" i="150"/>
  <c r="H72" i="150" s="1"/>
  <c r="AB61" i="150"/>
  <c r="AA61" i="150"/>
  <c r="Z61" i="150"/>
  <c r="Y61" i="150"/>
  <c r="X61" i="150"/>
  <c r="W61" i="150"/>
  <c r="V61" i="150"/>
  <c r="U61" i="150"/>
  <c r="T61" i="150"/>
  <c r="S61" i="150"/>
  <c r="R61" i="150"/>
  <c r="Q61" i="150"/>
  <c r="J61" i="150"/>
  <c r="I61" i="150"/>
  <c r="H61" i="150"/>
  <c r="D61" i="150"/>
  <c r="D68" i="150" s="1"/>
  <c r="AB57" i="150"/>
  <c r="AA57" i="150"/>
  <c r="Z57" i="150"/>
  <c r="Y57" i="150"/>
  <c r="Y66" i="150" s="1"/>
  <c r="Y73" i="150" s="1"/>
  <c r="X57" i="150"/>
  <c r="W57" i="150"/>
  <c r="V57" i="150"/>
  <c r="U57" i="150"/>
  <c r="U66" i="150" s="1"/>
  <c r="U73" i="150" s="1"/>
  <c r="T57" i="150"/>
  <c r="S57" i="150"/>
  <c r="R57" i="150"/>
  <c r="Q57" i="150"/>
  <c r="Q66" i="150" s="1"/>
  <c r="Q73" i="150" s="1"/>
  <c r="J57" i="150"/>
  <c r="I57" i="150"/>
  <c r="I66" i="150" s="1"/>
  <c r="I73" i="150" s="1"/>
  <c r="H57" i="150"/>
  <c r="D57" i="150"/>
  <c r="D66" i="150" s="1"/>
  <c r="AB54" i="150"/>
  <c r="AB65" i="150" s="1"/>
  <c r="AB72" i="150" s="1"/>
  <c r="AA54" i="150"/>
  <c r="AA65" i="150" s="1"/>
  <c r="AA72" i="150" s="1"/>
  <c r="Z54" i="150"/>
  <c r="Y54" i="150"/>
  <c r="Y65" i="150" s="1"/>
  <c r="Y72" i="150" s="1"/>
  <c r="X54" i="150"/>
  <c r="W54" i="150"/>
  <c r="W65" i="150" s="1"/>
  <c r="W72" i="150" s="1"/>
  <c r="V54" i="150"/>
  <c r="U54" i="150"/>
  <c r="U65" i="150" s="1"/>
  <c r="U72" i="150" s="1"/>
  <c r="T54" i="150"/>
  <c r="S54" i="150"/>
  <c r="S65" i="150" s="1"/>
  <c r="S72" i="150" s="1"/>
  <c r="R54" i="150"/>
  <c r="Q54" i="150"/>
  <c r="Q65" i="150" s="1"/>
  <c r="Q72" i="150" s="1"/>
  <c r="J54" i="150"/>
  <c r="I54" i="150"/>
  <c r="I65" i="150" s="1"/>
  <c r="I72" i="150" s="1"/>
  <c r="H54" i="150"/>
  <c r="D54" i="150"/>
  <c r="D65" i="150" s="1"/>
  <c r="D72" i="150" s="1"/>
  <c r="I53" i="150"/>
  <c r="P51" i="150"/>
  <c r="O51" i="150"/>
  <c r="N51" i="150"/>
  <c r="L51" i="150"/>
  <c r="F51" i="150" s="1"/>
  <c r="U53" i="150" s="1"/>
  <c r="P48" i="150"/>
  <c r="O48" i="150"/>
  <c r="N48" i="150"/>
  <c r="L48" i="150"/>
  <c r="P45" i="150"/>
  <c r="O45" i="150"/>
  <c r="N45" i="150"/>
  <c r="L45" i="150"/>
  <c r="P42" i="150"/>
  <c r="N42" i="150" s="1"/>
  <c r="O42" i="150"/>
  <c r="O57" i="150" s="1"/>
  <c r="L42" i="150"/>
  <c r="P39" i="150"/>
  <c r="N39" i="150" s="1"/>
  <c r="O39" i="150"/>
  <c r="O54" i="150" s="1"/>
  <c r="L39" i="150"/>
  <c r="P36" i="150"/>
  <c r="O36" i="150"/>
  <c r="O61" i="150" s="1"/>
  <c r="N36" i="150"/>
  <c r="P33" i="150"/>
  <c r="M33" i="150" s="1"/>
  <c r="O33" i="150"/>
  <c r="N33" i="150"/>
  <c r="P30" i="150"/>
  <c r="M30" i="150" s="1"/>
  <c r="O30" i="150"/>
  <c r="N30" i="150"/>
  <c r="P27" i="150"/>
  <c r="M27" i="150" s="1"/>
  <c r="O27" i="150"/>
  <c r="N27" i="150"/>
  <c r="P24" i="150"/>
  <c r="O24" i="150"/>
  <c r="P21" i="150"/>
  <c r="O21" i="150"/>
  <c r="M21" i="150"/>
  <c r="P18" i="150"/>
  <c r="O18" i="150"/>
  <c r="M18" i="150"/>
  <c r="AB15" i="150"/>
  <c r="AB68" i="150" s="1"/>
  <c r="AA15" i="150"/>
  <c r="Z15" i="150"/>
  <c r="Z68" i="150" s="1"/>
  <c r="Y15" i="150"/>
  <c r="X15" i="150"/>
  <c r="X68" i="150" s="1"/>
  <c r="W15" i="150"/>
  <c r="V15" i="150"/>
  <c r="U15" i="150"/>
  <c r="T15" i="150"/>
  <c r="T68" i="150" s="1"/>
  <c r="S15" i="150"/>
  <c r="R15" i="150"/>
  <c r="R68" i="150" s="1"/>
  <c r="Q15" i="150"/>
  <c r="O15" i="150"/>
  <c r="J15" i="150"/>
  <c r="J68" i="150" s="1"/>
  <c r="I15" i="150"/>
  <c r="H15" i="150"/>
  <c r="H68" i="150" s="1"/>
  <c r="M24" i="150" l="1"/>
  <c r="P15" i="150"/>
  <c r="N57" i="150"/>
  <c r="S68" i="150"/>
  <c r="W68" i="150"/>
  <c r="AA68" i="150"/>
  <c r="G18" i="150"/>
  <c r="N54" i="150"/>
  <c r="I68" i="150"/>
  <c r="O68" i="150"/>
  <c r="L18" i="150"/>
  <c r="N18" i="150"/>
  <c r="G21" i="150"/>
  <c r="N24" i="150"/>
  <c r="Q68" i="150"/>
  <c r="U68" i="150"/>
  <c r="Y68" i="150"/>
  <c r="L21" i="150"/>
  <c r="N21" i="150"/>
  <c r="M23" i="150"/>
  <c r="M32" i="150"/>
  <c r="M36" i="150"/>
  <c r="P61" i="150"/>
  <c r="L57" i="150"/>
  <c r="F42" i="150"/>
  <c r="M45" i="150"/>
  <c r="L24" i="150"/>
  <c r="L27" i="150"/>
  <c r="L30" i="150"/>
  <c r="L33" i="150"/>
  <c r="L36" i="150"/>
  <c r="L44" i="150"/>
  <c r="F45" i="150"/>
  <c r="M48" i="150"/>
  <c r="R65" i="150"/>
  <c r="R72" i="150" s="1"/>
  <c r="V65" i="150"/>
  <c r="V72" i="150" s="1"/>
  <c r="Z65" i="150"/>
  <c r="Z72" i="150" s="1"/>
  <c r="O66" i="150"/>
  <c r="O73" i="150" s="1"/>
  <c r="N61" i="150"/>
  <c r="M39" i="150"/>
  <c r="P54" i="150"/>
  <c r="F48" i="150"/>
  <c r="L50" i="150"/>
  <c r="K48" i="150"/>
  <c r="H66" i="150"/>
  <c r="H73" i="150" s="1"/>
  <c r="G27" i="150"/>
  <c r="P29" i="150"/>
  <c r="G30" i="150"/>
  <c r="P32" i="150" s="1"/>
  <c r="G33" i="150"/>
  <c r="P35" i="150"/>
  <c r="F39" i="150"/>
  <c r="M42" i="150"/>
  <c r="P57" i="150"/>
  <c r="R53" i="150"/>
  <c r="F53" i="150"/>
  <c r="AA53" i="150"/>
  <c r="O53" i="150"/>
  <c r="X53" i="150"/>
  <c r="L54" i="150"/>
  <c r="O65" i="150"/>
  <c r="O72" i="150" s="1"/>
  <c r="K51" i="150"/>
  <c r="L53" i="150"/>
  <c r="T66" i="150"/>
  <c r="T73" i="150" s="1"/>
  <c r="X66" i="150"/>
  <c r="X73" i="150" s="1"/>
  <c r="AB66" i="150"/>
  <c r="AB73" i="150" s="1"/>
  <c r="D73" i="150"/>
  <c r="J66" i="150"/>
  <c r="J73" i="150" s="1"/>
  <c r="M51" i="150"/>
  <c r="J65" i="150"/>
  <c r="J72" i="150" s="1"/>
  <c r="R66" i="150"/>
  <c r="R73" i="150" s="1"/>
  <c r="V66" i="150"/>
  <c r="V73" i="150" s="1"/>
  <c r="Z66" i="150"/>
  <c r="Z73" i="150" s="1"/>
  <c r="T65" i="150"/>
  <c r="T72" i="150" s="1"/>
  <c r="G51" i="150" l="1"/>
  <c r="L65" i="150"/>
  <c r="M57" i="150"/>
  <c r="G42" i="150"/>
  <c r="M44" i="150" s="1"/>
  <c r="Y35" i="150"/>
  <c r="S35" i="150"/>
  <c r="G35" i="150"/>
  <c r="V35" i="150"/>
  <c r="AB35" i="150"/>
  <c r="J35" i="150"/>
  <c r="Y29" i="150"/>
  <c r="S29" i="150"/>
  <c r="G29" i="150"/>
  <c r="V29" i="150"/>
  <c r="AB29" i="150"/>
  <c r="J29" i="150"/>
  <c r="X50" i="150"/>
  <c r="R50" i="150"/>
  <c r="F50" i="150"/>
  <c r="O50" i="150"/>
  <c r="I50" i="150"/>
  <c r="AA50" i="150"/>
  <c r="U50" i="150"/>
  <c r="M54" i="150"/>
  <c r="M41" i="150"/>
  <c r="G39" i="150"/>
  <c r="AA47" i="150"/>
  <c r="O47" i="150"/>
  <c r="X47" i="150"/>
  <c r="L47" i="150"/>
  <c r="U47" i="150"/>
  <c r="I47" i="150"/>
  <c r="R47" i="150"/>
  <c r="F47" i="150"/>
  <c r="F30" i="150"/>
  <c r="K30" i="150"/>
  <c r="K42" i="150"/>
  <c r="K21" i="150"/>
  <c r="F21" i="150"/>
  <c r="Y23" i="150"/>
  <c r="AB23" i="150"/>
  <c r="V23" i="150"/>
  <c r="J23" i="150"/>
  <c r="S23" i="150"/>
  <c r="G23" i="150"/>
  <c r="P23" i="150"/>
  <c r="N65" i="150"/>
  <c r="N72" i="150" s="1"/>
  <c r="N66" i="150"/>
  <c r="N73" i="150" s="1"/>
  <c r="F54" i="150"/>
  <c r="U41" i="150"/>
  <c r="I41" i="150"/>
  <c r="R41" i="150"/>
  <c r="F41" i="150"/>
  <c r="AA41" i="150"/>
  <c r="O41" i="150"/>
  <c r="E39" i="150"/>
  <c r="M40" i="150" s="1"/>
  <c r="X41" i="150"/>
  <c r="L41" i="150"/>
  <c r="M47" i="150"/>
  <c r="G45" i="150"/>
  <c r="AB20" i="150"/>
  <c r="P20" i="150"/>
  <c r="Y20" i="150"/>
  <c r="M20" i="150"/>
  <c r="V20" i="150"/>
  <c r="J20" i="150"/>
  <c r="S20" i="150"/>
  <c r="G20" i="150"/>
  <c r="K39" i="150"/>
  <c r="M50" i="150"/>
  <c r="G48" i="150"/>
  <c r="F27" i="150"/>
  <c r="L29" i="150"/>
  <c r="K27" i="150"/>
  <c r="M35" i="150"/>
  <c r="M29" i="150"/>
  <c r="L15" i="150"/>
  <c r="F18" i="150"/>
  <c r="L20" i="150" s="1"/>
  <c r="K18" i="150"/>
  <c r="G24" i="150"/>
  <c r="G15" i="150" s="1"/>
  <c r="P66" i="150"/>
  <c r="P73" i="150" s="1"/>
  <c r="P65" i="150"/>
  <c r="P72" i="150" s="1"/>
  <c r="F33" i="150"/>
  <c r="L35" i="150" s="1"/>
  <c r="K33" i="150"/>
  <c r="L66" i="150"/>
  <c r="M61" i="150"/>
  <c r="M38" i="150"/>
  <c r="G36" i="150"/>
  <c r="P68" i="150"/>
  <c r="Y32" i="150"/>
  <c r="S32" i="150"/>
  <c r="G32" i="150"/>
  <c r="V32" i="150"/>
  <c r="AB32" i="150"/>
  <c r="J32" i="150"/>
  <c r="K45" i="150"/>
  <c r="F36" i="150"/>
  <c r="L38" i="150"/>
  <c r="L61" i="150"/>
  <c r="K36" i="150"/>
  <c r="F24" i="150"/>
  <c r="L26" i="150"/>
  <c r="K24" i="150"/>
  <c r="F57" i="150"/>
  <c r="L59" i="150" s="1"/>
  <c r="R44" i="150"/>
  <c r="F44" i="150"/>
  <c r="AA44" i="150"/>
  <c r="O44" i="150"/>
  <c r="E42" i="150"/>
  <c r="X44" i="150"/>
  <c r="U44" i="150"/>
  <c r="I44" i="150"/>
  <c r="N15" i="150"/>
  <c r="M15" i="150"/>
  <c r="G17" i="150" l="1"/>
  <c r="AB17" i="150"/>
  <c r="Y17" i="150"/>
  <c r="V17" i="150"/>
  <c r="J17" i="150"/>
  <c r="S17" i="150"/>
  <c r="P17" i="150"/>
  <c r="K61" i="150"/>
  <c r="K37" i="150"/>
  <c r="F61" i="150"/>
  <c r="F37" i="150"/>
  <c r="X38" i="150"/>
  <c r="I38" i="150"/>
  <c r="E36" i="150"/>
  <c r="U38" i="150"/>
  <c r="R38" i="150"/>
  <c r="F38" i="150"/>
  <c r="AA38" i="150"/>
  <c r="O38" i="150"/>
  <c r="K15" i="150"/>
  <c r="Y50" i="150"/>
  <c r="S50" i="150"/>
  <c r="G50" i="150"/>
  <c r="AB50" i="150"/>
  <c r="V50" i="150"/>
  <c r="J50" i="150"/>
  <c r="P50" i="150"/>
  <c r="K54" i="150"/>
  <c r="K40" i="150"/>
  <c r="Y47" i="150"/>
  <c r="S47" i="150"/>
  <c r="G47" i="150"/>
  <c r="AB47" i="150"/>
  <c r="V47" i="150"/>
  <c r="J47" i="150"/>
  <c r="P47" i="150"/>
  <c r="X23" i="150"/>
  <c r="R23" i="150"/>
  <c r="F23" i="150"/>
  <c r="E21" i="150"/>
  <c r="U23" i="150"/>
  <c r="I23" i="150"/>
  <c r="AA23" i="150"/>
  <c r="F22" i="150"/>
  <c r="O23" i="150"/>
  <c r="K57" i="150"/>
  <c r="K43" i="150"/>
  <c r="X32" i="150"/>
  <c r="I32" i="150"/>
  <c r="F32" i="150"/>
  <c r="E30" i="150"/>
  <c r="O32" i="150"/>
  <c r="U32" i="150"/>
  <c r="AA32" i="150"/>
  <c r="R32" i="150"/>
  <c r="M68" i="150"/>
  <c r="M17" i="150"/>
  <c r="Z43" i="150"/>
  <c r="V43" i="150"/>
  <c r="R43" i="150"/>
  <c r="J43" i="150"/>
  <c r="AB43" i="150"/>
  <c r="X43" i="150"/>
  <c r="T43" i="150"/>
  <c r="H43" i="150"/>
  <c r="U43" i="150"/>
  <c r="AA43" i="150"/>
  <c r="S43" i="150"/>
  <c r="Y43" i="150"/>
  <c r="Q43" i="150"/>
  <c r="I43" i="150"/>
  <c r="W43" i="150"/>
  <c r="O43" i="150"/>
  <c r="N43" i="150"/>
  <c r="L43" i="150"/>
  <c r="P43" i="150"/>
  <c r="L63" i="150"/>
  <c r="G61" i="150"/>
  <c r="Y38" i="150"/>
  <c r="S38" i="150"/>
  <c r="G38" i="150"/>
  <c r="AB38" i="150"/>
  <c r="V38" i="150"/>
  <c r="J38" i="150"/>
  <c r="G37" i="150"/>
  <c r="P38" i="150"/>
  <c r="L73" i="150"/>
  <c r="X20" i="150"/>
  <c r="R20" i="150"/>
  <c r="F20" i="150"/>
  <c r="E18" i="150"/>
  <c r="AA20" i="150"/>
  <c r="U20" i="150"/>
  <c r="I20" i="150"/>
  <c r="F15" i="150"/>
  <c r="O20" i="150"/>
  <c r="F65" i="150"/>
  <c r="F72" i="150" s="1"/>
  <c r="U56" i="150"/>
  <c r="I56" i="150"/>
  <c r="F56" i="150"/>
  <c r="AA56" i="150"/>
  <c r="X56" i="150"/>
  <c r="O56" i="150"/>
  <c r="R56" i="150"/>
  <c r="K31" i="150"/>
  <c r="M66" i="150"/>
  <c r="M73" i="150" s="1"/>
  <c r="AB53" i="150"/>
  <c r="V53" i="150"/>
  <c r="J53" i="150"/>
  <c r="Y53" i="150"/>
  <c r="S53" i="150"/>
  <c r="G53" i="150"/>
  <c r="E51" i="150"/>
  <c r="P53" i="150"/>
  <c r="F43" i="150"/>
  <c r="X35" i="150"/>
  <c r="I35" i="150"/>
  <c r="F35" i="150"/>
  <c r="E33" i="150"/>
  <c r="O35" i="150"/>
  <c r="U35" i="150"/>
  <c r="AA35" i="150"/>
  <c r="R35" i="150"/>
  <c r="Y26" i="150"/>
  <c r="S26" i="150"/>
  <c r="G26" i="150"/>
  <c r="AB26" i="150"/>
  <c r="J26" i="150"/>
  <c r="V26" i="150"/>
  <c r="P26" i="150"/>
  <c r="Z40" i="150"/>
  <c r="V40" i="150"/>
  <c r="R40" i="150"/>
  <c r="J40" i="150"/>
  <c r="AB40" i="150"/>
  <c r="X40" i="150"/>
  <c r="T40" i="150"/>
  <c r="H40" i="150"/>
  <c r="W40" i="150"/>
  <c r="O40" i="150"/>
  <c r="U40" i="150"/>
  <c r="AA40" i="150"/>
  <c r="S40" i="150"/>
  <c r="Y40" i="150"/>
  <c r="Q40" i="150"/>
  <c r="I40" i="150"/>
  <c r="L40" i="150"/>
  <c r="N40" i="150"/>
  <c r="P40" i="150"/>
  <c r="F40" i="150"/>
  <c r="K22" i="150"/>
  <c r="M65" i="150"/>
  <c r="M72" i="150" s="1"/>
  <c r="G57" i="150"/>
  <c r="Y44" i="150"/>
  <c r="S44" i="150"/>
  <c r="G44" i="150"/>
  <c r="AB44" i="150"/>
  <c r="V44" i="150"/>
  <c r="J44" i="150"/>
  <c r="G43" i="150"/>
  <c r="P44" i="150"/>
  <c r="L56" i="150"/>
  <c r="N68" i="150"/>
  <c r="F66" i="150"/>
  <c r="F73" i="150" s="1"/>
  <c r="AA59" i="150"/>
  <c r="U59" i="150"/>
  <c r="I59" i="150"/>
  <c r="R59" i="150"/>
  <c r="F59" i="150"/>
  <c r="O59" i="150"/>
  <c r="X59" i="150"/>
  <c r="X26" i="150"/>
  <c r="I26" i="150"/>
  <c r="U26" i="150"/>
  <c r="O26" i="150"/>
  <c r="AA26" i="150"/>
  <c r="F26" i="150"/>
  <c r="R26" i="150"/>
  <c r="E24" i="150"/>
  <c r="M63" i="150"/>
  <c r="K34" i="150"/>
  <c r="M26" i="150"/>
  <c r="L68" i="150"/>
  <c r="X29" i="150"/>
  <c r="I29" i="150"/>
  <c r="F29" i="150"/>
  <c r="O29" i="150"/>
  <c r="U29" i="150"/>
  <c r="AA29" i="150"/>
  <c r="R29" i="150"/>
  <c r="E27" i="150"/>
  <c r="L23" i="150"/>
  <c r="L32" i="150"/>
  <c r="E45" i="150"/>
  <c r="G54" i="150"/>
  <c r="Y41" i="150"/>
  <c r="S41" i="150"/>
  <c r="G41" i="150"/>
  <c r="AB41" i="150"/>
  <c r="V41" i="150"/>
  <c r="J41" i="150"/>
  <c r="G40" i="150"/>
  <c r="P41" i="150"/>
  <c r="E48" i="150"/>
  <c r="G49" i="150" s="1"/>
  <c r="M43" i="150"/>
  <c r="L72" i="150"/>
  <c r="M53" i="150"/>
  <c r="Z46" i="150" l="1"/>
  <c r="V46" i="150"/>
  <c r="R46" i="150"/>
  <c r="J46" i="150"/>
  <c r="AB46" i="150"/>
  <c r="X46" i="150"/>
  <c r="T46" i="150"/>
  <c r="H46" i="150"/>
  <c r="AA46" i="150"/>
  <c r="S46" i="150"/>
  <c r="Y46" i="150"/>
  <c r="I46" i="150"/>
  <c r="Q46" i="150"/>
  <c r="W46" i="150"/>
  <c r="O46" i="150"/>
  <c r="U46" i="150"/>
  <c r="P46" i="150"/>
  <c r="N46" i="150"/>
  <c r="L46" i="150"/>
  <c r="F46" i="150"/>
  <c r="M46" i="150"/>
  <c r="Y19" i="150"/>
  <c r="U19" i="150"/>
  <c r="Q19" i="150"/>
  <c r="I19" i="150"/>
  <c r="AA19" i="150"/>
  <c r="W19" i="150"/>
  <c r="S19" i="150"/>
  <c r="AB19" i="150"/>
  <c r="T19" i="150"/>
  <c r="E15" i="150"/>
  <c r="F16" i="150" s="1"/>
  <c r="F69" i="150" s="1"/>
  <c r="Z19" i="150"/>
  <c r="R19" i="150"/>
  <c r="J19" i="150"/>
  <c r="X19" i="150"/>
  <c r="P19" i="150"/>
  <c r="H19" i="150"/>
  <c r="V19" i="150"/>
  <c r="O19" i="150"/>
  <c r="M19" i="150"/>
  <c r="G19" i="150"/>
  <c r="L19" i="150"/>
  <c r="N19" i="150"/>
  <c r="G65" i="150"/>
  <c r="G72" i="150" s="1"/>
  <c r="G56" i="150"/>
  <c r="S56" i="150"/>
  <c r="AB56" i="150"/>
  <c r="Y56" i="150"/>
  <c r="V56" i="150"/>
  <c r="J56" i="150"/>
  <c r="P56" i="150"/>
  <c r="Z28" i="150"/>
  <c r="V28" i="150"/>
  <c r="R28" i="150"/>
  <c r="J28" i="150"/>
  <c r="Y28" i="150"/>
  <c r="T28" i="150"/>
  <c r="I28" i="150"/>
  <c r="S28" i="150"/>
  <c r="X28" i="150"/>
  <c r="AB28" i="150"/>
  <c r="W28" i="150"/>
  <c r="Q28" i="150"/>
  <c r="AA28" i="150"/>
  <c r="U28" i="150"/>
  <c r="M28" i="150"/>
  <c r="H28" i="150"/>
  <c r="N28" i="150"/>
  <c r="O28" i="150"/>
  <c r="P28" i="150"/>
  <c r="G28" i="150"/>
  <c r="L28" i="150"/>
  <c r="F28" i="150"/>
  <c r="Z25" i="150"/>
  <c r="V25" i="150"/>
  <c r="R25" i="150"/>
  <c r="J25" i="150"/>
  <c r="Y25" i="150"/>
  <c r="T25" i="150"/>
  <c r="I25" i="150"/>
  <c r="AB25" i="150"/>
  <c r="W25" i="150"/>
  <c r="Q25" i="150"/>
  <c r="X25" i="150"/>
  <c r="U25" i="150"/>
  <c r="S25" i="150"/>
  <c r="H25" i="150"/>
  <c r="AA25" i="150"/>
  <c r="P25" i="150"/>
  <c r="O25" i="150"/>
  <c r="N25" i="150"/>
  <c r="M25" i="150"/>
  <c r="L25" i="150"/>
  <c r="F25" i="150"/>
  <c r="F19" i="150"/>
  <c r="K68" i="150"/>
  <c r="S70" i="150"/>
  <c r="R17" i="150"/>
  <c r="F17" i="150"/>
  <c r="F68" i="150"/>
  <c r="AA17" i="150"/>
  <c r="I17" i="150"/>
  <c r="X17" i="150"/>
  <c r="O17" i="150"/>
  <c r="U17" i="150"/>
  <c r="E57" i="150"/>
  <c r="Z31" i="150"/>
  <c r="V31" i="150"/>
  <c r="R31" i="150"/>
  <c r="J31" i="150"/>
  <c r="Y31" i="150"/>
  <c r="T31" i="150"/>
  <c r="I31" i="150"/>
  <c r="S31" i="150"/>
  <c r="H31" i="150"/>
  <c r="X31" i="150"/>
  <c r="M31" i="150"/>
  <c r="AB31" i="150"/>
  <c r="W31" i="150"/>
  <c r="Q31" i="150"/>
  <c r="AA31" i="150"/>
  <c r="U31" i="150"/>
  <c r="O31" i="150"/>
  <c r="P31" i="150"/>
  <c r="N31" i="150"/>
  <c r="G31" i="150"/>
  <c r="L31" i="150"/>
  <c r="F31" i="150"/>
  <c r="Y22" i="150"/>
  <c r="U22" i="150"/>
  <c r="Q22" i="150"/>
  <c r="I22" i="150"/>
  <c r="AA22" i="150"/>
  <c r="W22" i="150"/>
  <c r="S22" i="150"/>
  <c r="Z22" i="150"/>
  <c r="R22" i="150"/>
  <c r="J22" i="150"/>
  <c r="X22" i="150"/>
  <c r="P22" i="150"/>
  <c r="H22" i="150"/>
  <c r="V22" i="150"/>
  <c r="AB22" i="150"/>
  <c r="T22" i="150"/>
  <c r="O22" i="150"/>
  <c r="M22" i="150"/>
  <c r="L22" i="150"/>
  <c r="G22" i="150"/>
  <c r="N22" i="150"/>
  <c r="K19" i="150"/>
  <c r="K62" i="150"/>
  <c r="L17" i="150"/>
  <c r="L70" i="150" s="1"/>
  <c r="E54" i="150"/>
  <c r="G55" i="150" s="1"/>
  <c r="G25" i="150"/>
  <c r="AB52" i="150"/>
  <c r="Z52" i="150"/>
  <c r="V52" i="150"/>
  <c r="W52" i="150"/>
  <c r="R52" i="150"/>
  <c r="J52" i="150"/>
  <c r="AA52" i="150"/>
  <c r="U52" i="150"/>
  <c r="Q52" i="150"/>
  <c r="I52" i="150"/>
  <c r="Y52" i="150"/>
  <c r="T52" i="150"/>
  <c r="H52" i="150"/>
  <c r="X52" i="150"/>
  <c r="S52" i="150"/>
  <c r="O52" i="150"/>
  <c r="L52" i="150"/>
  <c r="F52" i="150"/>
  <c r="N52" i="150"/>
  <c r="P52" i="150"/>
  <c r="K52" i="150"/>
  <c r="M52" i="150"/>
  <c r="G62" i="150"/>
  <c r="G63" i="150"/>
  <c r="G70" i="150" s="1"/>
  <c r="Y63" i="150"/>
  <c r="V63" i="150"/>
  <c r="V70" i="150" s="1"/>
  <c r="J63" i="150"/>
  <c r="J70" i="150" s="1"/>
  <c r="AB63" i="150"/>
  <c r="AB70" i="150" s="1"/>
  <c r="S63" i="150"/>
  <c r="P63" i="150"/>
  <c r="M70" i="150"/>
  <c r="G46" i="150"/>
  <c r="K65" i="150"/>
  <c r="K72" i="150" s="1"/>
  <c r="K25" i="150"/>
  <c r="G59" i="150"/>
  <c r="G66" i="150"/>
  <c r="G73" i="150" s="1"/>
  <c r="G58" i="150"/>
  <c r="AB59" i="150"/>
  <c r="S59" i="150"/>
  <c r="J59" i="150"/>
  <c r="V59" i="150"/>
  <c r="Y59" i="150"/>
  <c r="P59" i="150"/>
  <c r="Z49" i="150"/>
  <c r="V49" i="150"/>
  <c r="R49" i="150"/>
  <c r="J49" i="150"/>
  <c r="Y49" i="150"/>
  <c r="U49" i="150"/>
  <c r="Q49" i="150"/>
  <c r="AB49" i="150"/>
  <c r="X49" i="150"/>
  <c r="T49" i="150"/>
  <c r="H49" i="150"/>
  <c r="S49" i="150"/>
  <c r="I49" i="150"/>
  <c r="O49" i="150"/>
  <c r="AA49" i="150"/>
  <c r="W49" i="150"/>
  <c r="L49" i="150"/>
  <c r="P49" i="150"/>
  <c r="N49" i="150"/>
  <c r="F49" i="150"/>
  <c r="K49" i="150"/>
  <c r="M49" i="150"/>
  <c r="M56" i="150"/>
  <c r="Z34" i="150"/>
  <c r="V34" i="150"/>
  <c r="R34" i="150"/>
  <c r="J34" i="150"/>
  <c r="Y34" i="150"/>
  <c r="T34" i="150"/>
  <c r="I34" i="150"/>
  <c r="S34" i="150"/>
  <c r="H34" i="150"/>
  <c r="X34" i="150"/>
  <c r="M34" i="150"/>
  <c r="AB34" i="150"/>
  <c r="W34" i="150"/>
  <c r="Q34" i="150"/>
  <c r="AA34" i="150"/>
  <c r="U34" i="150"/>
  <c r="O34" i="150"/>
  <c r="P34" i="150"/>
  <c r="N34" i="150"/>
  <c r="G34" i="150"/>
  <c r="L34" i="150"/>
  <c r="F34" i="150"/>
  <c r="G52" i="150"/>
  <c r="M59" i="150"/>
  <c r="K46" i="150"/>
  <c r="K58" i="150"/>
  <c r="K66" i="150"/>
  <c r="K73" i="150" s="1"/>
  <c r="K28" i="150"/>
  <c r="E61" i="150"/>
  <c r="Z37" i="150"/>
  <c r="V37" i="150"/>
  <c r="R37" i="150"/>
  <c r="J37" i="150"/>
  <c r="AB37" i="150"/>
  <c r="Y37" i="150"/>
  <c r="T37" i="150"/>
  <c r="I37" i="150"/>
  <c r="S37" i="150"/>
  <c r="H37" i="150"/>
  <c r="X37" i="150"/>
  <c r="W37" i="150"/>
  <c r="Q37" i="150"/>
  <c r="AA37" i="150"/>
  <c r="U37" i="150"/>
  <c r="N37" i="150"/>
  <c r="P37" i="150"/>
  <c r="O37" i="150"/>
  <c r="L37" i="150"/>
  <c r="M37" i="150"/>
  <c r="AA63" i="150"/>
  <c r="U63" i="150"/>
  <c r="I63" i="150"/>
  <c r="F62" i="150"/>
  <c r="F63" i="150"/>
  <c r="X63" i="150"/>
  <c r="R63" i="150"/>
  <c r="O63" i="150"/>
  <c r="P70" i="150"/>
  <c r="Y70" i="150"/>
  <c r="G68" i="150"/>
  <c r="O70" i="150" l="1"/>
  <c r="X70" i="150"/>
  <c r="E68" i="150"/>
  <c r="V16" i="150"/>
  <c r="AB16" i="150"/>
  <c r="T16" i="150"/>
  <c r="X16" i="150"/>
  <c r="X69" i="150" s="1"/>
  <c r="Z16" i="150"/>
  <c r="R16" i="150"/>
  <c r="J16" i="150"/>
  <c r="H16" i="150"/>
  <c r="S16" i="150"/>
  <c r="I16" i="150"/>
  <c r="O16" i="150"/>
  <c r="Y16" i="150"/>
  <c r="Y69" i="150" s="1"/>
  <c r="Q16" i="150"/>
  <c r="AA16" i="150"/>
  <c r="U16" i="150"/>
  <c r="W16" i="150"/>
  <c r="W69" i="150" s="1"/>
  <c r="P16" i="150"/>
  <c r="M16" i="150"/>
  <c r="G16" i="150"/>
  <c r="G69" i="150" s="1"/>
  <c r="N16" i="150"/>
  <c r="N69" i="150" s="1"/>
  <c r="L16" i="150"/>
  <c r="K55" i="150"/>
  <c r="E66" i="150"/>
  <c r="E73" i="150" s="1"/>
  <c r="AA58" i="150"/>
  <c r="W58" i="150"/>
  <c r="S58" i="150"/>
  <c r="Y58" i="150"/>
  <c r="I58" i="150"/>
  <c r="U58" i="150"/>
  <c r="Q58" i="150"/>
  <c r="T58" i="150"/>
  <c r="J58" i="150"/>
  <c r="R58" i="150"/>
  <c r="AB58" i="150"/>
  <c r="Z58" i="150"/>
  <c r="H58" i="150"/>
  <c r="O58" i="150"/>
  <c r="X58" i="150"/>
  <c r="V58" i="150"/>
  <c r="P58" i="150"/>
  <c r="L58" i="150"/>
  <c r="N58" i="150"/>
  <c r="M58" i="150"/>
  <c r="F58" i="150"/>
  <c r="I70" i="150"/>
  <c r="F70" i="150"/>
  <c r="K16" i="150"/>
  <c r="K69" i="150" s="1"/>
  <c r="E65" i="150"/>
  <c r="E72" i="150" s="1"/>
  <c r="W55" i="150"/>
  <c r="U55" i="150"/>
  <c r="AA55" i="150"/>
  <c r="S55" i="150"/>
  <c r="Y55" i="150"/>
  <c r="Q55" i="150"/>
  <c r="I55" i="150"/>
  <c r="AB55" i="150"/>
  <c r="Z55" i="150"/>
  <c r="R55" i="150"/>
  <c r="V55" i="150"/>
  <c r="T55" i="150"/>
  <c r="J55" i="150"/>
  <c r="H55" i="150"/>
  <c r="X55" i="150"/>
  <c r="O55" i="150"/>
  <c r="N55" i="150"/>
  <c r="L55" i="150"/>
  <c r="P55" i="150"/>
  <c r="M55" i="150"/>
  <c r="F55" i="150"/>
  <c r="AA62" i="150"/>
  <c r="W62" i="150"/>
  <c r="S62" i="150"/>
  <c r="Y62" i="150"/>
  <c r="I62" i="150"/>
  <c r="U62" i="150"/>
  <c r="Q62" i="150"/>
  <c r="T62" i="150"/>
  <c r="R62" i="150"/>
  <c r="V62" i="150"/>
  <c r="H62" i="150"/>
  <c r="O62" i="150"/>
  <c r="X62" i="150"/>
  <c r="J62" i="150"/>
  <c r="Z62" i="150"/>
  <c r="AB62" i="150"/>
  <c r="N62" i="150"/>
  <c r="P62" i="150"/>
  <c r="M62" i="150"/>
  <c r="L62" i="150"/>
  <c r="U70" i="150"/>
  <c r="AA70" i="150"/>
  <c r="R70" i="150"/>
  <c r="L69" i="150" l="1"/>
  <c r="P69" i="150"/>
  <c r="Q69" i="150"/>
  <c r="S69" i="150"/>
  <c r="Z69" i="150"/>
  <c r="V69" i="150"/>
  <c r="H69" i="150"/>
  <c r="U69" i="150"/>
  <c r="O69" i="150"/>
  <c r="J69" i="150"/>
  <c r="T69" i="150"/>
  <c r="M69" i="150"/>
  <c r="AA69" i="150"/>
  <c r="I69" i="150"/>
  <c r="R69" i="150"/>
  <c r="AB69" i="150"/>
  <c r="I420" i="24" l="1"/>
  <c r="E432" i="24" l="1"/>
  <c r="N432" i="24" s="1"/>
  <c r="F420" i="24"/>
  <c r="T14" i="100" l="1"/>
  <c r="T15" i="100" s="1"/>
  <c r="X14" i="100"/>
  <c r="X15" i="100" s="1"/>
  <c r="Q15" i="100"/>
  <c r="R15" i="100"/>
  <c r="S15" i="100"/>
  <c r="U15" i="100"/>
  <c r="V15" i="100"/>
  <c r="W15" i="100"/>
  <c r="T16" i="100"/>
  <c r="T17" i="100" s="1"/>
  <c r="X16" i="100"/>
  <c r="X17" i="100" s="1"/>
  <c r="Q17" i="100"/>
  <c r="R17" i="100"/>
  <c r="S17" i="100"/>
  <c r="U17" i="100"/>
  <c r="V17" i="100"/>
  <c r="W17" i="100"/>
  <c r="T18" i="100"/>
  <c r="T19" i="100" s="1"/>
  <c r="X18" i="100"/>
  <c r="X19" i="100" s="1"/>
  <c r="Q19" i="100"/>
  <c r="R19" i="100"/>
  <c r="S19" i="100"/>
  <c r="U19" i="100"/>
  <c r="V19" i="100"/>
  <c r="W19" i="100"/>
  <c r="T20" i="100"/>
  <c r="T21" i="100" s="1"/>
  <c r="X20" i="100"/>
  <c r="X21" i="100" s="1"/>
  <c r="Q21" i="100"/>
  <c r="R21" i="100"/>
  <c r="S21" i="100"/>
  <c r="U21" i="100"/>
  <c r="V21" i="100"/>
  <c r="W21" i="100"/>
  <c r="T22" i="100"/>
  <c r="T23" i="100" s="1"/>
  <c r="X22" i="100"/>
  <c r="X23" i="100" s="1"/>
  <c r="Q23" i="100"/>
  <c r="R23" i="100"/>
  <c r="S23" i="100"/>
  <c r="U23" i="100"/>
  <c r="V23" i="100"/>
  <c r="W23" i="100"/>
  <c r="T24" i="100"/>
  <c r="T25" i="100" s="1"/>
  <c r="X24" i="100"/>
  <c r="X25" i="100" s="1"/>
  <c r="Q25" i="100"/>
  <c r="R25" i="100"/>
  <c r="S25" i="100"/>
  <c r="U25" i="100"/>
  <c r="V25" i="100"/>
  <c r="W25" i="100"/>
  <c r="T26" i="100"/>
  <c r="T27" i="100" s="1"/>
  <c r="X26" i="100"/>
  <c r="X27" i="100" s="1"/>
  <c r="Q27" i="100"/>
  <c r="R27" i="100"/>
  <c r="S27" i="100"/>
  <c r="U27" i="100"/>
  <c r="V27" i="100"/>
  <c r="W27" i="100"/>
  <c r="T28" i="100"/>
  <c r="T29" i="100" s="1"/>
  <c r="X28" i="100"/>
  <c r="X29" i="100" s="1"/>
  <c r="Q29" i="100"/>
  <c r="R29" i="100"/>
  <c r="S29" i="100"/>
  <c r="U29" i="100"/>
  <c r="V29" i="100"/>
  <c r="W29" i="100"/>
  <c r="T30" i="100"/>
  <c r="T31" i="100" s="1"/>
  <c r="X30" i="100"/>
  <c r="X31" i="100" s="1"/>
  <c r="Q31" i="100"/>
  <c r="R31" i="100"/>
  <c r="S31" i="100"/>
  <c r="U31" i="100"/>
  <c r="V31" i="100"/>
  <c r="W31" i="100"/>
  <c r="T32" i="100"/>
  <c r="T33" i="100" s="1"/>
  <c r="X32" i="100"/>
  <c r="X33" i="100" s="1"/>
  <c r="Q33" i="100"/>
  <c r="R33" i="100"/>
  <c r="S33" i="100"/>
  <c r="U33" i="100"/>
  <c r="V33" i="100"/>
  <c r="W33" i="100"/>
  <c r="T34" i="100"/>
  <c r="T35" i="100" s="1"/>
  <c r="X34" i="100"/>
  <c r="X35" i="100" s="1"/>
  <c r="R35" i="100"/>
  <c r="S35" i="100"/>
  <c r="U35" i="100"/>
  <c r="V35" i="100"/>
  <c r="W35" i="100"/>
  <c r="T36" i="100"/>
  <c r="T37" i="100" s="1"/>
  <c r="X36" i="100"/>
  <c r="X37" i="100" s="1"/>
  <c r="Q37" i="100"/>
  <c r="R37" i="100"/>
  <c r="S37" i="100"/>
  <c r="U37" i="100"/>
  <c r="V37" i="100"/>
  <c r="W37" i="100"/>
  <c r="R38" i="100"/>
  <c r="R39" i="100" s="1"/>
  <c r="S38" i="100"/>
  <c r="S39" i="100" s="1"/>
  <c r="U38" i="100"/>
  <c r="U39" i="100" s="1"/>
  <c r="V38" i="100"/>
  <c r="V39" i="100" s="1"/>
  <c r="W38" i="100"/>
  <c r="W39" i="100" s="1"/>
  <c r="Q39" i="100"/>
  <c r="Q40" i="100"/>
  <c r="Q41" i="100" s="1"/>
  <c r="R40" i="100"/>
  <c r="R41" i="100" s="1"/>
  <c r="S40" i="100"/>
  <c r="S41" i="100" s="1"/>
  <c r="U40" i="100"/>
  <c r="U41" i="100" s="1"/>
  <c r="V40" i="100"/>
  <c r="V41" i="100" s="1"/>
  <c r="W40" i="100"/>
  <c r="W41" i="100" s="1"/>
  <c r="K12" i="100"/>
  <c r="I12" i="100"/>
  <c r="U27" i="99"/>
  <c r="L14" i="99"/>
  <c r="G12" i="99"/>
  <c r="E12" i="99"/>
  <c r="E38" i="99"/>
  <c r="E39" i="99" s="1"/>
  <c r="X37" i="118"/>
  <c r="T38" i="100" l="1"/>
  <c r="T39" i="100" s="1"/>
  <c r="X40" i="100"/>
  <c r="X41" i="100" s="1"/>
  <c r="X38" i="100"/>
  <c r="X39" i="100" s="1"/>
  <c r="T40" i="100"/>
  <c r="T41" i="100" s="1"/>
  <c r="E15" i="118"/>
  <c r="G52" i="120"/>
  <c r="F421" i="24"/>
  <c r="M442" i="24"/>
  <c r="M445" i="24"/>
  <c r="E426" i="24"/>
  <c r="N426" i="24" s="1"/>
  <c r="L96" i="24"/>
  <c r="F18" i="24"/>
  <c r="G18" i="24"/>
  <c r="H18" i="24"/>
  <c r="I18" i="24"/>
  <c r="J18" i="24"/>
  <c r="K18" i="24"/>
  <c r="K424" i="24"/>
  <c r="G424" i="24"/>
  <c r="I454" i="24"/>
  <c r="F439" i="24"/>
  <c r="F436" i="24"/>
  <c r="F433" i="24"/>
  <c r="F430" i="24"/>
  <c r="F427" i="24"/>
  <c r="F424" i="24"/>
  <c r="F399" i="24"/>
  <c r="E423" i="24"/>
  <c r="F425" i="24" l="1"/>
  <c r="N423" i="24"/>
  <c r="G425" i="24"/>
  <c r="M250" i="24"/>
  <c r="E224" i="24"/>
  <c r="N130" i="24"/>
  <c r="G130" i="24"/>
  <c r="L136" i="24"/>
  <c r="L133" i="24"/>
  <c r="G13" i="23"/>
  <c r="L78" i="24"/>
  <c r="L90" i="24"/>
  <c r="F88" i="24"/>
  <c r="E33" i="24"/>
  <c r="E21" i="24"/>
  <c r="E24" i="24"/>
  <c r="E27" i="24"/>
  <c r="E30" i="24"/>
  <c r="E36" i="24"/>
  <c r="E39" i="24"/>
  <c r="E45" i="24"/>
  <c r="E48" i="24"/>
  <c r="N424" i="24" l="1"/>
  <c r="N224" i="24"/>
  <c r="E51" i="24"/>
  <c r="K25" i="24"/>
  <c r="J19" i="24"/>
  <c r="K19" i="24"/>
  <c r="E18" i="24"/>
  <c r="E56" i="24"/>
  <c r="E57" i="24" s="1"/>
  <c r="E53" i="24"/>
  <c r="E54" i="24" s="1"/>
  <c r="E42" i="24"/>
  <c r="E14" i="24"/>
  <c r="E15" i="24" s="1"/>
  <c r="L26" i="99" l="1"/>
  <c r="M462" i="24" l="1"/>
  <c r="M463" i="24" s="1"/>
  <c r="K462" i="24"/>
  <c r="J462" i="24"/>
  <c r="I462" i="24"/>
  <c r="H462" i="24"/>
  <c r="H463" i="24" s="1"/>
  <c r="G462" i="24"/>
  <c r="M459" i="24"/>
  <c r="M460" i="24" s="1"/>
  <c r="K459" i="24"/>
  <c r="J459" i="24"/>
  <c r="I459" i="24"/>
  <c r="H459" i="24"/>
  <c r="H460" i="24" s="1"/>
  <c r="G459" i="24"/>
  <c r="M457" i="24"/>
  <c r="K457" i="24"/>
  <c r="J457" i="24"/>
  <c r="I457" i="24"/>
  <c r="H457" i="24"/>
  <c r="G457" i="24"/>
  <c r="L456" i="24"/>
  <c r="L457" i="24" s="1"/>
  <c r="E456" i="24"/>
  <c r="M454" i="24"/>
  <c r="K454" i="24"/>
  <c r="J454" i="24"/>
  <c r="H454" i="24"/>
  <c r="G454" i="24"/>
  <c r="L453" i="24"/>
  <c r="E453" i="24"/>
  <c r="M451" i="24"/>
  <c r="K451" i="24"/>
  <c r="J451" i="24"/>
  <c r="I451" i="24"/>
  <c r="H451" i="24"/>
  <c r="G451" i="24"/>
  <c r="L450" i="24"/>
  <c r="L451" i="24" s="1"/>
  <c r="E450" i="24"/>
  <c r="M448" i="24"/>
  <c r="K448" i="24"/>
  <c r="J448" i="24"/>
  <c r="I448" i="24"/>
  <c r="H448" i="24"/>
  <c r="G448" i="24"/>
  <c r="L447" i="24"/>
  <c r="E447" i="24"/>
  <c r="N447" i="24" s="1"/>
  <c r="K445" i="24"/>
  <c r="J445" i="24"/>
  <c r="I445" i="24"/>
  <c r="H445" i="24"/>
  <c r="G445" i="24"/>
  <c r="L444" i="24"/>
  <c r="L445" i="24" s="1"/>
  <c r="E444" i="24"/>
  <c r="N444" i="24" s="1"/>
  <c r="K442" i="24"/>
  <c r="J442" i="24"/>
  <c r="I442" i="24"/>
  <c r="H442" i="24"/>
  <c r="G442" i="24"/>
  <c r="L441" i="24"/>
  <c r="E441" i="24"/>
  <c r="M439" i="24"/>
  <c r="K439" i="24"/>
  <c r="J439" i="24"/>
  <c r="I439" i="24"/>
  <c r="H439" i="24"/>
  <c r="G439" i="24"/>
  <c r="L438" i="24"/>
  <c r="L439" i="24" s="1"/>
  <c r="E438" i="24"/>
  <c r="N438" i="24" s="1"/>
  <c r="N439" i="24" s="1"/>
  <c r="M436" i="24"/>
  <c r="K436" i="24"/>
  <c r="J436" i="24"/>
  <c r="I436" i="24"/>
  <c r="H436" i="24"/>
  <c r="G436" i="24"/>
  <c r="L435" i="24"/>
  <c r="L436" i="24" s="1"/>
  <c r="E435" i="24"/>
  <c r="N433" i="24"/>
  <c r="M433" i="24"/>
  <c r="K433" i="24"/>
  <c r="J433" i="24"/>
  <c r="I433" i="24"/>
  <c r="H433" i="24"/>
  <c r="G433" i="24"/>
  <c r="L432" i="24"/>
  <c r="L433" i="24" s="1"/>
  <c r="M430" i="24"/>
  <c r="K430" i="24"/>
  <c r="J430" i="24"/>
  <c r="I430" i="24"/>
  <c r="H430" i="24"/>
  <c r="G430" i="24"/>
  <c r="L429" i="24"/>
  <c r="E429" i="24"/>
  <c r="N429" i="24" s="1"/>
  <c r="N427" i="24"/>
  <c r="M427" i="24"/>
  <c r="K427" i="24"/>
  <c r="J427" i="24"/>
  <c r="I427" i="24"/>
  <c r="H427" i="24"/>
  <c r="G427" i="24"/>
  <c r="L426" i="24"/>
  <c r="L427" i="24" s="1"/>
  <c r="M424" i="24"/>
  <c r="J424" i="24"/>
  <c r="I424" i="24"/>
  <c r="H424" i="24"/>
  <c r="L423" i="24"/>
  <c r="J425" i="24"/>
  <c r="M420" i="24"/>
  <c r="M421" i="24" s="1"/>
  <c r="H420" i="24"/>
  <c r="H421" i="24" s="1"/>
  <c r="G420" i="24"/>
  <c r="M404" i="24"/>
  <c r="M405" i="24" s="1"/>
  <c r="K404" i="24"/>
  <c r="J404" i="24"/>
  <c r="I404" i="24"/>
  <c r="H404" i="24"/>
  <c r="G404" i="24"/>
  <c r="F404" i="24"/>
  <c r="M401" i="24"/>
  <c r="M402" i="24" s="1"/>
  <c r="K401" i="24"/>
  <c r="J401" i="24"/>
  <c r="I401" i="24"/>
  <c r="H401" i="24"/>
  <c r="G401" i="24"/>
  <c r="F401" i="24"/>
  <c r="M399" i="24"/>
  <c r="K399" i="24"/>
  <c r="J399" i="24"/>
  <c r="I399" i="24"/>
  <c r="H399" i="24"/>
  <c r="G399" i="24"/>
  <c r="E398" i="24"/>
  <c r="K396" i="24"/>
  <c r="J396" i="24"/>
  <c r="I396" i="24"/>
  <c r="H396" i="24"/>
  <c r="G396" i="24"/>
  <c r="F396" i="24"/>
  <c r="L395" i="24"/>
  <c r="E395" i="24"/>
  <c r="M393" i="24"/>
  <c r="K393" i="24"/>
  <c r="J393" i="24"/>
  <c r="I393" i="24"/>
  <c r="H393" i="24"/>
  <c r="G393" i="24"/>
  <c r="F393" i="24"/>
  <c r="L392" i="24"/>
  <c r="E392" i="24"/>
  <c r="M390" i="24"/>
  <c r="K390" i="24"/>
  <c r="J390" i="24"/>
  <c r="I390" i="24"/>
  <c r="H390" i="24"/>
  <c r="G390" i="24"/>
  <c r="F390" i="24"/>
  <c r="L389" i="24"/>
  <c r="E389" i="24"/>
  <c r="M387" i="24"/>
  <c r="K387" i="24"/>
  <c r="J387" i="24"/>
  <c r="I387" i="24"/>
  <c r="H387" i="24"/>
  <c r="G387" i="24"/>
  <c r="F387" i="24"/>
  <c r="L386" i="24"/>
  <c r="E386" i="24"/>
  <c r="M384" i="24"/>
  <c r="K384" i="24"/>
  <c r="J384" i="24"/>
  <c r="I384" i="24"/>
  <c r="H384" i="24"/>
  <c r="G384" i="24"/>
  <c r="F384" i="24"/>
  <c r="L383" i="24"/>
  <c r="E383" i="24"/>
  <c r="N383" i="24" s="1"/>
  <c r="M381" i="24"/>
  <c r="K381" i="24"/>
  <c r="J381" i="24"/>
  <c r="I381" i="24"/>
  <c r="H381" i="24"/>
  <c r="G381" i="24"/>
  <c r="F381" i="24"/>
  <c r="L380" i="24"/>
  <c r="E380" i="24"/>
  <c r="M378" i="24"/>
  <c r="K378" i="24"/>
  <c r="J378" i="24"/>
  <c r="I378" i="24"/>
  <c r="H378" i="24"/>
  <c r="G378" i="24"/>
  <c r="F378" i="24"/>
  <c r="L377" i="24"/>
  <c r="E377" i="24"/>
  <c r="M375" i="24"/>
  <c r="K375" i="24"/>
  <c r="J375" i="24"/>
  <c r="I375" i="24"/>
  <c r="H375" i="24"/>
  <c r="G375" i="24"/>
  <c r="F375" i="24"/>
  <c r="L374" i="24"/>
  <c r="E374" i="24"/>
  <c r="M372" i="24"/>
  <c r="K372" i="24"/>
  <c r="J372" i="24"/>
  <c r="I372" i="24"/>
  <c r="H372" i="24"/>
  <c r="G372" i="24"/>
  <c r="F372" i="24"/>
  <c r="L371" i="24"/>
  <c r="E371" i="24"/>
  <c r="M369" i="24"/>
  <c r="K369" i="24"/>
  <c r="J369" i="24"/>
  <c r="I369" i="24"/>
  <c r="H369" i="24"/>
  <c r="G369" i="24"/>
  <c r="F369" i="24"/>
  <c r="L368" i="24"/>
  <c r="E368" i="24"/>
  <c r="M366" i="24"/>
  <c r="K366" i="24"/>
  <c r="J366" i="24"/>
  <c r="I366" i="24"/>
  <c r="H366" i="24"/>
  <c r="G366" i="24"/>
  <c r="F366" i="24"/>
  <c r="L365" i="24"/>
  <c r="E365" i="24"/>
  <c r="M362" i="24"/>
  <c r="M363" i="24" s="1"/>
  <c r="K362" i="24"/>
  <c r="J362" i="24"/>
  <c r="I362" i="24"/>
  <c r="H362" i="24"/>
  <c r="G362" i="24"/>
  <c r="F362" i="24"/>
  <c r="M346" i="24"/>
  <c r="M347" i="24" s="1"/>
  <c r="K346" i="24"/>
  <c r="K347" i="24" s="1"/>
  <c r="J346" i="24"/>
  <c r="J347" i="24" s="1"/>
  <c r="I346" i="24"/>
  <c r="I347" i="24" s="1"/>
  <c r="H346" i="24"/>
  <c r="G346" i="24"/>
  <c r="G347" i="24" s="1"/>
  <c r="F346" i="24"/>
  <c r="F347" i="24" s="1"/>
  <c r="M343" i="24"/>
  <c r="M344" i="24" s="1"/>
  <c r="K343" i="24"/>
  <c r="J343" i="24"/>
  <c r="J344" i="24" s="1"/>
  <c r="I343" i="24"/>
  <c r="I344" i="24" s="1"/>
  <c r="H343" i="24"/>
  <c r="H344" i="24" s="1"/>
  <c r="G343" i="24"/>
  <c r="F343" i="24"/>
  <c r="F344" i="24" s="1"/>
  <c r="M341" i="24"/>
  <c r="K341" i="24"/>
  <c r="J341" i="24"/>
  <c r="I341" i="24"/>
  <c r="H341" i="24"/>
  <c r="G341" i="24"/>
  <c r="F341" i="24"/>
  <c r="L340" i="24"/>
  <c r="E340" i="24"/>
  <c r="M338" i="24"/>
  <c r="K338" i="24"/>
  <c r="J338" i="24"/>
  <c r="I338" i="24"/>
  <c r="H338" i="24"/>
  <c r="G338" i="24"/>
  <c r="F338" i="24"/>
  <c r="L337" i="24"/>
  <c r="E337" i="24"/>
  <c r="M335" i="24"/>
  <c r="K335" i="24"/>
  <c r="J335" i="24"/>
  <c r="I335" i="24"/>
  <c r="H335" i="24"/>
  <c r="G335" i="24"/>
  <c r="F335" i="24"/>
  <c r="L334" i="24"/>
  <c r="E334" i="24"/>
  <c r="M332" i="24"/>
  <c r="K332" i="24"/>
  <c r="J332" i="24"/>
  <c r="I332" i="24"/>
  <c r="H332" i="24"/>
  <c r="G332" i="24"/>
  <c r="F332" i="24"/>
  <c r="L331" i="24"/>
  <c r="E331" i="24"/>
  <c r="M329" i="24"/>
  <c r="K329" i="24"/>
  <c r="J329" i="24"/>
  <c r="I329" i="24"/>
  <c r="H329" i="24"/>
  <c r="G329" i="24"/>
  <c r="F329" i="24"/>
  <c r="L328" i="24"/>
  <c r="E328" i="24"/>
  <c r="M326" i="24"/>
  <c r="K326" i="24"/>
  <c r="J326" i="24"/>
  <c r="I326" i="24"/>
  <c r="H326" i="24"/>
  <c r="G326" i="24"/>
  <c r="F326" i="24"/>
  <c r="L325" i="24"/>
  <c r="E325" i="24"/>
  <c r="M323" i="24"/>
  <c r="K323" i="24"/>
  <c r="J323" i="24"/>
  <c r="I323" i="24"/>
  <c r="H323" i="24"/>
  <c r="G323" i="24"/>
  <c r="F323" i="24"/>
  <c r="L322" i="24"/>
  <c r="E322" i="24"/>
  <c r="M320" i="24"/>
  <c r="K320" i="24"/>
  <c r="J320" i="24"/>
  <c r="I320" i="24"/>
  <c r="H320" i="24"/>
  <c r="G320" i="24"/>
  <c r="F320" i="24"/>
  <c r="L319" i="24"/>
  <c r="E319" i="24"/>
  <c r="N317" i="24"/>
  <c r="M317" i="24"/>
  <c r="K317" i="24"/>
  <c r="J317" i="24"/>
  <c r="I317" i="24"/>
  <c r="H317" i="24"/>
  <c r="G317" i="24"/>
  <c r="F317" i="24"/>
  <c r="L316" i="24"/>
  <c r="L318" i="24" s="1"/>
  <c r="M314" i="24"/>
  <c r="J314" i="24"/>
  <c r="I314" i="24"/>
  <c r="H314" i="24"/>
  <c r="G314" i="24"/>
  <c r="F314" i="24"/>
  <c r="L313" i="24"/>
  <c r="E313" i="24"/>
  <c r="M311" i="24"/>
  <c r="K311" i="24"/>
  <c r="J311" i="24"/>
  <c r="I311" i="24"/>
  <c r="H311" i="24"/>
  <c r="G311" i="24"/>
  <c r="F311" i="24"/>
  <c r="L310" i="24"/>
  <c r="E310" i="24"/>
  <c r="M308" i="24"/>
  <c r="K308" i="24"/>
  <c r="J308" i="24"/>
  <c r="I308" i="24"/>
  <c r="H308" i="24"/>
  <c r="G308" i="24"/>
  <c r="F308" i="24"/>
  <c r="L307" i="24"/>
  <c r="E307" i="24"/>
  <c r="M304" i="24"/>
  <c r="M305" i="24" s="1"/>
  <c r="K304" i="24"/>
  <c r="K305" i="24" s="1"/>
  <c r="J304" i="24"/>
  <c r="J305" i="24" s="1"/>
  <c r="I304" i="24"/>
  <c r="H304" i="24"/>
  <c r="H305" i="24" s="1"/>
  <c r="G304" i="24"/>
  <c r="G305" i="24" s="1"/>
  <c r="F304" i="24"/>
  <c r="F305" i="24" s="1"/>
  <c r="M288" i="24"/>
  <c r="M289" i="24" s="1"/>
  <c r="K288" i="24"/>
  <c r="K289" i="24" s="1"/>
  <c r="J288" i="24"/>
  <c r="I288" i="24"/>
  <c r="I289" i="24" s="1"/>
  <c r="H288" i="24"/>
  <c r="G288" i="24"/>
  <c r="G289" i="24" s="1"/>
  <c r="F288" i="24"/>
  <c r="M285" i="24"/>
  <c r="M286" i="24" s="1"/>
  <c r="K285" i="24"/>
  <c r="J285" i="24"/>
  <c r="J286" i="24" s="1"/>
  <c r="I285" i="24"/>
  <c r="H285" i="24"/>
  <c r="H286" i="24" s="1"/>
  <c r="G285" i="24"/>
  <c r="F285" i="24"/>
  <c r="F286" i="24" s="1"/>
  <c r="M283" i="24"/>
  <c r="K283" i="24"/>
  <c r="J283" i="24"/>
  <c r="I283" i="24"/>
  <c r="H283" i="24"/>
  <c r="G283" i="24"/>
  <c r="F283" i="24"/>
  <c r="L282" i="24"/>
  <c r="E282" i="24"/>
  <c r="M280" i="24"/>
  <c r="K280" i="24"/>
  <c r="J280" i="24"/>
  <c r="I280" i="24"/>
  <c r="H280" i="24"/>
  <c r="G280" i="24"/>
  <c r="F280" i="24"/>
  <c r="L279" i="24"/>
  <c r="L280" i="24" s="1"/>
  <c r="E279" i="24"/>
  <c r="M277" i="24"/>
  <c r="K277" i="24"/>
  <c r="J277" i="24"/>
  <c r="I277" i="24"/>
  <c r="H277" i="24"/>
  <c r="G277" i="24"/>
  <c r="F277" i="24"/>
  <c r="L276" i="24"/>
  <c r="E276" i="24"/>
  <c r="N276" i="24" s="1"/>
  <c r="N277" i="24" s="1"/>
  <c r="M274" i="24"/>
  <c r="K274" i="24"/>
  <c r="J274" i="24"/>
  <c r="I274" i="24"/>
  <c r="H274" i="24"/>
  <c r="G274" i="24"/>
  <c r="F274" i="24"/>
  <c r="L273" i="24"/>
  <c r="E273" i="24"/>
  <c r="M271" i="24"/>
  <c r="K271" i="24"/>
  <c r="J271" i="24"/>
  <c r="I271" i="24"/>
  <c r="H271" i="24"/>
  <c r="G271" i="24"/>
  <c r="F271" i="24"/>
  <c r="L270" i="24"/>
  <c r="L271" i="24" s="1"/>
  <c r="E270" i="24"/>
  <c r="N270" i="24" s="1"/>
  <c r="N271" i="24" s="1"/>
  <c r="M268" i="24"/>
  <c r="K268" i="24"/>
  <c r="J268" i="24"/>
  <c r="I268" i="24"/>
  <c r="H268" i="24"/>
  <c r="G268" i="24"/>
  <c r="F268" i="24"/>
  <c r="L267" i="24"/>
  <c r="E267" i="24"/>
  <c r="N267" i="24" s="1"/>
  <c r="N268" i="24" s="1"/>
  <c r="M265" i="24"/>
  <c r="K265" i="24"/>
  <c r="J265" i="24"/>
  <c r="I265" i="24"/>
  <c r="H265" i="24"/>
  <c r="G265" i="24"/>
  <c r="F265" i="24"/>
  <c r="L264" i="24"/>
  <c r="E264" i="24"/>
  <c r="M262" i="24"/>
  <c r="K262" i="24"/>
  <c r="J262" i="24"/>
  <c r="I262" i="24"/>
  <c r="H262" i="24"/>
  <c r="G262" i="24"/>
  <c r="F262" i="24"/>
  <c r="L261" i="24"/>
  <c r="E261" i="24"/>
  <c r="N261" i="24" s="1"/>
  <c r="N262" i="24" s="1"/>
  <c r="M259" i="24"/>
  <c r="K259" i="24"/>
  <c r="J259" i="24"/>
  <c r="I259" i="24"/>
  <c r="H259" i="24"/>
  <c r="G259" i="24"/>
  <c r="F259" i="24"/>
  <c r="L258" i="24"/>
  <c r="E258" i="24"/>
  <c r="N258" i="24" s="1"/>
  <c r="N259" i="24" s="1"/>
  <c r="M256" i="24"/>
  <c r="K256" i="24"/>
  <c r="J256" i="24"/>
  <c r="I256" i="24"/>
  <c r="H256" i="24"/>
  <c r="G256" i="24"/>
  <c r="F256" i="24"/>
  <c r="L255" i="24"/>
  <c r="L256" i="24" s="1"/>
  <c r="E255" i="24"/>
  <c r="M253" i="24"/>
  <c r="K253" i="24"/>
  <c r="J253" i="24"/>
  <c r="I253" i="24"/>
  <c r="H253" i="24"/>
  <c r="G253" i="24"/>
  <c r="F253" i="24"/>
  <c r="L252" i="24"/>
  <c r="E252" i="24"/>
  <c r="K250" i="24"/>
  <c r="J250" i="24"/>
  <c r="I250" i="24"/>
  <c r="H250" i="24"/>
  <c r="G250" i="24"/>
  <c r="F250" i="24"/>
  <c r="L249" i="24"/>
  <c r="E249" i="24"/>
  <c r="M246" i="24"/>
  <c r="M247" i="24" s="1"/>
  <c r="K246" i="24"/>
  <c r="J246" i="24"/>
  <c r="J247" i="24" s="1"/>
  <c r="I246" i="24"/>
  <c r="H246" i="24"/>
  <c r="H247" i="24" s="1"/>
  <c r="G246" i="24"/>
  <c r="F246" i="24"/>
  <c r="F247" i="24" s="1"/>
  <c r="M230" i="24"/>
  <c r="M231" i="24" s="1"/>
  <c r="K230" i="24"/>
  <c r="K231" i="24" s="1"/>
  <c r="J230" i="24"/>
  <c r="J231" i="24" s="1"/>
  <c r="I230" i="24"/>
  <c r="I231" i="24" s="1"/>
  <c r="H230" i="24"/>
  <c r="G230" i="24"/>
  <c r="G231" i="24" s="1"/>
  <c r="F230" i="24"/>
  <c r="F231" i="24" s="1"/>
  <c r="M227" i="24"/>
  <c r="M228" i="24" s="1"/>
  <c r="K227" i="24"/>
  <c r="J227" i="24"/>
  <c r="J228" i="24" s="1"/>
  <c r="I227" i="24"/>
  <c r="I228" i="24" s="1"/>
  <c r="H227" i="24"/>
  <c r="H228" i="24" s="1"/>
  <c r="G227" i="24"/>
  <c r="F227" i="24"/>
  <c r="F228" i="24" s="1"/>
  <c r="N225" i="24"/>
  <c r="M225" i="24"/>
  <c r="K225" i="24"/>
  <c r="J225" i="24"/>
  <c r="I225" i="24"/>
  <c r="H225" i="24"/>
  <c r="G225" i="24"/>
  <c r="F225" i="24"/>
  <c r="L224" i="24"/>
  <c r="J226" i="24"/>
  <c r="M222" i="24"/>
  <c r="K222" i="24"/>
  <c r="J222" i="24"/>
  <c r="I222" i="24"/>
  <c r="H222" i="24"/>
  <c r="G222" i="24"/>
  <c r="F222" i="24"/>
  <c r="L221" i="24"/>
  <c r="L222" i="24" s="1"/>
  <c r="E221" i="24"/>
  <c r="M219" i="24"/>
  <c r="K219" i="24"/>
  <c r="J219" i="24"/>
  <c r="I219" i="24"/>
  <c r="H219" i="24"/>
  <c r="G219" i="24"/>
  <c r="F219" i="24"/>
  <c r="L218" i="24"/>
  <c r="E218" i="24"/>
  <c r="M216" i="24"/>
  <c r="K216" i="24"/>
  <c r="J216" i="24"/>
  <c r="I216" i="24"/>
  <c r="H216" i="24"/>
  <c r="G216" i="24"/>
  <c r="F216" i="24"/>
  <c r="L215" i="24"/>
  <c r="L216" i="24" s="1"/>
  <c r="E215" i="24"/>
  <c r="M213" i="24"/>
  <c r="K213" i="24"/>
  <c r="J213" i="24"/>
  <c r="I213" i="24"/>
  <c r="H213" i="24"/>
  <c r="G213" i="24"/>
  <c r="F213" i="24"/>
  <c r="L212" i="24"/>
  <c r="E212" i="24"/>
  <c r="M210" i="24"/>
  <c r="K210" i="24"/>
  <c r="J210" i="24"/>
  <c r="I210" i="24"/>
  <c r="H210" i="24"/>
  <c r="G210" i="24"/>
  <c r="F210" i="24"/>
  <c r="L209" i="24"/>
  <c r="E209" i="24"/>
  <c r="M207" i="24"/>
  <c r="K207" i="24"/>
  <c r="J207" i="24"/>
  <c r="I207" i="24"/>
  <c r="H207" i="24"/>
  <c r="G207" i="24"/>
  <c r="F207" i="24"/>
  <c r="L206" i="24"/>
  <c r="E206" i="24"/>
  <c r="N206" i="24" s="1"/>
  <c r="N207" i="24" s="1"/>
  <c r="M204" i="24"/>
  <c r="K204" i="24"/>
  <c r="J204" i="24"/>
  <c r="I204" i="24"/>
  <c r="H204" i="24"/>
  <c r="G204" i="24"/>
  <c r="F204" i="24"/>
  <c r="L203" i="24"/>
  <c r="L204" i="24" s="1"/>
  <c r="E203" i="24"/>
  <c r="M201" i="24"/>
  <c r="K201" i="24"/>
  <c r="J201" i="24"/>
  <c r="I201" i="24"/>
  <c r="H201" i="24"/>
  <c r="G201" i="24"/>
  <c r="F201" i="24"/>
  <c r="L200" i="24"/>
  <c r="E200" i="24"/>
  <c r="M198" i="24"/>
  <c r="K198" i="24"/>
  <c r="J198" i="24"/>
  <c r="I198" i="24"/>
  <c r="H198" i="24"/>
  <c r="G198" i="24"/>
  <c r="F198" i="24"/>
  <c r="L197" i="24"/>
  <c r="L198" i="24" s="1"/>
  <c r="E197" i="24"/>
  <c r="N195" i="24"/>
  <c r="M195" i="24"/>
  <c r="K195" i="24"/>
  <c r="J195" i="24"/>
  <c r="I195" i="24"/>
  <c r="H195" i="24"/>
  <c r="G195" i="24"/>
  <c r="F195" i="24"/>
  <c r="L194" i="24"/>
  <c r="I196" i="24"/>
  <c r="N192" i="24"/>
  <c r="M192" i="24"/>
  <c r="K192" i="24"/>
  <c r="J192" i="24"/>
  <c r="I192" i="24"/>
  <c r="H192" i="24"/>
  <c r="G192" i="24"/>
  <c r="F192" i="24"/>
  <c r="L191" i="24"/>
  <c r="L192" i="24" s="1"/>
  <c r="K193" i="24"/>
  <c r="M188" i="24"/>
  <c r="K188" i="24"/>
  <c r="K189" i="24" s="1"/>
  <c r="J188" i="24"/>
  <c r="I188" i="24"/>
  <c r="I189" i="24" s="1"/>
  <c r="H188" i="24"/>
  <c r="H189" i="24" s="1"/>
  <c r="G188" i="24"/>
  <c r="G189" i="24" s="1"/>
  <c r="F188" i="24"/>
  <c r="N172" i="24"/>
  <c r="N173" i="24" s="1"/>
  <c r="M172" i="24"/>
  <c r="M173" i="24" s="1"/>
  <c r="K172" i="24"/>
  <c r="K173" i="24" s="1"/>
  <c r="J172" i="24"/>
  <c r="I172" i="24"/>
  <c r="I173" i="24" s="1"/>
  <c r="H172" i="24"/>
  <c r="G172" i="24"/>
  <c r="G173" i="24" s="1"/>
  <c r="F172" i="24"/>
  <c r="N169" i="24"/>
  <c r="N170" i="24" s="1"/>
  <c r="M169" i="24"/>
  <c r="M170" i="24" s="1"/>
  <c r="K169" i="24"/>
  <c r="J169" i="24"/>
  <c r="J170" i="24" s="1"/>
  <c r="I169" i="24"/>
  <c r="H169" i="24"/>
  <c r="H170" i="24" s="1"/>
  <c r="G169" i="24"/>
  <c r="F169" i="24"/>
  <c r="F170" i="24" s="1"/>
  <c r="N167" i="24"/>
  <c r="M167" i="24"/>
  <c r="K167" i="24"/>
  <c r="J167" i="24"/>
  <c r="I167" i="24"/>
  <c r="H167" i="24"/>
  <c r="G167" i="24"/>
  <c r="F167" i="24"/>
  <c r="L166" i="24"/>
  <c r="N164" i="24"/>
  <c r="M164" i="24"/>
  <c r="K164" i="24"/>
  <c r="J164" i="24"/>
  <c r="I164" i="24"/>
  <c r="H164" i="24"/>
  <c r="G164" i="24"/>
  <c r="F164" i="24"/>
  <c r="L163" i="24"/>
  <c r="L164" i="24" s="1"/>
  <c r="I165" i="24"/>
  <c r="N161" i="24"/>
  <c r="M161" i="24"/>
  <c r="K161" i="24"/>
  <c r="J161" i="24"/>
  <c r="I161" i="24"/>
  <c r="H161" i="24"/>
  <c r="G161" i="24"/>
  <c r="F161" i="24"/>
  <c r="L160" i="24"/>
  <c r="N158" i="24"/>
  <c r="M158" i="24"/>
  <c r="K158" i="24"/>
  <c r="J158" i="24"/>
  <c r="I158" i="24"/>
  <c r="H158" i="24"/>
  <c r="G158" i="24"/>
  <c r="F158" i="24"/>
  <c r="L157" i="24"/>
  <c r="K159" i="24"/>
  <c r="N155" i="24"/>
  <c r="M155" i="24"/>
  <c r="K155" i="24"/>
  <c r="J155" i="24"/>
  <c r="I155" i="24"/>
  <c r="H155" i="24"/>
  <c r="G155" i="24"/>
  <c r="F155" i="24"/>
  <c r="J156" i="24"/>
  <c r="N152" i="24"/>
  <c r="M152" i="24"/>
  <c r="K152" i="24"/>
  <c r="J152" i="24"/>
  <c r="I152" i="24"/>
  <c r="H152" i="24"/>
  <c r="G152" i="24"/>
  <c r="F152" i="24"/>
  <c r="L152" i="24"/>
  <c r="I153" i="24"/>
  <c r="N149" i="24"/>
  <c r="M149" i="24"/>
  <c r="K149" i="24"/>
  <c r="J149" i="24"/>
  <c r="I149" i="24"/>
  <c r="H149" i="24"/>
  <c r="G149" i="24"/>
  <c r="F149" i="24"/>
  <c r="H150" i="24"/>
  <c r="N146" i="24"/>
  <c r="M146" i="24"/>
  <c r="K146" i="24"/>
  <c r="J146" i="24"/>
  <c r="I146" i="24"/>
  <c r="H146" i="24"/>
  <c r="G146" i="24"/>
  <c r="F146" i="24"/>
  <c r="L146" i="24"/>
  <c r="K147" i="24"/>
  <c r="N143" i="24"/>
  <c r="M143" i="24"/>
  <c r="K143" i="24"/>
  <c r="J143" i="24"/>
  <c r="I143" i="24"/>
  <c r="H143" i="24"/>
  <c r="G143" i="24"/>
  <c r="F143" i="24"/>
  <c r="J144" i="24"/>
  <c r="N140" i="24"/>
  <c r="M140" i="24"/>
  <c r="K140" i="24"/>
  <c r="J140" i="24"/>
  <c r="I140" i="24"/>
  <c r="H140" i="24"/>
  <c r="G140" i="24"/>
  <c r="F140" i="24"/>
  <c r="L140" i="24"/>
  <c r="I141" i="24"/>
  <c r="N137" i="24"/>
  <c r="M137" i="24"/>
  <c r="K137" i="24"/>
  <c r="J137" i="24"/>
  <c r="I137" i="24"/>
  <c r="H137" i="24"/>
  <c r="G137" i="24"/>
  <c r="F137" i="24"/>
  <c r="N134" i="24"/>
  <c r="M134" i="24"/>
  <c r="K134" i="24"/>
  <c r="J134" i="24"/>
  <c r="I134" i="24"/>
  <c r="H134" i="24"/>
  <c r="G134" i="24"/>
  <c r="F134" i="24"/>
  <c r="L134" i="24"/>
  <c r="K135" i="24"/>
  <c r="N131" i="24"/>
  <c r="M130" i="24"/>
  <c r="M131" i="24" s="1"/>
  <c r="K130" i="24"/>
  <c r="K131" i="24" s="1"/>
  <c r="J130" i="24"/>
  <c r="I130" i="24"/>
  <c r="I131" i="24" s="1"/>
  <c r="H130" i="24"/>
  <c r="G131" i="24"/>
  <c r="F130" i="24"/>
  <c r="N114" i="24"/>
  <c r="N115" i="24" s="1"/>
  <c r="M114" i="24"/>
  <c r="M115" i="24" s="1"/>
  <c r="K114" i="24"/>
  <c r="K115" i="24" s="1"/>
  <c r="J114" i="24"/>
  <c r="J115" i="24" s="1"/>
  <c r="I114" i="24"/>
  <c r="I115" i="24" s="1"/>
  <c r="H114" i="24"/>
  <c r="G114" i="24"/>
  <c r="G115" i="24" s="1"/>
  <c r="F114" i="24"/>
  <c r="F115" i="24" s="1"/>
  <c r="N111" i="24"/>
  <c r="N112" i="24" s="1"/>
  <c r="M111" i="24"/>
  <c r="M112" i="24" s="1"/>
  <c r="K111" i="24"/>
  <c r="J111" i="24"/>
  <c r="J112" i="24" s="1"/>
  <c r="I111" i="24"/>
  <c r="I112" i="24" s="1"/>
  <c r="H111" i="24"/>
  <c r="H112" i="24" s="1"/>
  <c r="G111" i="24"/>
  <c r="F111" i="24"/>
  <c r="F112" i="24" s="1"/>
  <c r="N109" i="24"/>
  <c r="K109" i="24"/>
  <c r="J109" i="24"/>
  <c r="I109" i="24"/>
  <c r="H109" i="24"/>
  <c r="G109" i="24"/>
  <c r="F109" i="24"/>
  <c r="L108" i="24"/>
  <c r="L109" i="24" s="1"/>
  <c r="J110" i="24"/>
  <c r="N106" i="24"/>
  <c r="K106" i="24"/>
  <c r="J106" i="24"/>
  <c r="I106" i="24"/>
  <c r="H106" i="24"/>
  <c r="G106" i="24"/>
  <c r="F106" i="24"/>
  <c r="L105" i="24"/>
  <c r="L106" i="24" s="1"/>
  <c r="I107" i="24"/>
  <c r="N103" i="24"/>
  <c r="K103" i="24"/>
  <c r="J103" i="24"/>
  <c r="I103" i="24"/>
  <c r="H103" i="24"/>
  <c r="G103" i="24"/>
  <c r="F103" i="24"/>
  <c r="L102" i="24"/>
  <c r="H104" i="24"/>
  <c r="N100" i="24"/>
  <c r="M100" i="24"/>
  <c r="K100" i="24"/>
  <c r="J100" i="24"/>
  <c r="I100" i="24"/>
  <c r="H100" i="24"/>
  <c r="G100" i="24"/>
  <c r="F100" i="24"/>
  <c r="L99" i="24"/>
  <c r="L100" i="24" s="1"/>
  <c r="K101" i="24"/>
  <c r="N97" i="24"/>
  <c r="M97" i="24"/>
  <c r="K97" i="24"/>
  <c r="J97" i="24"/>
  <c r="I97" i="24"/>
  <c r="H97" i="24"/>
  <c r="G97" i="24"/>
  <c r="F97" i="24"/>
  <c r="J98" i="24"/>
  <c r="N94" i="24"/>
  <c r="M94" i="24"/>
  <c r="K94" i="24"/>
  <c r="J94" i="24"/>
  <c r="I94" i="24"/>
  <c r="H94" i="24"/>
  <c r="G94" i="24"/>
  <c r="F94" i="24"/>
  <c r="L93" i="24"/>
  <c r="L94" i="24" s="1"/>
  <c r="I95" i="24"/>
  <c r="N91" i="24"/>
  <c r="M91" i="24"/>
  <c r="K91" i="24"/>
  <c r="J91" i="24"/>
  <c r="I91" i="24"/>
  <c r="H91" i="24"/>
  <c r="G91" i="24"/>
  <c r="F91" i="24"/>
  <c r="H92" i="24"/>
  <c r="N88" i="24"/>
  <c r="M88" i="24"/>
  <c r="K88" i="24"/>
  <c r="J88" i="24"/>
  <c r="I88" i="24"/>
  <c r="H88" i="24"/>
  <c r="G88" i="24"/>
  <c r="L87" i="24"/>
  <c r="N85" i="24"/>
  <c r="M85" i="24"/>
  <c r="K85" i="24"/>
  <c r="J85" i="24"/>
  <c r="I85" i="24"/>
  <c r="H85" i="24"/>
  <c r="G85" i="24"/>
  <c r="F85" i="24"/>
  <c r="L84" i="24"/>
  <c r="J86" i="24"/>
  <c r="N82" i="24"/>
  <c r="M82" i="24"/>
  <c r="K82" i="24"/>
  <c r="J82" i="24"/>
  <c r="I82" i="24"/>
  <c r="H82" i="24"/>
  <c r="G82" i="24"/>
  <c r="F82" i="24"/>
  <c r="L81" i="24"/>
  <c r="L82" i="24" s="1"/>
  <c r="N79" i="24"/>
  <c r="M79" i="24"/>
  <c r="K79" i="24"/>
  <c r="J79" i="24"/>
  <c r="I79" i="24"/>
  <c r="H79" i="24"/>
  <c r="G79" i="24"/>
  <c r="F79" i="24"/>
  <c r="N76" i="24"/>
  <c r="M76" i="24"/>
  <c r="K76" i="24"/>
  <c r="J76" i="24"/>
  <c r="I76" i="24"/>
  <c r="H76" i="24"/>
  <c r="G76" i="24"/>
  <c r="F76" i="24"/>
  <c r="L75" i="24"/>
  <c r="L76" i="24" s="1"/>
  <c r="K77" i="24"/>
  <c r="N72" i="24"/>
  <c r="N73" i="24" s="1"/>
  <c r="M72" i="24"/>
  <c r="M73" i="24" s="1"/>
  <c r="K72" i="24"/>
  <c r="J72" i="24"/>
  <c r="I72" i="24"/>
  <c r="I73" i="24" s="1"/>
  <c r="H72" i="24"/>
  <c r="H73" i="24" s="1"/>
  <c r="G72" i="24"/>
  <c r="G73" i="24" s="1"/>
  <c r="F72" i="24"/>
  <c r="N56" i="24"/>
  <c r="N57" i="24" s="1"/>
  <c r="M56" i="24"/>
  <c r="M57" i="24" s="1"/>
  <c r="K56" i="24"/>
  <c r="K57" i="24" s="1"/>
  <c r="J56" i="24"/>
  <c r="I56" i="24"/>
  <c r="I57" i="24" s="1"/>
  <c r="H56" i="24"/>
  <c r="G56" i="24"/>
  <c r="G57" i="24" s="1"/>
  <c r="F56" i="24"/>
  <c r="N53" i="24"/>
  <c r="N54" i="24" s="1"/>
  <c r="M53" i="24"/>
  <c r="M54" i="24" s="1"/>
  <c r="K53" i="24"/>
  <c r="J53" i="24"/>
  <c r="J54" i="24" s="1"/>
  <c r="I53" i="24"/>
  <c r="H53" i="24"/>
  <c r="H54" i="24" s="1"/>
  <c r="G53" i="24"/>
  <c r="F53" i="24"/>
  <c r="F54" i="24" s="1"/>
  <c r="N51" i="24"/>
  <c r="M51" i="24"/>
  <c r="K51" i="24"/>
  <c r="J51" i="24"/>
  <c r="I51" i="24"/>
  <c r="H51" i="24"/>
  <c r="G51" i="24"/>
  <c r="F51" i="24"/>
  <c r="L50" i="24"/>
  <c r="J52" i="24"/>
  <c r="M48" i="24"/>
  <c r="J48" i="24"/>
  <c r="I48" i="24"/>
  <c r="H48" i="24"/>
  <c r="G48" i="24"/>
  <c r="F48" i="24"/>
  <c r="L47" i="24"/>
  <c r="L48" i="24" s="1"/>
  <c r="I49" i="24"/>
  <c r="N45" i="24"/>
  <c r="M45" i="24"/>
  <c r="K45" i="24"/>
  <c r="J45" i="24"/>
  <c r="I45" i="24"/>
  <c r="H45" i="24"/>
  <c r="G45" i="24"/>
  <c r="F45" i="24"/>
  <c r="L44" i="24"/>
  <c r="H46" i="24"/>
  <c r="N42" i="24"/>
  <c r="M42" i="24"/>
  <c r="K42" i="24"/>
  <c r="J42" i="24"/>
  <c r="I42" i="24"/>
  <c r="H42" i="24"/>
  <c r="G42" i="24"/>
  <c r="F42" i="24"/>
  <c r="L41" i="24"/>
  <c r="L42" i="24" s="1"/>
  <c r="K43" i="24"/>
  <c r="I40" i="24"/>
  <c r="M39" i="24"/>
  <c r="K39" i="24"/>
  <c r="J39" i="24"/>
  <c r="I39" i="24"/>
  <c r="H39" i="24"/>
  <c r="G39" i="24"/>
  <c r="F39" i="24"/>
  <c r="L38" i="24"/>
  <c r="J40" i="24"/>
  <c r="M36" i="24"/>
  <c r="K36" i="24"/>
  <c r="J36" i="24"/>
  <c r="I36" i="24"/>
  <c r="H36" i="24"/>
  <c r="G36" i="24"/>
  <c r="F36" i="24"/>
  <c r="L35" i="24"/>
  <c r="L36" i="24" s="1"/>
  <c r="I37" i="24"/>
  <c r="M33" i="24"/>
  <c r="K33" i="24"/>
  <c r="J33" i="24"/>
  <c r="I33" i="24"/>
  <c r="H33" i="24"/>
  <c r="G33" i="24"/>
  <c r="F33" i="24"/>
  <c r="L32" i="24"/>
  <c r="H34" i="24"/>
  <c r="M30" i="24"/>
  <c r="K30" i="24"/>
  <c r="J30" i="24"/>
  <c r="I30" i="24"/>
  <c r="H30" i="24"/>
  <c r="G30" i="24"/>
  <c r="F30" i="24"/>
  <c r="L29" i="24"/>
  <c r="L30" i="24" s="1"/>
  <c r="K31" i="24"/>
  <c r="N27" i="24"/>
  <c r="M27" i="24"/>
  <c r="K27" i="24"/>
  <c r="J27" i="24"/>
  <c r="I27" i="24"/>
  <c r="H27" i="24"/>
  <c r="G27" i="24"/>
  <c r="F27" i="24"/>
  <c r="L26" i="24"/>
  <c r="J28" i="24"/>
  <c r="N24" i="24"/>
  <c r="M24" i="24"/>
  <c r="K24" i="24"/>
  <c r="J24" i="24"/>
  <c r="I24" i="24"/>
  <c r="H24" i="24"/>
  <c r="G24" i="24"/>
  <c r="F24" i="24"/>
  <c r="L23" i="24"/>
  <c r="L24" i="24" s="1"/>
  <c r="I25" i="24"/>
  <c r="N21" i="24"/>
  <c r="M21" i="24"/>
  <c r="K21" i="24"/>
  <c r="J21" i="24"/>
  <c r="I21" i="24"/>
  <c r="H21" i="24"/>
  <c r="G21" i="24"/>
  <c r="F21" i="24"/>
  <c r="L20" i="24"/>
  <c r="H22" i="24"/>
  <c r="M18" i="24"/>
  <c r="L18" i="24"/>
  <c r="N14" i="24"/>
  <c r="N15" i="24" s="1"/>
  <c r="M15" i="24"/>
  <c r="K14" i="24"/>
  <c r="K15" i="24" s="1"/>
  <c r="J14" i="24"/>
  <c r="J15" i="24" s="1"/>
  <c r="I14" i="24"/>
  <c r="I15" i="24" s="1"/>
  <c r="H14" i="24"/>
  <c r="G14" i="24"/>
  <c r="G15" i="24" s="1"/>
  <c r="F14" i="24"/>
  <c r="F15" i="24" s="1"/>
  <c r="P55" i="23"/>
  <c r="P56" i="23" s="1"/>
  <c r="O55" i="23"/>
  <c r="O56" i="23" s="1"/>
  <c r="N55" i="23"/>
  <c r="N56" i="23" s="1"/>
  <c r="M55" i="23"/>
  <c r="L55" i="23"/>
  <c r="L56" i="23" s="1"/>
  <c r="K55" i="23"/>
  <c r="K56" i="23" s="1"/>
  <c r="J55" i="23"/>
  <c r="J56" i="23" s="1"/>
  <c r="I55" i="23"/>
  <c r="I56" i="23" s="1"/>
  <c r="H55" i="23"/>
  <c r="H56" i="23" s="1"/>
  <c r="G55" i="23"/>
  <c r="G56" i="23" s="1"/>
  <c r="F55" i="23"/>
  <c r="F56" i="23" s="1"/>
  <c r="P53" i="23"/>
  <c r="O52" i="23"/>
  <c r="O53" i="23" s="1"/>
  <c r="N52" i="23"/>
  <c r="N53" i="23" s="1"/>
  <c r="M52" i="23"/>
  <c r="M53" i="23" s="1"/>
  <c r="L52" i="23"/>
  <c r="L53" i="23" s="1"/>
  <c r="K52" i="23"/>
  <c r="K53" i="23" s="1"/>
  <c r="J52" i="23"/>
  <c r="I52" i="23"/>
  <c r="I53" i="23" s="1"/>
  <c r="H52" i="23"/>
  <c r="H53" i="23" s="1"/>
  <c r="G52" i="23"/>
  <c r="G53" i="23" s="1"/>
  <c r="F52" i="23"/>
  <c r="F53" i="23" s="1"/>
  <c r="P50" i="23"/>
  <c r="M50" i="23"/>
  <c r="L50" i="23"/>
  <c r="K50" i="23"/>
  <c r="J50" i="23"/>
  <c r="I50" i="23"/>
  <c r="H50" i="23"/>
  <c r="G50" i="23"/>
  <c r="M51" i="23"/>
  <c r="P47" i="23"/>
  <c r="N47" i="23"/>
  <c r="M47" i="23"/>
  <c r="L47" i="23"/>
  <c r="K47" i="23"/>
  <c r="J47" i="23"/>
  <c r="I47" i="23"/>
  <c r="H47" i="23"/>
  <c r="G47" i="23"/>
  <c r="F47" i="23"/>
  <c r="M48" i="23"/>
  <c r="P44" i="23"/>
  <c r="N44" i="23"/>
  <c r="M44" i="23"/>
  <c r="L44" i="23"/>
  <c r="K44" i="23"/>
  <c r="J44" i="23"/>
  <c r="I44" i="23"/>
  <c r="H44" i="23"/>
  <c r="G44" i="23"/>
  <c r="F44" i="23"/>
  <c r="M45" i="23"/>
  <c r="P41" i="23"/>
  <c r="N41" i="23"/>
  <c r="M41" i="23"/>
  <c r="L41" i="23"/>
  <c r="K41" i="23"/>
  <c r="J41" i="23"/>
  <c r="I41" i="23"/>
  <c r="H41" i="23"/>
  <c r="G41" i="23"/>
  <c r="F41" i="23"/>
  <c r="M42" i="23"/>
  <c r="P38" i="23"/>
  <c r="O38" i="23"/>
  <c r="N38" i="23"/>
  <c r="M38" i="23"/>
  <c r="L38" i="23"/>
  <c r="K38" i="23"/>
  <c r="J38" i="23"/>
  <c r="I38" i="23"/>
  <c r="H38" i="23"/>
  <c r="G38" i="23"/>
  <c r="F38" i="23"/>
  <c r="P35" i="23"/>
  <c r="O35" i="23"/>
  <c r="N35" i="23"/>
  <c r="M35" i="23"/>
  <c r="L35" i="23"/>
  <c r="K35" i="23"/>
  <c r="J35" i="23"/>
  <c r="I35" i="23"/>
  <c r="H35" i="23"/>
  <c r="F35" i="23"/>
  <c r="I36" i="23"/>
  <c r="O32" i="23"/>
  <c r="N32" i="23"/>
  <c r="M32" i="23"/>
  <c r="L32" i="23"/>
  <c r="K32" i="23"/>
  <c r="I32" i="23"/>
  <c r="H32" i="23"/>
  <c r="G32" i="23"/>
  <c r="F32" i="23"/>
  <c r="E31" i="23"/>
  <c r="L33" i="23" s="1"/>
  <c r="P29" i="23"/>
  <c r="O29" i="23"/>
  <c r="N29" i="23"/>
  <c r="M29" i="23"/>
  <c r="L29" i="23"/>
  <c r="K29" i="23"/>
  <c r="J29" i="23"/>
  <c r="I29" i="23"/>
  <c r="H29" i="23"/>
  <c r="G29" i="23"/>
  <c r="F29" i="23"/>
  <c r="E28" i="23"/>
  <c r="L30" i="23" s="1"/>
  <c r="O26" i="23"/>
  <c r="N26" i="23"/>
  <c r="M26" i="23"/>
  <c r="L26" i="23"/>
  <c r="J26" i="23"/>
  <c r="I26" i="23"/>
  <c r="H26" i="23"/>
  <c r="G26" i="23"/>
  <c r="F26" i="23"/>
  <c r="E25" i="23"/>
  <c r="N27" i="23" s="1"/>
  <c r="O23" i="23"/>
  <c r="L23" i="23"/>
  <c r="K23" i="23"/>
  <c r="J23" i="23"/>
  <c r="I23" i="23"/>
  <c r="H23" i="23"/>
  <c r="G23" i="23"/>
  <c r="F23" i="23"/>
  <c r="E22" i="23"/>
  <c r="O20" i="23"/>
  <c r="N20" i="23"/>
  <c r="L20" i="23"/>
  <c r="K20" i="23"/>
  <c r="J20" i="23"/>
  <c r="I20" i="23"/>
  <c r="H20" i="23"/>
  <c r="G20" i="23"/>
  <c r="F20" i="23"/>
  <c r="M20" i="23"/>
  <c r="O17" i="23"/>
  <c r="N17" i="23"/>
  <c r="M17" i="23"/>
  <c r="L17" i="23"/>
  <c r="K17" i="23"/>
  <c r="I17" i="23"/>
  <c r="H17" i="23"/>
  <c r="G17" i="23"/>
  <c r="F17" i="23"/>
  <c r="M18" i="23"/>
  <c r="O13" i="23"/>
  <c r="N13" i="23"/>
  <c r="M13" i="23"/>
  <c r="L13" i="23"/>
  <c r="K13" i="23"/>
  <c r="I13" i="23"/>
  <c r="H13" i="23"/>
  <c r="F13" i="23"/>
  <c r="L388" i="24" l="1"/>
  <c r="L339" i="24"/>
  <c r="L327" i="24"/>
  <c r="L324" i="24"/>
  <c r="L321" i="24"/>
  <c r="L309" i="24"/>
  <c r="N398" i="24"/>
  <c r="N399" i="24" s="1"/>
  <c r="F400" i="24"/>
  <c r="H400" i="24"/>
  <c r="I400" i="24"/>
  <c r="K400" i="24"/>
  <c r="J400" i="24"/>
  <c r="G400" i="24"/>
  <c r="L400" i="24"/>
  <c r="L396" i="24"/>
  <c r="L397" i="24"/>
  <c r="N395" i="24"/>
  <c r="N396" i="24" s="1"/>
  <c r="G397" i="24"/>
  <c r="K397" i="24"/>
  <c r="J397" i="24"/>
  <c r="I397" i="24"/>
  <c r="H397" i="24"/>
  <c r="F397" i="24"/>
  <c r="L393" i="24"/>
  <c r="L394" i="24"/>
  <c r="K394" i="24"/>
  <c r="J394" i="24"/>
  <c r="I394" i="24"/>
  <c r="H394" i="24"/>
  <c r="F394" i="24"/>
  <c r="G394" i="24"/>
  <c r="J405" i="24"/>
  <c r="L390" i="24"/>
  <c r="L391" i="24"/>
  <c r="I405" i="24"/>
  <c r="K405" i="24"/>
  <c r="G405" i="24"/>
  <c r="J391" i="24"/>
  <c r="I391" i="24"/>
  <c r="H391" i="24"/>
  <c r="G391" i="24"/>
  <c r="F391" i="24"/>
  <c r="K391" i="24"/>
  <c r="F405" i="24"/>
  <c r="F402" i="24"/>
  <c r="H402" i="24"/>
  <c r="I402" i="24"/>
  <c r="J402" i="24"/>
  <c r="H388" i="24"/>
  <c r="G388" i="24"/>
  <c r="F388" i="24"/>
  <c r="K388" i="24"/>
  <c r="J388" i="24"/>
  <c r="I388" i="24"/>
  <c r="G385" i="24"/>
  <c r="F385" i="24"/>
  <c r="K385" i="24"/>
  <c r="J385" i="24"/>
  <c r="I385" i="24"/>
  <c r="H385" i="24"/>
  <c r="L384" i="24"/>
  <c r="L385" i="24"/>
  <c r="F382" i="24"/>
  <c r="I382" i="24"/>
  <c r="K382" i="24"/>
  <c r="J382" i="24"/>
  <c r="H382" i="24"/>
  <c r="G382" i="24"/>
  <c r="L381" i="24"/>
  <c r="L382" i="24"/>
  <c r="G379" i="24"/>
  <c r="K379" i="24"/>
  <c r="J379" i="24"/>
  <c r="I379" i="24"/>
  <c r="H379" i="24"/>
  <c r="F379" i="24"/>
  <c r="L378" i="24"/>
  <c r="L379" i="24"/>
  <c r="N374" i="24"/>
  <c r="N375" i="24" s="1"/>
  <c r="K376" i="24"/>
  <c r="J376" i="24"/>
  <c r="I376" i="24"/>
  <c r="H376" i="24"/>
  <c r="G376" i="24"/>
  <c r="F376" i="24"/>
  <c r="L375" i="24"/>
  <c r="L376" i="24"/>
  <c r="K373" i="24"/>
  <c r="J373" i="24"/>
  <c r="I373" i="24"/>
  <c r="H373" i="24"/>
  <c r="G373" i="24"/>
  <c r="F373" i="24"/>
  <c r="L372" i="24"/>
  <c r="L373" i="24"/>
  <c r="N368" i="24"/>
  <c r="N369" i="24" s="1"/>
  <c r="J370" i="24"/>
  <c r="I370" i="24"/>
  <c r="H370" i="24"/>
  <c r="G370" i="24"/>
  <c r="F370" i="24"/>
  <c r="K370" i="24"/>
  <c r="L369" i="24"/>
  <c r="L370" i="24"/>
  <c r="G363" i="24"/>
  <c r="H363" i="24"/>
  <c r="I363" i="24"/>
  <c r="L366" i="24"/>
  <c r="L367" i="24"/>
  <c r="K363" i="24"/>
  <c r="N365" i="24"/>
  <c r="N366" i="24" s="1"/>
  <c r="I367" i="24"/>
  <c r="H367" i="24"/>
  <c r="G367" i="24"/>
  <c r="F367" i="24"/>
  <c r="J367" i="24"/>
  <c r="K367" i="24"/>
  <c r="G342" i="24"/>
  <c r="F342" i="24"/>
  <c r="H342" i="24"/>
  <c r="K342" i="24"/>
  <c r="J342" i="24"/>
  <c r="I342" i="24"/>
  <c r="L342" i="24"/>
  <c r="N337" i="24"/>
  <c r="N338" i="24" s="1"/>
  <c r="F339" i="24"/>
  <c r="H339" i="24"/>
  <c r="I339" i="24"/>
  <c r="K339" i="24"/>
  <c r="G339" i="24"/>
  <c r="J339" i="24"/>
  <c r="L336" i="24"/>
  <c r="N334" i="24"/>
  <c r="N335" i="24" s="1"/>
  <c r="K336" i="24"/>
  <c r="J336" i="24"/>
  <c r="I336" i="24"/>
  <c r="H336" i="24"/>
  <c r="G336" i="24"/>
  <c r="F336" i="24"/>
  <c r="K333" i="24"/>
  <c r="J333" i="24"/>
  <c r="I333" i="24"/>
  <c r="H333" i="24"/>
  <c r="G333" i="24"/>
  <c r="F333" i="24"/>
  <c r="L333" i="24"/>
  <c r="K330" i="24"/>
  <c r="I330" i="24"/>
  <c r="H330" i="24"/>
  <c r="G330" i="24"/>
  <c r="F330" i="24"/>
  <c r="J330" i="24"/>
  <c r="L329" i="24"/>
  <c r="L330" i="24"/>
  <c r="J327" i="24"/>
  <c r="I327" i="24"/>
  <c r="H327" i="24"/>
  <c r="G327" i="24"/>
  <c r="F327" i="24"/>
  <c r="K327" i="24"/>
  <c r="N322" i="24"/>
  <c r="N323" i="24" s="1"/>
  <c r="I324" i="24"/>
  <c r="H324" i="24"/>
  <c r="G324" i="24"/>
  <c r="F324" i="24"/>
  <c r="K324" i="24"/>
  <c r="J324" i="24"/>
  <c r="N319" i="24"/>
  <c r="N320" i="24" s="1"/>
  <c r="H321" i="24"/>
  <c r="I321" i="24"/>
  <c r="G321" i="24"/>
  <c r="F321" i="24"/>
  <c r="K321" i="24"/>
  <c r="J321" i="24"/>
  <c r="F315" i="24"/>
  <c r="K315" i="24"/>
  <c r="J315" i="24"/>
  <c r="I315" i="24"/>
  <c r="H315" i="24"/>
  <c r="G315" i="24"/>
  <c r="L315" i="24"/>
  <c r="L311" i="24"/>
  <c r="L312" i="24"/>
  <c r="N310" i="24"/>
  <c r="N311" i="24" s="1"/>
  <c r="G312" i="24"/>
  <c r="F312" i="24"/>
  <c r="K312" i="24"/>
  <c r="J312" i="24"/>
  <c r="I312" i="24"/>
  <c r="H312" i="24"/>
  <c r="N307" i="24"/>
  <c r="N308" i="24" s="1"/>
  <c r="K309" i="24"/>
  <c r="J309" i="24"/>
  <c r="I309" i="24"/>
  <c r="H309" i="24"/>
  <c r="G309" i="24"/>
  <c r="F309" i="24"/>
  <c r="F14" i="23"/>
  <c r="L458" i="24"/>
  <c r="N456" i="24"/>
  <c r="N457" i="24" s="1"/>
  <c r="H455" i="24"/>
  <c r="N453" i="24"/>
  <c r="N454" i="24" s="1"/>
  <c r="I452" i="24"/>
  <c r="N450" i="24"/>
  <c r="N451" i="24" s="1"/>
  <c r="N448" i="24"/>
  <c r="N445" i="24"/>
  <c r="H443" i="24"/>
  <c r="N441" i="24"/>
  <c r="N442" i="24" s="1"/>
  <c r="N435" i="24"/>
  <c r="N436" i="24" s="1"/>
  <c r="N430" i="24"/>
  <c r="N392" i="24"/>
  <c r="N393" i="24" s="1"/>
  <c r="N389" i="24"/>
  <c r="N386" i="24"/>
  <c r="N384" i="24"/>
  <c r="N380" i="24"/>
  <c r="N381" i="24" s="1"/>
  <c r="N377" i="24"/>
  <c r="N378" i="24" s="1"/>
  <c r="N371" i="24"/>
  <c r="N372" i="24" s="1"/>
  <c r="N340" i="24"/>
  <c r="N341" i="24" s="1"/>
  <c r="N331" i="24"/>
  <c r="N328" i="24"/>
  <c r="N325" i="24"/>
  <c r="N326" i="24" s="1"/>
  <c r="L317" i="24"/>
  <c r="N313" i="24"/>
  <c r="N314" i="24" s="1"/>
  <c r="J284" i="24"/>
  <c r="N282" i="24"/>
  <c r="N283" i="24" s="1"/>
  <c r="F275" i="24"/>
  <c r="N273" i="24"/>
  <c r="N274" i="24" s="1"/>
  <c r="I281" i="24"/>
  <c r="N279" i="24"/>
  <c r="J266" i="24"/>
  <c r="N264" i="24"/>
  <c r="N265" i="24" s="1"/>
  <c r="H254" i="24"/>
  <c r="N252" i="24"/>
  <c r="N253" i="24" s="1"/>
  <c r="N249" i="24"/>
  <c r="N250" i="24" s="1"/>
  <c r="F251" i="24"/>
  <c r="G251" i="24"/>
  <c r="K251" i="24"/>
  <c r="J251" i="24"/>
  <c r="I251" i="24"/>
  <c r="H251" i="24"/>
  <c r="I257" i="24"/>
  <c r="N255" i="24"/>
  <c r="K223" i="24"/>
  <c r="N221" i="24"/>
  <c r="N222" i="24" s="1"/>
  <c r="I220" i="24"/>
  <c r="N218" i="24"/>
  <c r="N219" i="24" s="1"/>
  <c r="K217" i="24"/>
  <c r="N215" i="24"/>
  <c r="J214" i="24"/>
  <c r="N212" i="24"/>
  <c r="H211" i="24"/>
  <c r="N209" i="24"/>
  <c r="N210" i="24" s="1"/>
  <c r="K205" i="24"/>
  <c r="N203" i="24"/>
  <c r="N204" i="24" s="1"/>
  <c r="J202" i="24"/>
  <c r="N200" i="24"/>
  <c r="N201" i="24" s="1"/>
  <c r="N197" i="24"/>
  <c r="L88" i="24"/>
  <c r="L89" i="24"/>
  <c r="E459" i="24"/>
  <c r="I461" i="24" s="1"/>
  <c r="L158" i="24"/>
  <c r="K73" i="24"/>
  <c r="N24" i="23"/>
  <c r="N23" i="23"/>
  <c r="J449" i="24"/>
  <c r="G449" i="24"/>
  <c r="E420" i="24"/>
  <c r="F422" i="24" s="1"/>
  <c r="M39" i="23"/>
  <c r="E52" i="23"/>
  <c r="G54" i="23" s="1"/>
  <c r="J211" i="24"/>
  <c r="E259" i="24"/>
  <c r="K260" i="24"/>
  <c r="F260" i="24"/>
  <c r="E277" i="24"/>
  <c r="I278" i="24"/>
  <c r="E311" i="24"/>
  <c r="L277" i="24"/>
  <c r="L278" i="24"/>
  <c r="E314" i="24"/>
  <c r="I83" i="24"/>
  <c r="I269" i="24"/>
  <c r="F269" i="24"/>
  <c r="F434" i="24"/>
  <c r="H446" i="24"/>
  <c r="E445" i="24"/>
  <c r="H431" i="24"/>
  <c r="F431" i="24"/>
  <c r="J437" i="24"/>
  <c r="F437" i="24"/>
  <c r="H434" i="24"/>
  <c r="I440" i="24"/>
  <c r="F440" i="24"/>
  <c r="I428" i="24"/>
  <c r="F428" i="24"/>
  <c r="H458" i="24"/>
  <c r="E451" i="24"/>
  <c r="G266" i="24"/>
  <c r="I208" i="24"/>
  <c r="E188" i="24"/>
  <c r="K190" i="24" s="1"/>
  <c r="H162" i="24"/>
  <c r="J162" i="24"/>
  <c r="J168" i="24"/>
  <c r="H138" i="24"/>
  <c r="E130" i="24"/>
  <c r="H80" i="24"/>
  <c r="M33" i="23"/>
  <c r="E32" i="23"/>
  <c r="L21" i="23"/>
  <c r="E13" i="23"/>
  <c r="F15" i="23" s="1"/>
  <c r="G33" i="23"/>
  <c r="L250" i="24"/>
  <c r="L262" i="24"/>
  <c r="I266" i="24"/>
  <c r="E280" i="24"/>
  <c r="J24" i="23"/>
  <c r="G110" i="24"/>
  <c r="K266" i="24"/>
  <c r="E250" i="24"/>
  <c r="E262" i="24"/>
  <c r="L268" i="24"/>
  <c r="L269" i="24"/>
  <c r="L259" i="24"/>
  <c r="L260" i="24"/>
  <c r="L266" i="24"/>
  <c r="E268" i="24"/>
  <c r="J269" i="24"/>
  <c r="G269" i="24"/>
  <c r="K269" i="24"/>
  <c r="H269" i="24"/>
  <c r="E288" i="24"/>
  <c r="H290" i="24" s="1"/>
  <c r="E308" i="24"/>
  <c r="E335" i="24"/>
  <c r="E427" i="24"/>
  <c r="K428" i="24"/>
  <c r="I455" i="24"/>
  <c r="K452" i="24"/>
  <c r="I443" i="24"/>
  <c r="J455" i="24"/>
  <c r="K455" i="24"/>
  <c r="E454" i="24"/>
  <c r="G455" i="24"/>
  <c r="L462" i="24"/>
  <c r="L463" i="24" s="1"/>
  <c r="J452" i="24"/>
  <c r="G452" i="24"/>
  <c r="L446" i="24"/>
  <c r="J443" i="24"/>
  <c r="E442" i="24"/>
  <c r="G443" i="24"/>
  <c r="K443" i="24"/>
  <c r="G428" i="24"/>
  <c r="L434" i="24"/>
  <c r="I431" i="24"/>
  <c r="J440" i="24"/>
  <c r="K440" i="24"/>
  <c r="E439" i="24"/>
  <c r="G440" i="24"/>
  <c r="J431" i="24"/>
  <c r="K431" i="24"/>
  <c r="E430" i="24"/>
  <c r="G431" i="24"/>
  <c r="L420" i="24"/>
  <c r="L421" i="24" s="1"/>
  <c r="J428" i="24"/>
  <c r="L459" i="24"/>
  <c r="L460" i="24" s="1"/>
  <c r="L448" i="24"/>
  <c r="K449" i="24"/>
  <c r="G437" i="24"/>
  <c r="K437" i="24"/>
  <c r="L424" i="24"/>
  <c r="K425" i="24"/>
  <c r="E390" i="24"/>
  <c r="E399" i="24"/>
  <c r="E378" i="24"/>
  <c r="E375" i="24"/>
  <c r="E387" i="24"/>
  <c r="E366" i="24"/>
  <c r="L343" i="24"/>
  <c r="L344" i="24" s="1"/>
  <c r="E341" i="24"/>
  <c r="L304" i="24"/>
  <c r="L305" i="24" s="1"/>
  <c r="E329" i="24"/>
  <c r="E326" i="24"/>
  <c r="E317" i="24"/>
  <c r="E304" i="24"/>
  <c r="E274" i="24"/>
  <c r="I284" i="24"/>
  <c r="K284" i="24"/>
  <c r="L284" i="24"/>
  <c r="G284" i="24"/>
  <c r="I254" i="24"/>
  <c r="K254" i="24"/>
  <c r="E246" i="24"/>
  <c r="J248" i="24" s="1"/>
  <c r="L254" i="24"/>
  <c r="G254" i="24"/>
  <c r="I226" i="24"/>
  <c r="K226" i="24"/>
  <c r="L226" i="24"/>
  <c r="E225" i="24"/>
  <c r="L227" i="24"/>
  <c r="L228" i="24" s="1"/>
  <c r="G226" i="24"/>
  <c r="H226" i="24"/>
  <c r="F223" i="24"/>
  <c r="H217" i="24"/>
  <c r="I217" i="24"/>
  <c r="L217" i="24"/>
  <c r="E216" i="24"/>
  <c r="E213" i="24"/>
  <c r="K214" i="24"/>
  <c r="G214" i="24"/>
  <c r="L214" i="24"/>
  <c r="H214" i="24"/>
  <c r="I214" i="24"/>
  <c r="L211" i="24"/>
  <c r="F211" i="24"/>
  <c r="K211" i="24"/>
  <c r="M189" i="24"/>
  <c r="H205" i="24"/>
  <c r="H193" i="24"/>
  <c r="E204" i="24"/>
  <c r="I202" i="24"/>
  <c r="L202" i="24"/>
  <c r="K202" i="24"/>
  <c r="E201" i="24"/>
  <c r="G202" i="24"/>
  <c r="I193" i="24"/>
  <c r="L193" i="24"/>
  <c r="E192" i="24"/>
  <c r="F208" i="24"/>
  <c r="I205" i="24"/>
  <c r="L205" i="24"/>
  <c r="H202" i="24"/>
  <c r="L196" i="24"/>
  <c r="F196" i="24"/>
  <c r="K162" i="24"/>
  <c r="E161" i="24"/>
  <c r="L169" i="24"/>
  <c r="L170" i="24" s="1"/>
  <c r="G168" i="24"/>
  <c r="I168" i="24"/>
  <c r="L162" i="24"/>
  <c r="G156" i="24"/>
  <c r="K168" i="24"/>
  <c r="L168" i="24"/>
  <c r="G162" i="24"/>
  <c r="I162" i="24"/>
  <c r="K156" i="24"/>
  <c r="I156" i="24"/>
  <c r="I150" i="24"/>
  <c r="I144" i="24"/>
  <c r="L130" i="24"/>
  <c r="G138" i="24"/>
  <c r="I138" i="24"/>
  <c r="G144" i="24"/>
  <c r="K138" i="24"/>
  <c r="L138" i="24"/>
  <c r="K150" i="24"/>
  <c r="L150" i="24"/>
  <c r="G150" i="24"/>
  <c r="K144" i="24"/>
  <c r="L144" i="24"/>
  <c r="E100" i="24"/>
  <c r="H101" i="24"/>
  <c r="I110" i="24"/>
  <c r="L111" i="24"/>
  <c r="L112" i="24" s="1"/>
  <c r="K110" i="24"/>
  <c r="L110" i="24"/>
  <c r="I104" i="24"/>
  <c r="L101" i="24"/>
  <c r="K104" i="24"/>
  <c r="L104" i="24"/>
  <c r="G104" i="24"/>
  <c r="E97" i="24"/>
  <c r="K98" i="24"/>
  <c r="G98" i="24"/>
  <c r="H98" i="24"/>
  <c r="I98" i="24"/>
  <c r="G80" i="24"/>
  <c r="G86" i="24"/>
  <c r="L72" i="24"/>
  <c r="L73" i="24" s="1"/>
  <c r="E88" i="24"/>
  <c r="K86" i="24"/>
  <c r="L80" i="24"/>
  <c r="L77" i="24"/>
  <c r="H77" i="24"/>
  <c r="E76" i="24"/>
  <c r="I92" i="24"/>
  <c r="G92" i="24"/>
  <c r="K92" i="24"/>
  <c r="L92" i="24"/>
  <c r="H86" i="24"/>
  <c r="I86" i="24"/>
  <c r="I80" i="24"/>
  <c r="K80" i="24"/>
  <c r="G40" i="24"/>
  <c r="L53" i="24"/>
  <c r="L54" i="24" s="1"/>
  <c r="I52" i="24"/>
  <c r="G46" i="24"/>
  <c r="G52" i="24"/>
  <c r="I46" i="24"/>
  <c r="L46" i="24"/>
  <c r="K46" i="24"/>
  <c r="K40" i="24"/>
  <c r="G34" i="24"/>
  <c r="I34" i="24"/>
  <c r="H25" i="24"/>
  <c r="L14" i="24"/>
  <c r="L15" i="24" s="1"/>
  <c r="G28" i="24"/>
  <c r="L28" i="24"/>
  <c r="K34" i="24"/>
  <c r="L34" i="24"/>
  <c r="I28" i="24"/>
  <c r="K28" i="24"/>
  <c r="L25" i="24"/>
  <c r="K22" i="24"/>
  <c r="I22" i="24"/>
  <c r="L22" i="24"/>
  <c r="G22" i="24"/>
  <c r="N33" i="23"/>
  <c r="F33" i="23"/>
  <c r="E23" i="23"/>
  <c r="F24" i="23"/>
  <c r="E35" i="23"/>
  <c r="F36" i="23"/>
  <c r="G36" i="23"/>
  <c r="N36" i="23"/>
  <c r="I33" i="23"/>
  <c r="K33" i="23"/>
  <c r="I24" i="23"/>
  <c r="H18" i="23"/>
  <c r="N18" i="23"/>
  <c r="J48" i="23"/>
  <c r="E47" i="23"/>
  <c r="K48" i="23"/>
  <c r="G48" i="23"/>
  <c r="L48" i="23"/>
  <c r="H48" i="23"/>
  <c r="N48" i="23"/>
  <c r="J36" i="23"/>
  <c r="M36" i="23"/>
  <c r="K36" i="23"/>
  <c r="J33" i="23"/>
  <c r="H30" i="23"/>
  <c r="G27" i="23"/>
  <c r="H27" i="23"/>
  <c r="K27" i="23"/>
  <c r="L27" i="23"/>
  <c r="H21" i="23"/>
  <c r="K21" i="23"/>
  <c r="J18" i="23"/>
  <c r="E17" i="23"/>
  <c r="F18" i="23"/>
  <c r="K18" i="23"/>
  <c r="G18" i="23"/>
  <c r="L18" i="23"/>
  <c r="K52" i="24"/>
  <c r="L52" i="24"/>
  <c r="J42" i="23"/>
  <c r="E41" i="23"/>
  <c r="F42" i="23"/>
  <c r="K42" i="23"/>
  <c r="G42" i="23"/>
  <c r="L42" i="23"/>
  <c r="H42" i="23"/>
  <c r="N42" i="23"/>
  <c r="I463" i="24"/>
  <c r="I460" i="24"/>
  <c r="J421" i="24"/>
  <c r="L431" i="24"/>
  <c r="L430" i="24"/>
  <c r="L443" i="24"/>
  <c r="L442" i="24"/>
  <c r="L455" i="24"/>
  <c r="L454" i="24"/>
  <c r="I421" i="24"/>
  <c r="K434" i="24"/>
  <c r="G434" i="24"/>
  <c r="J434" i="24"/>
  <c r="E433" i="24"/>
  <c r="I434" i="24"/>
  <c r="K446" i="24"/>
  <c r="G446" i="24"/>
  <c r="J446" i="24"/>
  <c r="I446" i="24"/>
  <c r="K458" i="24"/>
  <c r="G458" i="24"/>
  <c r="J458" i="24"/>
  <c r="E457" i="24"/>
  <c r="I458" i="24"/>
  <c r="H425" i="24"/>
  <c r="L425" i="24"/>
  <c r="H437" i="24"/>
  <c r="L437" i="24"/>
  <c r="H449" i="24"/>
  <c r="L449" i="24"/>
  <c r="E462" i="24"/>
  <c r="I464" i="24" s="1"/>
  <c r="I425" i="24"/>
  <c r="H428" i="24"/>
  <c r="L428" i="24"/>
  <c r="I437" i="24"/>
  <c r="H440" i="24"/>
  <c r="L440" i="24"/>
  <c r="I449" i="24"/>
  <c r="H452" i="24"/>
  <c r="L452" i="24"/>
  <c r="J460" i="24"/>
  <c r="J463" i="24"/>
  <c r="G421" i="24"/>
  <c r="K421" i="24"/>
  <c r="E424" i="24"/>
  <c r="E436" i="24"/>
  <c r="E448" i="24"/>
  <c r="G460" i="24"/>
  <c r="K460" i="24"/>
  <c r="G463" i="24"/>
  <c r="K463" i="24"/>
  <c r="L399" i="24"/>
  <c r="L404" i="24"/>
  <c r="L401" i="24"/>
  <c r="E404" i="24"/>
  <c r="H406" i="24" s="1"/>
  <c r="L362" i="24"/>
  <c r="F363" i="24"/>
  <c r="J363" i="24"/>
  <c r="E372" i="24"/>
  <c r="E384" i="24"/>
  <c r="E396" i="24"/>
  <c r="E401" i="24"/>
  <c r="J403" i="24" s="1"/>
  <c r="G402" i="24"/>
  <c r="K402" i="24"/>
  <c r="H405" i="24"/>
  <c r="L387" i="24"/>
  <c r="E362" i="24"/>
  <c r="G364" i="24" s="1"/>
  <c r="E369" i="24"/>
  <c r="E381" i="24"/>
  <c r="E393" i="24"/>
  <c r="I305" i="24"/>
  <c r="E338" i="24"/>
  <c r="L308" i="24"/>
  <c r="L314" i="24"/>
  <c r="E323" i="24"/>
  <c r="L341" i="24"/>
  <c r="G344" i="24"/>
  <c r="K344" i="24"/>
  <c r="L326" i="24"/>
  <c r="H347" i="24"/>
  <c r="L346" i="24"/>
  <c r="L323" i="24"/>
  <c r="L335" i="24"/>
  <c r="L338" i="24"/>
  <c r="E346" i="24"/>
  <c r="H348" i="24" s="1"/>
  <c r="L320" i="24"/>
  <c r="L332" i="24"/>
  <c r="E343" i="24"/>
  <c r="E320" i="24"/>
  <c r="E332" i="24"/>
  <c r="E289" i="24"/>
  <c r="I247" i="24"/>
  <c r="F257" i="24"/>
  <c r="J257" i="24"/>
  <c r="L265" i="24"/>
  <c r="E271" i="24"/>
  <c r="F281" i="24"/>
  <c r="J281" i="24"/>
  <c r="L283" i="24"/>
  <c r="I286" i="24"/>
  <c r="L288" i="24"/>
  <c r="F289" i="24"/>
  <c r="J289" i="24"/>
  <c r="L246" i="24"/>
  <c r="F254" i="24"/>
  <c r="J254" i="24"/>
  <c r="G257" i="24"/>
  <c r="K257" i="24"/>
  <c r="E265" i="24"/>
  <c r="H266" i="24"/>
  <c r="G281" i="24"/>
  <c r="K281" i="24"/>
  <c r="E283" i="24"/>
  <c r="H284" i="24"/>
  <c r="L285" i="24"/>
  <c r="G247" i="24"/>
  <c r="K247" i="24"/>
  <c r="L253" i="24"/>
  <c r="E256" i="24"/>
  <c r="H257" i="24"/>
  <c r="L257" i="24"/>
  <c r="L274" i="24"/>
  <c r="H281" i="24"/>
  <c r="L281" i="24"/>
  <c r="E285" i="24"/>
  <c r="K287" i="24" s="1"/>
  <c r="G286" i="24"/>
  <c r="K286" i="24"/>
  <c r="H289" i="24"/>
  <c r="E253" i="24"/>
  <c r="F266" i="24"/>
  <c r="F284" i="24"/>
  <c r="F189" i="24"/>
  <c r="J189" i="24"/>
  <c r="I199" i="24"/>
  <c r="H199" i="24"/>
  <c r="E198" i="24"/>
  <c r="G199" i="24"/>
  <c r="L201" i="24"/>
  <c r="L199" i="24"/>
  <c r="L188" i="24"/>
  <c r="J199" i="24"/>
  <c r="H220" i="24"/>
  <c r="E219" i="24"/>
  <c r="K220" i="24"/>
  <c r="G220" i="24"/>
  <c r="E230" i="24"/>
  <c r="J220" i="24"/>
  <c r="K199" i="24"/>
  <c r="H208" i="24"/>
  <c r="E207" i="24"/>
  <c r="K208" i="24"/>
  <c r="G208" i="24"/>
  <c r="J208" i="24"/>
  <c r="L220" i="24"/>
  <c r="I223" i="24"/>
  <c r="H223" i="24"/>
  <c r="E222" i="24"/>
  <c r="G223" i="24"/>
  <c r="L225" i="24"/>
  <c r="G228" i="24"/>
  <c r="K228" i="24"/>
  <c r="H196" i="24"/>
  <c r="E195" i="24"/>
  <c r="K196" i="24"/>
  <c r="G196" i="24"/>
  <c r="J196" i="24"/>
  <c r="F199" i="24"/>
  <c r="L208" i="24"/>
  <c r="I211" i="24"/>
  <c r="E210" i="24"/>
  <c r="L210" i="24"/>
  <c r="G211" i="24"/>
  <c r="L213" i="24"/>
  <c r="F220" i="24"/>
  <c r="L223" i="24"/>
  <c r="J223" i="24"/>
  <c r="H231" i="24"/>
  <c r="L230" i="24"/>
  <c r="F193" i="24"/>
  <c r="J193" i="24"/>
  <c r="L195" i="24"/>
  <c r="F205" i="24"/>
  <c r="J205" i="24"/>
  <c r="L207" i="24"/>
  <c r="F217" i="24"/>
  <c r="J217" i="24"/>
  <c r="L219" i="24"/>
  <c r="E227" i="24"/>
  <c r="G229" i="24" s="1"/>
  <c r="G193" i="24"/>
  <c r="F202" i="24"/>
  <c r="G205" i="24"/>
  <c r="F214" i="24"/>
  <c r="G217" i="24"/>
  <c r="F226" i="24"/>
  <c r="H131" i="24"/>
  <c r="E134" i="24"/>
  <c r="H135" i="24"/>
  <c r="L135" i="24"/>
  <c r="F141" i="24"/>
  <c r="J141" i="24"/>
  <c r="L143" i="24"/>
  <c r="E146" i="24"/>
  <c r="H147" i="24"/>
  <c r="L147" i="24"/>
  <c r="F153" i="24"/>
  <c r="J153" i="24"/>
  <c r="L155" i="24"/>
  <c r="E158" i="24"/>
  <c r="H159" i="24"/>
  <c r="L159" i="24"/>
  <c r="F165" i="24"/>
  <c r="J165" i="24"/>
  <c r="L167" i="24"/>
  <c r="I170" i="24"/>
  <c r="L172" i="24"/>
  <c r="F173" i="24"/>
  <c r="J173" i="24"/>
  <c r="I135" i="24"/>
  <c r="F138" i="24"/>
  <c r="J138" i="24"/>
  <c r="G141" i="24"/>
  <c r="K141" i="24"/>
  <c r="E143" i="24"/>
  <c r="H144" i="24"/>
  <c r="I147" i="24"/>
  <c r="F150" i="24"/>
  <c r="J150" i="24"/>
  <c r="G153" i="24"/>
  <c r="K153" i="24"/>
  <c r="E155" i="24"/>
  <c r="H156" i="24"/>
  <c r="L156" i="24"/>
  <c r="I159" i="24"/>
  <c r="F162" i="24"/>
  <c r="G165" i="24"/>
  <c r="K165" i="24"/>
  <c r="E167" i="24"/>
  <c r="H168" i="24"/>
  <c r="E172" i="24"/>
  <c r="J174" i="24" s="1"/>
  <c r="F131" i="24"/>
  <c r="J131" i="24"/>
  <c r="F135" i="24"/>
  <c r="J135" i="24"/>
  <c r="L137" i="24"/>
  <c r="E140" i="24"/>
  <c r="H141" i="24"/>
  <c r="L141" i="24"/>
  <c r="F147" i="24"/>
  <c r="J147" i="24"/>
  <c r="L149" i="24"/>
  <c r="E152" i="24"/>
  <c r="H153" i="24"/>
  <c r="L153" i="24"/>
  <c r="F159" i="24"/>
  <c r="J159" i="24"/>
  <c r="L161" i="24"/>
  <c r="E164" i="24"/>
  <c r="H165" i="24"/>
  <c r="L165" i="24"/>
  <c r="E169" i="24"/>
  <c r="G170" i="24"/>
  <c r="K170" i="24"/>
  <c r="H173" i="24"/>
  <c r="G135" i="24"/>
  <c r="E137" i="24"/>
  <c r="F144" i="24"/>
  <c r="G147" i="24"/>
  <c r="E149" i="24"/>
  <c r="F156" i="24"/>
  <c r="G159" i="24"/>
  <c r="F168" i="24"/>
  <c r="F95" i="24"/>
  <c r="J95" i="24"/>
  <c r="L97" i="24"/>
  <c r="F107" i="24"/>
  <c r="J107" i="24"/>
  <c r="L114" i="24"/>
  <c r="I77" i="24"/>
  <c r="F80" i="24"/>
  <c r="J80" i="24"/>
  <c r="G83" i="24"/>
  <c r="K83" i="24"/>
  <c r="L86" i="24"/>
  <c r="F92" i="24"/>
  <c r="J92" i="24"/>
  <c r="G95" i="24"/>
  <c r="K95" i="24"/>
  <c r="L98" i="24"/>
  <c r="I101" i="24"/>
  <c r="F104" i="24"/>
  <c r="J104" i="24"/>
  <c r="G107" i="24"/>
  <c r="K107" i="24"/>
  <c r="E109" i="24"/>
  <c r="H110" i="24"/>
  <c r="E114" i="24"/>
  <c r="F83" i="24"/>
  <c r="J83" i="24"/>
  <c r="L85" i="24"/>
  <c r="F73" i="24"/>
  <c r="J73" i="24"/>
  <c r="F77" i="24"/>
  <c r="J77" i="24"/>
  <c r="L79" i="24"/>
  <c r="H83" i="24"/>
  <c r="L83" i="24"/>
  <c r="L91" i="24"/>
  <c r="E94" i="24"/>
  <c r="H95" i="24"/>
  <c r="L95" i="24"/>
  <c r="F101" i="24"/>
  <c r="J101" i="24"/>
  <c r="L103" i="24"/>
  <c r="E106" i="24"/>
  <c r="H107" i="24"/>
  <c r="L107" i="24"/>
  <c r="G112" i="24"/>
  <c r="K112" i="24"/>
  <c r="H115" i="24"/>
  <c r="G77" i="24"/>
  <c r="E79" i="24"/>
  <c r="F86" i="24"/>
  <c r="E91" i="24"/>
  <c r="F98" i="24"/>
  <c r="G101" i="24"/>
  <c r="E103" i="24"/>
  <c r="F110" i="24"/>
  <c r="H15" i="24"/>
  <c r="H19" i="24"/>
  <c r="L19" i="24"/>
  <c r="F25" i="24"/>
  <c r="J25" i="24"/>
  <c r="L27" i="24"/>
  <c r="H31" i="24"/>
  <c r="L31" i="24"/>
  <c r="F37" i="24"/>
  <c r="J37" i="24"/>
  <c r="L39" i="24"/>
  <c r="H43" i="24"/>
  <c r="L43" i="24"/>
  <c r="F49" i="24"/>
  <c r="J49" i="24"/>
  <c r="L51" i="24"/>
  <c r="I54" i="24"/>
  <c r="L56" i="24"/>
  <c r="F57" i="24"/>
  <c r="J57" i="24"/>
  <c r="I19" i="24"/>
  <c r="F22" i="24"/>
  <c r="J22" i="24"/>
  <c r="G25" i="24"/>
  <c r="H28" i="24"/>
  <c r="I31" i="24"/>
  <c r="F34" i="24"/>
  <c r="J34" i="24"/>
  <c r="G37" i="24"/>
  <c r="K37" i="24"/>
  <c r="H40" i="24"/>
  <c r="L40" i="24"/>
  <c r="I43" i="24"/>
  <c r="F46" i="24"/>
  <c r="J46" i="24"/>
  <c r="G49" i="24"/>
  <c r="K49" i="24"/>
  <c r="H52" i="24"/>
  <c r="J58" i="24"/>
  <c r="F19" i="24"/>
  <c r="L21" i="24"/>
  <c r="F31" i="24"/>
  <c r="J31" i="24"/>
  <c r="L33" i="24"/>
  <c r="H37" i="24"/>
  <c r="L37" i="24"/>
  <c r="F43" i="24"/>
  <c r="J43" i="24"/>
  <c r="L45" i="24"/>
  <c r="H49" i="24"/>
  <c r="L49" i="24"/>
  <c r="I55" i="24"/>
  <c r="G54" i="24"/>
  <c r="K54" i="24"/>
  <c r="H57" i="24"/>
  <c r="G19" i="24"/>
  <c r="F28" i="24"/>
  <c r="G31" i="24"/>
  <c r="F40" i="24"/>
  <c r="G43" i="24"/>
  <c r="F52" i="24"/>
  <c r="K30" i="23"/>
  <c r="G30" i="23"/>
  <c r="N30" i="23"/>
  <c r="J30" i="23"/>
  <c r="F30" i="23"/>
  <c r="E29" i="23"/>
  <c r="M30" i="23"/>
  <c r="K39" i="23"/>
  <c r="G39" i="23"/>
  <c r="N39" i="23"/>
  <c r="J39" i="23"/>
  <c r="F39" i="23"/>
  <c r="E38" i="23"/>
  <c r="H39" i="23"/>
  <c r="K45" i="23"/>
  <c r="G45" i="23"/>
  <c r="N45" i="23"/>
  <c r="J45" i="23"/>
  <c r="F45" i="23"/>
  <c r="E44" i="23"/>
  <c r="H45" i="23"/>
  <c r="K51" i="23"/>
  <c r="G51" i="23"/>
  <c r="N51" i="23"/>
  <c r="J51" i="23"/>
  <c r="F51" i="23"/>
  <c r="H51" i="23"/>
  <c r="I39" i="23"/>
  <c r="I45" i="23"/>
  <c r="I51" i="23"/>
  <c r="J53" i="23"/>
  <c r="E55" i="23"/>
  <c r="I57" i="23" s="1"/>
  <c r="M56" i="23"/>
  <c r="N21" i="23"/>
  <c r="J21" i="23"/>
  <c r="F21" i="23"/>
  <c r="E20" i="23"/>
  <c r="I21" i="23"/>
  <c r="G21" i="23"/>
  <c r="L24" i="23"/>
  <c r="H24" i="23"/>
  <c r="K24" i="23"/>
  <c r="G24" i="23"/>
  <c r="M24" i="23"/>
  <c r="I30" i="23"/>
  <c r="J13" i="23"/>
  <c r="J32" i="23"/>
  <c r="L39" i="23"/>
  <c r="L45" i="23"/>
  <c r="L51" i="23"/>
  <c r="M21" i="23"/>
  <c r="I27" i="23"/>
  <c r="M27" i="23"/>
  <c r="H36" i="23"/>
  <c r="L36" i="23"/>
  <c r="I18" i="23"/>
  <c r="E26" i="23"/>
  <c r="F27" i="23"/>
  <c r="J27" i="23"/>
  <c r="H33" i="23"/>
  <c r="I42" i="23"/>
  <c r="I48" i="23"/>
  <c r="N459" i="24" l="1"/>
  <c r="N460" i="24" s="1"/>
  <c r="K406" i="24"/>
  <c r="I406" i="24"/>
  <c r="L406" i="24"/>
  <c r="F406" i="24"/>
  <c r="G406" i="24"/>
  <c r="J406" i="24"/>
  <c r="L403" i="24"/>
  <c r="I403" i="24"/>
  <c r="H403" i="24"/>
  <c r="G403" i="24"/>
  <c r="K403" i="24"/>
  <c r="F403" i="24"/>
  <c r="L364" i="24"/>
  <c r="J364" i="24"/>
  <c r="F364" i="24"/>
  <c r="I364" i="24"/>
  <c r="K364" i="24"/>
  <c r="H364" i="24"/>
  <c r="N362" i="24"/>
  <c r="N363" i="24" s="1"/>
  <c r="N304" i="24"/>
  <c r="N305" i="24" s="1"/>
  <c r="N462" i="24"/>
  <c r="N463" i="24" s="1"/>
  <c r="N420" i="24"/>
  <c r="N421" i="24" s="1"/>
  <c r="N390" i="24"/>
  <c r="N404" i="24"/>
  <c r="N405" i="24" s="1"/>
  <c r="N387" i="24"/>
  <c r="N401" i="24"/>
  <c r="N402" i="24" s="1"/>
  <c r="N332" i="24"/>
  <c r="N346" i="24"/>
  <c r="N347" i="24" s="1"/>
  <c r="N343" i="24"/>
  <c r="N344" i="24" s="1"/>
  <c r="N329" i="24"/>
  <c r="N288" i="24"/>
  <c r="N289" i="24" s="1"/>
  <c r="N285" i="24"/>
  <c r="N286" i="24" s="1"/>
  <c r="N280" i="24"/>
  <c r="N256" i="24"/>
  <c r="N246" i="24"/>
  <c r="N247" i="24" s="1"/>
  <c r="N216" i="24"/>
  <c r="N230" i="24"/>
  <c r="N231" i="24" s="1"/>
  <c r="N227" i="24"/>
  <c r="N228" i="24" s="1"/>
  <c r="N213" i="24"/>
  <c r="N198" i="24"/>
  <c r="N188" i="24"/>
  <c r="N189" i="24" s="1"/>
  <c r="I290" i="24"/>
  <c r="G290" i="24"/>
  <c r="K290" i="24"/>
  <c r="G15" i="23"/>
  <c r="F290" i="24"/>
  <c r="J290" i="24"/>
  <c r="L131" i="24"/>
  <c r="G422" i="24"/>
  <c r="J306" i="24"/>
  <c r="J74" i="24"/>
  <c r="L464" i="24"/>
  <c r="G464" i="24"/>
  <c r="J422" i="24"/>
  <c r="L422" i="24"/>
  <c r="K461" i="24"/>
  <c r="J461" i="24"/>
  <c r="J464" i="24"/>
  <c r="E421" i="24"/>
  <c r="H422" i="24"/>
  <c r="K422" i="24"/>
  <c r="I422" i="24"/>
  <c r="K306" i="24"/>
  <c r="F306" i="24"/>
  <c r="E305" i="24"/>
  <c r="H306" i="24"/>
  <c r="G306" i="24"/>
  <c r="L306" i="24"/>
  <c r="I306" i="24"/>
  <c r="F248" i="24"/>
  <c r="E247" i="24"/>
  <c r="I248" i="24"/>
  <c r="K248" i="24"/>
  <c r="H248" i="24"/>
  <c r="G248" i="24"/>
  <c r="J190" i="24"/>
  <c r="L16" i="24"/>
  <c r="H15" i="23"/>
  <c r="N54" i="23"/>
  <c r="J54" i="23"/>
  <c r="F54" i="23"/>
  <c r="K229" i="24"/>
  <c r="K55" i="24"/>
  <c r="G55" i="24"/>
  <c r="E460" i="24"/>
  <c r="H461" i="24"/>
  <c r="E463" i="24"/>
  <c r="H464" i="24"/>
  <c r="G461" i="24"/>
  <c r="K464" i="24"/>
  <c r="L461" i="24"/>
  <c r="L363" i="24"/>
  <c r="L405" i="24"/>
  <c r="E363" i="24"/>
  <c r="E405" i="24"/>
  <c r="L402" i="24"/>
  <c r="E402" i="24"/>
  <c r="J345" i="24"/>
  <c r="F345" i="24"/>
  <c r="I345" i="24"/>
  <c r="H345" i="24"/>
  <c r="E344" i="24"/>
  <c r="G345" i="24"/>
  <c r="E347" i="24"/>
  <c r="K348" i="24"/>
  <c r="G348" i="24"/>
  <c r="J348" i="24"/>
  <c r="F348" i="24"/>
  <c r="I348" i="24"/>
  <c r="L348" i="24"/>
  <c r="L347" i="24"/>
  <c r="K345" i="24"/>
  <c r="L345" i="24"/>
  <c r="L247" i="24"/>
  <c r="L248" i="24"/>
  <c r="L286" i="24"/>
  <c r="L287" i="24"/>
  <c r="J287" i="24"/>
  <c r="F287" i="24"/>
  <c r="H287" i="24"/>
  <c r="E286" i="24"/>
  <c r="I287" i="24"/>
  <c r="L290" i="24"/>
  <c r="L289" i="24"/>
  <c r="G287" i="24"/>
  <c r="L189" i="24"/>
  <c r="L190" i="24"/>
  <c r="L232" i="24"/>
  <c r="L231" i="24"/>
  <c r="I190" i="24"/>
  <c r="H190" i="24"/>
  <c r="E189" i="24"/>
  <c r="E231" i="24"/>
  <c r="K232" i="24"/>
  <c r="G232" i="24"/>
  <c r="J232" i="24"/>
  <c r="F232" i="24"/>
  <c r="I232" i="24"/>
  <c r="G190" i="24"/>
  <c r="J229" i="24"/>
  <c r="F229" i="24"/>
  <c r="I229" i="24"/>
  <c r="H229" i="24"/>
  <c r="E228" i="24"/>
  <c r="L229" i="24"/>
  <c r="H232" i="24"/>
  <c r="F190" i="24"/>
  <c r="I132" i="24"/>
  <c r="E131" i="24"/>
  <c r="K132" i="24"/>
  <c r="G132" i="24"/>
  <c r="J171" i="24"/>
  <c r="F171" i="24"/>
  <c r="H171" i="24"/>
  <c r="E170" i="24"/>
  <c r="I171" i="24"/>
  <c r="K171" i="24"/>
  <c r="E173" i="24"/>
  <c r="K174" i="24"/>
  <c r="G174" i="24"/>
  <c r="I174" i="24"/>
  <c r="H174" i="24"/>
  <c r="G171" i="24"/>
  <c r="F174" i="24"/>
  <c r="L174" i="24"/>
  <c r="L173" i="24"/>
  <c r="L132" i="24"/>
  <c r="L171" i="24"/>
  <c r="J132" i="24"/>
  <c r="H132" i="24"/>
  <c r="F132" i="24"/>
  <c r="J113" i="24"/>
  <c r="F113" i="24"/>
  <c r="H113" i="24"/>
  <c r="E112" i="24"/>
  <c r="E115" i="24"/>
  <c r="K116" i="24"/>
  <c r="G116" i="24"/>
  <c r="I116" i="24"/>
  <c r="L116" i="24"/>
  <c r="L115" i="24"/>
  <c r="H74" i="24"/>
  <c r="K113" i="24"/>
  <c r="I113" i="24"/>
  <c r="L74" i="24"/>
  <c r="G113" i="24"/>
  <c r="J116" i="24"/>
  <c r="L113" i="24"/>
  <c r="I74" i="24"/>
  <c r="G74" i="24"/>
  <c r="E73" i="24"/>
  <c r="K74" i="24"/>
  <c r="H116" i="24"/>
  <c r="F116" i="24"/>
  <c r="F74" i="24"/>
  <c r="K58" i="24"/>
  <c r="G58" i="24"/>
  <c r="I58" i="24"/>
  <c r="K16" i="24"/>
  <c r="G16" i="24"/>
  <c r="I16" i="24"/>
  <c r="J55" i="24"/>
  <c r="F55" i="24"/>
  <c r="H55" i="24"/>
  <c r="L58" i="24"/>
  <c r="L57" i="24"/>
  <c r="H16" i="24"/>
  <c r="J16" i="24"/>
  <c r="L55" i="24"/>
  <c r="F58" i="24"/>
  <c r="H58" i="24"/>
  <c r="F16" i="24"/>
  <c r="N15" i="23"/>
  <c r="I15" i="23"/>
  <c r="L57" i="23"/>
  <c r="H57" i="23"/>
  <c r="K57" i="23"/>
  <c r="J57" i="23"/>
  <c r="E56" i="23"/>
  <c r="G57" i="23"/>
  <c r="N57" i="23"/>
  <c r="F57" i="23"/>
  <c r="K15" i="23"/>
  <c r="J15" i="23"/>
  <c r="M57" i="23"/>
  <c r="E53" i="23"/>
  <c r="M54" i="23"/>
  <c r="I54" i="23"/>
  <c r="H54" i="23"/>
  <c r="L54" i="23"/>
  <c r="K54" i="23"/>
  <c r="L15" i="23"/>
  <c r="M15" i="23"/>
  <c r="AB36" i="100" l="1"/>
  <c r="AB37" i="100" s="1"/>
  <c r="AB34" i="100"/>
  <c r="AB35" i="100" s="1"/>
  <c r="AB32" i="100"/>
  <c r="AB33" i="100" s="1"/>
  <c r="AB30" i="100"/>
  <c r="AB28" i="100"/>
  <c r="AB29" i="100" s="1"/>
  <c r="AB26" i="100"/>
  <c r="AB27" i="100" s="1"/>
  <c r="AB24" i="100"/>
  <c r="AB25" i="100" s="1"/>
  <c r="AB22" i="100"/>
  <c r="AB23" i="100" s="1"/>
  <c r="AB20" i="100"/>
  <c r="AB21" i="100" s="1"/>
  <c r="AB18" i="100"/>
  <c r="AB19" i="100" s="1"/>
  <c r="AB16" i="100"/>
  <c r="AB17" i="100" s="1"/>
  <c r="AB14" i="100"/>
  <c r="AB15" i="100" s="1"/>
  <c r="P36" i="100"/>
  <c r="P37" i="100" s="1"/>
  <c r="P34" i="100"/>
  <c r="P35" i="100" s="1"/>
  <c r="P32" i="100"/>
  <c r="P33" i="100" s="1"/>
  <c r="P30" i="100"/>
  <c r="P28" i="100"/>
  <c r="P29" i="100" s="1"/>
  <c r="P26" i="100"/>
  <c r="P27" i="100" s="1"/>
  <c r="P24" i="100"/>
  <c r="P25" i="100" s="1"/>
  <c r="P22" i="100"/>
  <c r="P23" i="100" s="1"/>
  <c r="P20" i="100"/>
  <c r="P21" i="100" s="1"/>
  <c r="P18" i="100"/>
  <c r="P19" i="100" s="1"/>
  <c r="P16" i="100"/>
  <c r="P17" i="100" s="1"/>
  <c r="P14" i="100"/>
  <c r="L36" i="100"/>
  <c r="L37" i="100" s="1"/>
  <c r="L34" i="100"/>
  <c r="L35" i="100" s="1"/>
  <c r="L32" i="100"/>
  <c r="L33" i="100" s="1"/>
  <c r="L30" i="100"/>
  <c r="L28" i="100"/>
  <c r="L29" i="100" s="1"/>
  <c r="L26" i="100"/>
  <c r="L27" i="100" s="1"/>
  <c r="L24" i="100"/>
  <c r="L25" i="100" s="1"/>
  <c r="L22" i="100"/>
  <c r="L23" i="100" s="1"/>
  <c r="L20" i="100"/>
  <c r="L21" i="100" s="1"/>
  <c r="L18" i="100"/>
  <c r="L19" i="100" s="1"/>
  <c r="L16" i="100"/>
  <c r="L17" i="100" s="1"/>
  <c r="L14" i="100"/>
  <c r="L15" i="100" s="1"/>
  <c r="H36" i="100"/>
  <c r="H37" i="100" s="1"/>
  <c r="H34" i="100"/>
  <c r="H35" i="100" s="1"/>
  <c r="H32" i="100"/>
  <c r="H33" i="100" s="1"/>
  <c r="H30" i="100"/>
  <c r="H31" i="100" s="1"/>
  <c r="H28" i="100"/>
  <c r="H29" i="100" s="1"/>
  <c r="H26" i="100"/>
  <c r="H27" i="100" s="1"/>
  <c r="H24" i="100"/>
  <c r="H25" i="100" s="1"/>
  <c r="H22" i="100"/>
  <c r="H23" i="100" s="1"/>
  <c r="H20" i="100"/>
  <c r="H21" i="100" s="1"/>
  <c r="H18" i="100"/>
  <c r="H19" i="100" s="1"/>
  <c r="H16" i="100"/>
  <c r="H17" i="100" s="1"/>
  <c r="H14" i="100"/>
  <c r="H15" i="100" s="1"/>
  <c r="AB36" i="99"/>
  <c r="AB37" i="99" s="1"/>
  <c r="AB34" i="99"/>
  <c r="AB35" i="99" s="1"/>
  <c r="AB32" i="99"/>
  <c r="AB33" i="99" s="1"/>
  <c r="AB30" i="99"/>
  <c r="AB28" i="99"/>
  <c r="AB29" i="99" s="1"/>
  <c r="AB26" i="99"/>
  <c r="AB27" i="99" s="1"/>
  <c r="AB24" i="99"/>
  <c r="AB25" i="99" s="1"/>
  <c r="AB22" i="99"/>
  <c r="AB23" i="99" s="1"/>
  <c r="AB20" i="99"/>
  <c r="AB21" i="99" s="1"/>
  <c r="AB18" i="99"/>
  <c r="AB19" i="99" s="1"/>
  <c r="AB16" i="99"/>
  <c r="AB17" i="99" s="1"/>
  <c r="AB14" i="99"/>
  <c r="AB15" i="99" s="1"/>
  <c r="X36" i="99"/>
  <c r="X37" i="99" s="1"/>
  <c r="X34" i="99"/>
  <c r="X35" i="99" s="1"/>
  <c r="X32" i="99"/>
  <c r="X33" i="99" s="1"/>
  <c r="X30" i="99"/>
  <c r="X28" i="99"/>
  <c r="X29" i="99" s="1"/>
  <c r="X26" i="99"/>
  <c r="X27" i="99" s="1"/>
  <c r="X24" i="99"/>
  <c r="X25" i="99" s="1"/>
  <c r="X22" i="99"/>
  <c r="X23" i="99" s="1"/>
  <c r="X20" i="99"/>
  <c r="X21" i="99" s="1"/>
  <c r="X18" i="99"/>
  <c r="X19" i="99" s="1"/>
  <c r="X16" i="99"/>
  <c r="X17" i="99" s="1"/>
  <c r="X14" i="99"/>
  <c r="X15" i="99" s="1"/>
  <c r="T36" i="99"/>
  <c r="T37" i="99" s="1"/>
  <c r="T34" i="99"/>
  <c r="T35" i="99" s="1"/>
  <c r="T32" i="99"/>
  <c r="T33" i="99" s="1"/>
  <c r="T30" i="99"/>
  <c r="T31" i="99" s="1"/>
  <c r="T28" i="99"/>
  <c r="T26" i="99"/>
  <c r="T27" i="99" s="1"/>
  <c r="T24" i="99"/>
  <c r="T25" i="99" s="1"/>
  <c r="T22" i="99"/>
  <c r="T23" i="99" s="1"/>
  <c r="T20" i="99"/>
  <c r="T21" i="99" s="1"/>
  <c r="T18" i="99"/>
  <c r="T19" i="99" s="1"/>
  <c r="T16" i="99"/>
  <c r="T17" i="99" s="1"/>
  <c r="T14" i="99"/>
  <c r="T15" i="99" s="1"/>
  <c r="P36" i="99"/>
  <c r="P37" i="99" s="1"/>
  <c r="P34" i="99"/>
  <c r="P35" i="99" s="1"/>
  <c r="P32" i="99"/>
  <c r="P33" i="99" s="1"/>
  <c r="P30" i="99"/>
  <c r="P31" i="99" s="1"/>
  <c r="P28" i="99"/>
  <c r="P29" i="99" s="1"/>
  <c r="P26" i="99"/>
  <c r="P27" i="99" s="1"/>
  <c r="P24" i="99"/>
  <c r="P25" i="99" s="1"/>
  <c r="P22" i="99"/>
  <c r="P23" i="99" s="1"/>
  <c r="P20" i="99"/>
  <c r="P21" i="99" s="1"/>
  <c r="P18" i="99"/>
  <c r="P19" i="99" s="1"/>
  <c r="P16" i="99"/>
  <c r="P17" i="99" s="1"/>
  <c r="P14" i="99"/>
  <c r="P15" i="99" s="1"/>
  <c r="L36" i="99"/>
  <c r="L37" i="99" s="1"/>
  <c r="L34" i="99"/>
  <c r="L35" i="99" s="1"/>
  <c r="L32" i="99"/>
  <c r="L33" i="99" s="1"/>
  <c r="L30" i="99"/>
  <c r="L31" i="99" s="1"/>
  <c r="L28" i="99"/>
  <c r="L29" i="99" s="1"/>
  <c r="L27" i="99"/>
  <c r="L24" i="99"/>
  <c r="L25" i="99" s="1"/>
  <c r="L22" i="99"/>
  <c r="L23" i="99" s="1"/>
  <c r="L20" i="99"/>
  <c r="L21" i="99" s="1"/>
  <c r="L18" i="99"/>
  <c r="L19" i="99" s="1"/>
  <c r="L16" i="99"/>
  <c r="L17" i="99" s="1"/>
  <c r="L15" i="99"/>
  <c r="J54" i="118"/>
  <c r="J51" i="118"/>
  <c r="J52" i="118" s="1"/>
  <c r="J49" i="118"/>
  <c r="J46" i="118"/>
  <c r="J43" i="118"/>
  <c r="J40" i="118"/>
  <c r="J37" i="118"/>
  <c r="J34" i="118"/>
  <c r="J31" i="118"/>
  <c r="J28" i="118"/>
  <c r="J25" i="118"/>
  <c r="J22" i="118"/>
  <c r="J19" i="118"/>
  <c r="J16" i="118"/>
  <c r="J12" i="118"/>
  <c r="O54" i="118"/>
  <c r="O51" i="118"/>
  <c r="O49" i="118"/>
  <c r="O46" i="118"/>
  <c r="O43" i="118"/>
  <c r="O40" i="118"/>
  <c r="O37" i="118"/>
  <c r="O34" i="118"/>
  <c r="O31" i="118"/>
  <c r="O28" i="118"/>
  <c r="O25" i="118"/>
  <c r="O22" i="118"/>
  <c r="O19" i="118"/>
  <c r="O16" i="118"/>
  <c r="O12" i="118"/>
  <c r="T49" i="118"/>
  <c r="T46" i="118"/>
  <c r="T43" i="118"/>
  <c r="T40" i="118"/>
  <c r="T37" i="118"/>
  <c r="T34" i="118"/>
  <c r="T31" i="118"/>
  <c r="T28" i="118"/>
  <c r="T25" i="118"/>
  <c r="T22" i="118"/>
  <c r="T19" i="118"/>
  <c r="T16" i="118"/>
  <c r="O55" i="118" l="1"/>
  <c r="P15" i="100"/>
  <c r="P12" i="100"/>
  <c r="AB40" i="99"/>
  <c r="AB41" i="99" s="1"/>
  <c r="X40" i="99"/>
  <c r="X41" i="99" s="1"/>
  <c r="H38" i="99"/>
  <c r="H12" i="99"/>
  <c r="J55" i="118"/>
  <c r="T38" i="99"/>
  <c r="T39" i="99" s="1"/>
  <c r="AB40" i="100"/>
  <c r="AB41" i="100" s="1"/>
  <c r="P40" i="100"/>
  <c r="P41" i="100" s="1"/>
  <c r="L40" i="100"/>
  <c r="L41" i="100" s="1"/>
  <c r="AB38" i="100"/>
  <c r="AB39" i="100" s="1"/>
  <c r="AB31" i="100"/>
  <c r="P38" i="100"/>
  <c r="P39" i="100" s="1"/>
  <c r="P31" i="100"/>
  <c r="L38" i="100"/>
  <c r="L39" i="100" s="1"/>
  <c r="L31" i="100"/>
  <c r="H38" i="100"/>
  <c r="H39" i="100" s="1"/>
  <c r="H40" i="100"/>
  <c r="H41" i="100" s="1"/>
  <c r="AB38" i="99"/>
  <c r="AB39" i="99" s="1"/>
  <c r="AB31" i="99"/>
  <c r="X38" i="99"/>
  <c r="X39" i="99" s="1"/>
  <c r="X31" i="99"/>
  <c r="T40" i="99"/>
  <c r="T41" i="99" s="1"/>
  <c r="T29" i="99"/>
  <c r="P38" i="99"/>
  <c r="P39" i="99" s="1"/>
  <c r="P40" i="99"/>
  <c r="P41" i="99" s="1"/>
  <c r="L38" i="99"/>
  <c r="L39" i="99" s="1"/>
  <c r="L40" i="99"/>
  <c r="L41" i="99" s="1"/>
  <c r="J13" i="118"/>
  <c r="O13" i="118"/>
  <c r="O52" i="118"/>
  <c r="J17" i="118" l="1"/>
  <c r="O17" i="118"/>
  <c r="T17" i="118"/>
  <c r="K40" i="100" l="1"/>
  <c r="J40" i="100"/>
  <c r="I40" i="100"/>
  <c r="K38" i="100"/>
  <c r="J38" i="100"/>
  <c r="I38" i="100"/>
  <c r="K37" i="100"/>
  <c r="J37" i="100"/>
  <c r="I37" i="100"/>
  <c r="K35" i="100"/>
  <c r="J35" i="100"/>
  <c r="I35" i="100"/>
  <c r="K33" i="100"/>
  <c r="J33" i="100"/>
  <c r="I33" i="100"/>
  <c r="K31" i="100"/>
  <c r="J31" i="100"/>
  <c r="I31" i="100"/>
  <c r="K29" i="100"/>
  <c r="J29" i="100"/>
  <c r="I29" i="100"/>
  <c r="K27" i="100"/>
  <c r="J27" i="100"/>
  <c r="I27" i="100"/>
  <c r="K25" i="100"/>
  <c r="J25" i="100"/>
  <c r="I25" i="100"/>
  <c r="K23" i="100"/>
  <c r="J23" i="100"/>
  <c r="I23" i="100"/>
  <c r="K21" i="100"/>
  <c r="J21" i="100"/>
  <c r="I21" i="100"/>
  <c r="K19" i="100"/>
  <c r="J19" i="100"/>
  <c r="I19" i="100"/>
  <c r="K17" i="100"/>
  <c r="J17" i="100"/>
  <c r="I17" i="100"/>
  <c r="K15" i="100"/>
  <c r="J15" i="100"/>
  <c r="I15" i="100"/>
  <c r="L12" i="100"/>
  <c r="J12" i="100"/>
  <c r="H16" i="118" l="1"/>
  <c r="AE49" i="118"/>
  <c r="AD49" i="118"/>
  <c r="AC49" i="118"/>
  <c r="AB49" i="118"/>
  <c r="AA49" i="118"/>
  <c r="Z49" i="118"/>
  <c r="Y49" i="118"/>
  <c r="X49" i="118"/>
  <c r="W49" i="118"/>
  <c r="V49" i="118"/>
  <c r="U49" i="118"/>
  <c r="S49" i="118"/>
  <c r="R49" i="118"/>
  <c r="Q49" i="118"/>
  <c r="P49" i="118"/>
  <c r="N49" i="118"/>
  <c r="M49" i="118"/>
  <c r="L49" i="118"/>
  <c r="K49" i="118"/>
  <c r="I49" i="118"/>
  <c r="H49" i="118"/>
  <c r="G49" i="118"/>
  <c r="AE46" i="118"/>
  <c r="AD46" i="118"/>
  <c r="AC46" i="118"/>
  <c r="AB46" i="118"/>
  <c r="Z46" i="118"/>
  <c r="Y46" i="118"/>
  <c r="X46" i="118"/>
  <c r="W46" i="118"/>
  <c r="V46" i="118"/>
  <c r="U46" i="118"/>
  <c r="S46" i="118"/>
  <c r="R46" i="118"/>
  <c r="Q46" i="118"/>
  <c r="P46" i="118"/>
  <c r="N46" i="118"/>
  <c r="M46" i="118"/>
  <c r="L46" i="118"/>
  <c r="K46" i="118"/>
  <c r="I46" i="118"/>
  <c r="H46" i="118"/>
  <c r="G46" i="118"/>
  <c r="AE43" i="118"/>
  <c r="AD43" i="118"/>
  <c r="AC43" i="118"/>
  <c r="AB43" i="118"/>
  <c r="AA43" i="118"/>
  <c r="Z43" i="118"/>
  <c r="Y43" i="118"/>
  <c r="X43" i="118"/>
  <c r="W43" i="118"/>
  <c r="U43" i="118"/>
  <c r="S43" i="118"/>
  <c r="R43" i="118"/>
  <c r="Q43" i="118"/>
  <c r="P43" i="118"/>
  <c r="N43" i="118"/>
  <c r="M43" i="118"/>
  <c r="L43" i="118"/>
  <c r="K43" i="118"/>
  <c r="I43" i="118"/>
  <c r="H43" i="118"/>
  <c r="G43" i="118"/>
  <c r="AE40" i="118"/>
  <c r="AD40" i="118"/>
  <c r="AC40" i="118"/>
  <c r="AB40" i="118"/>
  <c r="AA40" i="118"/>
  <c r="Z40" i="118"/>
  <c r="Y40" i="118"/>
  <c r="X40" i="118"/>
  <c r="W40" i="118"/>
  <c r="V40" i="118"/>
  <c r="U40" i="118"/>
  <c r="S40" i="118"/>
  <c r="R40" i="118"/>
  <c r="Q40" i="118"/>
  <c r="P40" i="118"/>
  <c r="N40" i="118"/>
  <c r="M40" i="118"/>
  <c r="L40" i="118"/>
  <c r="K40" i="118"/>
  <c r="I40" i="118"/>
  <c r="H40" i="118"/>
  <c r="G40" i="118"/>
  <c r="AE37" i="118"/>
  <c r="AD37" i="118"/>
  <c r="AC37" i="118"/>
  <c r="AB37" i="118"/>
  <c r="AA37" i="118"/>
  <c r="Z37" i="118"/>
  <c r="Y37" i="118"/>
  <c r="W37" i="118"/>
  <c r="V37" i="118"/>
  <c r="U37" i="118"/>
  <c r="S37" i="118"/>
  <c r="R37" i="118"/>
  <c r="Q37" i="118"/>
  <c r="P37" i="118"/>
  <c r="N37" i="118"/>
  <c r="M37" i="118"/>
  <c r="L37" i="118"/>
  <c r="K37" i="118"/>
  <c r="I37" i="118"/>
  <c r="H37" i="118"/>
  <c r="G37" i="118"/>
  <c r="AE34" i="118"/>
  <c r="AD34" i="118"/>
  <c r="AC34" i="118"/>
  <c r="AB34" i="118"/>
  <c r="AA34" i="118"/>
  <c r="Z34" i="118"/>
  <c r="Y34" i="118"/>
  <c r="X34" i="118"/>
  <c r="W34" i="118"/>
  <c r="V34" i="118"/>
  <c r="U34" i="118"/>
  <c r="S34" i="118"/>
  <c r="R34" i="118"/>
  <c r="Q34" i="118"/>
  <c r="P34" i="118"/>
  <c r="N34" i="118"/>
  <c r="M34" i="118"/>
  <c r="L34" i="118"/>
  <c r="K34" i="118"/>
  <c r="I34" i="118"/>
  <c r="H34" i="118"/>
  <c r="G34" i="118"/>
  <c r="AE31" i="118"/>
  <c r="AD31" i="118"/>
  <c r="AC31" i="118"/>
  <c r="AB31" i="118"/>
  <c r="AA31" i="118"/>
  <c r="Z31" i="118"/>
  <c r="Y31" i="118"/>
  <c r="X31" i="118"/>
  <c r="W31" i="118"/>
  <c r="V31" i="118"/>
  <c r="U31" i="118"/>
  <c r="S31" i="118"/>
  <c r="R31" i="118"/>
  <c r="Q31" i="118"/>
  <c r="P31" i="118"/>
  <c r="N31" i="118"/>
  <c r="M31" i="118"/>
  <c r="L31" i="118"/>
  <c r="K31" i="118"/>
  <c r="I31" i="118"/>
  <c r="H31" i="118"/>
  <c r="G31" i="118"/>
  <c r="AE28" i="118"/>
  <c r="AD28" i="118"/>
  <c r="AC28" i="118"/>
  <c r="AB28" i="118"/>
  <c r="AA28" i="118"/>
  <c r="Z28" i="118"/>
  <c r="Y28" i="118"/>
  <c r="X28" i="118"/>
  <c r="W28" i="118"/>
  <c r="V28" i="118"/>
  <c r="U28" i="118"/>
  <c r="S28" i="118"/>
  <c r="R28" i="118"/>
  <c r="Q28" i="118"/>
  <c r="P28" i="118"/>
  <c r="N28" i="118"/>
  <c r="M28" i="118"/>
  <c r="L28" i="118"/>
  <c r="K28" i="118"/>
  <c r="I28" i="118"/>
  <c r="H28" i="118"/>
  <c r="G28" i="118"/>
  <c r="AE25" i="118"/>
  <c r="AD25" i="118"/>
  <c r="AC25" i="118"/>
  <c r="AB25" i="118"/>
  <c r="AA25" i="118"/>
  <c r="Z25" i="118"/>
  <c r="Y25" i="118"/>
  <c r="X25" i="118"/>
  <c r="W25" i="118"/>
  <c r="V25" i="118"/>
  <c r="U25" i="118"/>
  <c r="S25" i="118"/>
  <c r="R25" i="118"/>
  <c r="Q25" i="118"/>
  <c r="P25" i="118"/>
  <c r="N25" i="118"/>
  <c r="M25" i="118"/>
  <c r="L25" i="118"/>
  <c r="K25" i="118"/>
  <c r="I25" i="118"/>
  <c r="H25" i="118"/>
  <c r="G25" i="118"/>
  <c r="AE22" i="118"/>
  <c r="AD22" i="118"/>
  <c r="AC22" i="118"/>
  <c r="AB22" i="118"/>
  <c r="AA22" i="118"/>
  <c r="Z22" i="118"/>
  <c r="Y22" i="118"/>
  <c r="X22" i="118"/>
  <c r="W22" i="118"/>
  <c r="V22" i="118"/>
  <c r="U22" i="118"/>
  <c r="S22" i="118"/>
  <c r="R22" i="118"/>
  <c r="Q22" i="118"/>
  <c r="P22" i="118"/>
  <c r="N22" i="118"/>
  <c r="M22" i="118"/>
  <c r="L22" i="118"/>
  <c r="K22" i="118"/>
  <c r="I22" i="118"/>
  <c r="H22" i="118"/>
  <c r="G22" i="118"/>
  <c r="AE19" i="118"/>
  <c r="AD19" i="118"/>
  <c r="AC19" i="118"/>
  <c r="AB19" i="118"/>
  <c r="AA19" i="118"/>
  <c r="Z19" i="118"/>
  <c r="Y19" i="118"/>
  <c r="X19" i="118"/>
  <c r="W19" i="118"/>
  <c r="V19" i="118"/>
  <c r="U19" i="118"/>
  <c r="S19" i="118"/>
  <c r="R19" i="118"/>
  <c r="Q19" i="118"/>
  <c r="P19" i="118"/>
  <c r="N19" i="118"/>
  <c r="M19" i="118"/>
  <c r="L19" i="118"/>
  <c r="K19" i="118"/>
  <c r="I19" i="118"/>
  <c r="H19" i="118"/>
  <c r="G19" i="118"/>
  <c r="S16" i="118"/>
  <c r="R16" i="118"/>
  <c r="Q16" i="118"/>
  <c r="P16" i="118"/>
  <c r="N16" i="118"/>
  <c r="M16" i="118"/>
  <c r="L16" i="118"/>
  <c r="K16" i="118"/>
  <c r="P50" i="120"/>
  <c r="O50" i="120"/>
  <c r="N50" i="120"/>
  <c r="M50" i="120"/>
  <c r="L50" i="120"/>
  <c r="K50" i="120"/>
  <c r="J50" i="120"/>
  <c r="I50" i="120"/>
  <c r="H50" i="120"/>
  <c r="G50" i="120"/>
  <c r="F50" i="120"/>
  <c r="P47" i="120"/>
  <c r="O47" i="120"/>
  <c r="N47" i="120"/>
  <c r="M47" i="120"/>
  <c r="L47" i="120"/>
  <c r="K47" i="120"/>
  <c r="J47" i="120"/>
  <c r="I47" i="120"/>
  <c r="H47" i="120"/>
  <c r="G47" i="120"/>
  <c r="F47" i="120"/>
  <c r="P44" i="120"/>
  <c r="O44" i="120"/>
  <c r="N44" i="120"/>
  <c r="M44" i="120"/>
  <c r="L44" i="120"/>
  <c r="K44" i="120"/>
  <c r="J44" i="120"/>
  <c r="I44" i="120"/>
  <c r="H44" i="120"/>
  <c r="G44" i="120"/>
  <c r="F44" i="120"/>
  <c r="P41" i="120"/>
  <c r="O41" i="120"/>
  <c r="N41" i="120"/>
  <c r="M41" i="120"/>
  <c r="L41" i="120"/>
  <c r="K41" i="120"/>
  <c r="J41" i="120"/>
  <c r="I41" i="120"/>
  <c r="H41" i="120"/>
  <c r="G41" i="120"/>
  <c r="F41" i="120"/>
  <c r="P38" i="120"/>
  <c r="O38" i="120"/>
  <c r="N38" i="120"/>
  <c r="M38" i="120"/>
  <c r="L38" i="120"/>
  <c r="K38" i="120"/>
  <c r="J38" i="120"/>
  <c r="I38" i="120"/>
  <c r="H38" i="120"/>
  <c r="G38" i="120"/>
  <c r="F38" i="120"/>
  <c r="P35" i="120"/>
  <c r="O35" i="120"/>
  <c r="N35" i="120"/>
  <c r="M35" i="120"/>
  <c r="L35" i="120"/>
  <c r="K35" i="120"/>
  <c r="J35" i="120"/>
  <c r="I35" i="120"/>
  <c r="H35" i="120"/>
  <c r="G35" i="120"/>
  <c r="F35" i="120"/>
  <c r="P32" i="120"/>
  <c r="O32" i="120"/>
  <c r="N32" i="120"/>
  <c r="M32" i="120"/>
  <c r="L32" i="120"/>
  <c r="K32" i="120"/>
  <c r="J32" i="120"/>
  <c r="I32" i="120"/>
  <c r="H32" i="120"/>
  <c r="G32" i="120"/>
  <c r="F32" i="120"/>
  <c r="P29" i="120"/>
  <c r="O29" i="120"/>
  <c r="N29" i="120"/>
  <c r="M29" i="120"/>
  <c r="L29" i="120"/>
  <c r="K29" i="120"/>
  <c r="J29" i="120"/>
  <c r="I29" i="120"/>
  <c r="H29" i="120"/>
  <c r="G29" i="120"/>
  <c r="F29" i="120"/>
  <c r="P26" i="120"/>
  <c r="O26" i="120"/>
  <c r="N26" i="120"/>
  <c r="M26" i="120"/>
  <c r="L26" i="120"/>
  <c r="K26" i="120"/>
  <c r="J26" i="120"/>
  <c r="I26" i="120"/>
  <c r="H26" i="120"/>
  <c r="G26" i="120"/>
  <c r="F26" i="120"/>
  <c r="P23" i="120"/>
  <c r="O23" i="120"/>
  <c r="N23" i="120"/>
  <c r="M23" i="120"/>
  <c r="L23" i="120"/>
  <c r="K23" i="120"/>
  <c r="J23" i="120"/>
  <c r="I23" i="120"/>
  <c r="H23" i="120"/>
  <c r="G23" i="120"/>
  <c r="F23" i="120"/>
  <c r="P20" i="120"/>
  <c r="O20" i="120"/>
  <c r="N20" i="120"/>
  <c r="M20" i="120"/>
  <c r="L20" i="120"/>
  <c r="K20" i="120"/>
  <c r="J20" i="120"/>
  <c r="I20" i="120"/>
  <c r="H20" i="120"/>
  <c r="G20" i="120"/>
  <c r="F20" i="120"/>
  <c r="F17" i="120"/>
  <c r="Z21" i="100" l="1"/>
  <c r="Z23" i="100"/>
  <c r="AA37" i="100"/>
  <c r="Z37" i="100"/>
  <c r="Y37" i="100"/>
  <c r="O37" i="100"/>
  <c r="N37" i="100"/>
  <c r="M37" i="100"/>
  <c r="G37" i="100"/>
  <c r="F37" i="100"/>
  <c r="E37" i="100"/>
  <c r="AA35" i="100"/>
  <c r="Z35" i="100"/>
  <c r="Y35" i="100"/>
  <c r="O35" i="100"/>
  <c r="N35" i="100"/>
  <c r="M35" i="100"/>
  <c r="G35" i="100"/>
  <c r="F35" i="100"/>
  <c r="E35" i="100"/>
  <c r="AA33" i="100"/>
  <c r="Z33" i="100"/>
  <c r="Y33" i="100"/>
  <c r="O33" i="100"/>
  <c r="N33" i="100"/>
  <c r="M33" i="100"/>
  <c r="G33" i="100"/>
  <c r="F33" i="100"/>
  <c r="E33" i="100"/>
  <c r="AA31" i="100"/>
  <c r="Z31" i="100"/>
  <c r="Y31" i="100"/>
  <c r="O31" i="100"/>
  <c r="N31" i="100"/>
  <c r="M31" i="100"/>
  <c r="G31" i="100"/>
  <c r="F31" i="100"/>
  <c r="E31" i="100"/>
  <c r="AA29" i="100"/>
  <c r="Z29" i="100"/>
  <c r="Y29" i="100"/>
  <c r="O29" i="100"/>
  <c r="N29" i="100"/>
  <c r="M29" i="100"/>
  <c r="G29" i="100"/>
  <c r="F29" i="100"/>
  <c r="E29" i="100"/>
  <c r="AA27" i="100"/>
  <c r="Z27" i="100"/>
  <c r="Y27" i="100"/>
  <c r="O27" i="100"/>
  <c r="N27" i="100"/>
  <c r="M27" i="100"/>
  <c r="G27" i="100"/>
  <c r="F27" i="100"/>
  <c r="E27" i="100"/>
  <c r="AA25" i="100"/>
  <c r="Z25" i="100"/>
  <c r="Y25" i="100"/>
  <c r="O25" i="100"/>
  <c r="N25" i="100"/>
  <c r="M25" i="100"/>
  <c r="G25" i="100"/>
  <c r="F25" i="100"/>
  <c r="E25" i="100"/>
  <c r="AA23" i="100"/>
  <c r="Y23" i="100"/>
  <c r="O23" i="100"/>
  <c r="N23" i="100"/>
  <c r="M23" i="100"/>
  <c r="G23" i="100"/>
  <c r="F23" i="100"/>
  <c r="E23" i="100"/>
  <c r="AA21" i="100"/>
  <c r="Y21" i="100"/>
  <c r="O21" i="100"/>
  <c r="N21" i="100"/>
  <c r="M21" i="100"/>
  <c r="G21" i="100"/>
  <c r="F21" i="100"/>
  <c r="E21" i="100"/>
  <c r="AA19" i="100"/>
  <c r="Z19" i="100"/>
  <c r="Y19" i="100"/>
  <c r="O19" i="100"/>
  <c r="N19" i="100"/>
  <c r="M19" i="100"/>
  <c r="G19" i="100"/>
  <c r="F19" i="100"/>
  <c r="E19" i="100"/>
  <c r="AA17" i="100"/>
  <c r="Z17" i="100"/>
  <c r="Y17" i="100"/>
  <c r="O17" i="100"/>
  <c r="N17" i="100"/>
  <c r="M17" i="100"/>
  <c r="G17" i="100"/>
  <c r="F17" i="100"/>
  <c r="E17" i="100"/>
  <c r="AA37" i="99"/>
  <c r="Z37" i="99"/>
  <c r="Y37" i="99"/>
  <c r="W37" i="99"/>
  <c r="V37" i="99"/>
  <c r="U37" i="99"/>
  <c r="S37" i="99"/>
  <c r="R37" i="99"/>
  <c r="Q37" i="99"/>
  <c r="O37" i="99"/>
  <c r="N37" i="99"/>
  <c r="M37" i="99"/>
  <c r="K37" i="99"/>
  <c r="J37" i="99"/>
  <c r="I37" i="99"/>
  <c r="G37" i="99"/>
  <c r="F37" i="99"/>
  <c r="E37" i="99"/>
  <c r="AA35" i="99"/>
  <c r="Z35" i="99"/>
  <c r="Y35" i="99"/>
  <c r="W35" i="99"/>
  <c r="V35" i="99"/>
  <c r="U35" i="99"/>
  <c r="S35" i="99"/>
  <c r="R35" i="99"/>
  <c r="Q35" i="99"/>
  <c r="O35" i="99"/>
  <c r="N35" i="99"/>
  <c r="M35" i="99"/>
  <c r="K35" i="99"/>
  <c r="J35" i="99"/>
  <c r="I35" i="99"/>
  <c r="G35" i="99"/>
  <c r="F35" i="99"/>
  <c r="E35" i="99"/>
  <c r="AA33" i="99"/>
  <c r="Z33" i="99"/>
  <c r="Y33" i="99"/>
  <c r="W33" i="99"/>
  <c r="V33" i="99"/>
  <c r="U33" i="99"/>
  <c r="S33" i="99"/>
  <c r="R33" i="99"/>
  <c r="Q33" i="99"/>
  <c r="O33" i="99"/>
  <c r="N33" i="99"/>
  <c r="M33" i="99"/>
  <c r="K33" i="99"/>
  <c r="J33" i="99"/>
  <c r="I33" i="99"/>
  <c r="F33" i="99"/>
  <c r="E33" i="99"/>
  <c r="AA31" i="99"/>
  <c r="Z31" i="99"/>
  <c r="Y31" i="99"/>
  <c r="W31" i="99"/>
  <c r="V31" i="99"/>
  <c r="U31" i="99"/>
  <c r="S31" i="99"/>
  <c r="R31" i="99"/>
  <c r="Q31" i="99"/>
  <c r="O31" i="99"/>
  <c r="N31" i="99"/>
  <c r="M31" i="99"/>
  <c r="K31" i="99"/>
  <c r="J31" i="99"/>
  <c r="I31" i="99"/>
  <c r="G31" i="99"/>
  <c r="F31" i="99"/>
  <c r="E31" i="99"/>
  <c r="AA29" i="99"/>
  <c r="Z29" i="99"/>
  <c r="Y29" i="99"/>
  <c r="W29" i="99"/>
  <c r="V29" i="99"/>
  <c r="U29" i="99"/>
  <c r="S29" i="99"/>
  <c r="R29" i="99"/>
  <c r="Q29" i="99"/>
  <c r="O29" i="99"/>
  <c r="N29" i="99"/>
  <c r="M29" i="99"/>
  <c r="K29" i="99"/>
  <c r="J29" i="99"/>
  <c r="I29" i="99"/>
  <c r="G29" i="99"/>
  <c r="F29" i="99"/>
  <c r="E29" i="99"/>
  <c r="AA27" i="99"/>
  <c r="Z27" i="99"/>
  <c r="Y27" i="99"/>
  <c r="W27" i="99"/>
  <c r="V27" i="99"/>
  <c r="S27" i="99"/>
  <c r="R27" i="99"/>
  <c r="Q27" i="99"/>
  <c r="O27" i="99"/>
  <c r="N27" i="99"/>
  <c r="M27" i="99"/>
  <c r="K27" i="99"/>
  <c r="J27" i="99"/>
  <c r="I27" i="99"/>
  <c r="G27" i="99"/>
  <c r="F27" i="99"/>
  <c r="E27" i="99"/>
  <c r="AA25" i="99"/>
  <c r="Z25" i="99"/>
  <c r="Y25" i="99"/>
  <c r="W25" i="99"/>
  <c r="V25" i="99"/>
  <c r="U25" i="99"/>
  <c r="S25" i="99"/>
  <c r="R25" i="99"/>
  <c r="Q25" i="99"/>
  <c r="O25" i="99"/>
  <c r="N25" i="99"/>
  <c r="M25" i="99"/>
  <c r="K25" i="99"/>
  <c r="J25" i="99"/>
  <c r="I25" i="99"/>
  <c r="G25" i="99"/>
  <c r="F25" i="99"/>
  <c r="E25" i="99"/>
  <c r="AA23" i="99"/>
  <c r="Z23" i="99"/>
  <c r="Y23" i="99"/>
  <c r="W23" i="99"/>
  <c r="V23" i="99"/>
  <c r="U23" i="99"/>
  <c r="S23" i="99"/>
  <c r="R23" i="99"/>
  <c r="Q23" i="99"/>
  <c r="O23" i="99"/>
  <c r="N23" i="99"/>
  <c r="M23" i="99"/>
  <c r="K23" i="99"/>
  <c r="J23" i="99"/>
  <c r="I23" i="99"/>
  <c r="G23" i="99"/>
  <c r="F23" i="99"/>
  <c r="E23" i="99"/>
  <c r="AA21" i="99"/>
  <c r="Z21" i="99"/>
  <c r="Y21" i="99"/>
  <c r="W21" i="99"/>
  <c r="V21" i="99"/>
  <c r="U21" i="99"/>
  <c r="S21" i="99"/>
  <c r="R21" i="99"/>
  <c r="Q21" i="99"/>
  <c r="O21" i="99"/>
  <c r="N21" i="99"/>
  <c r="M21" i="99"/>
  <c r="K21" i="99"/>
  <c r="J21" i="99"/>
  <c r="I21" i="99"/>
  <c r="G21" i="99"/>
  <c r="F21" i="99"/>
  <c r="E21" i="99"/>
  <c r="AA19" i="99"/>
  <c r="Z19" i="99"/>
  <c r="Y19" i="99"/>
  <c r="W19" i="99"/>
  <c r="V19" i="99"/>
  <c r="U19" i="99"/>
  <c r="S19" i="99"/>
  <c r="R19" i="99"/>
  <c r="Q19" i="99"/>
  <c r="N19" i="99"/>
  <c r="M19" i="99"/>
  <c r="K19" i="99"/>
  <c r="J19" i="99"/>
  <c r="I19" i="99"/>
  <c r="G19" i="99"/>
  <c r="F19" i="99"/>
  <c r="E19" i="99"/>
  <c r="AA17" i="99"/>
  <c r="Z17" i="99"/>
  <c r="Y17" i="99"/>
  <c r="W17" i="99"/>
  <c r="V17" i="99"/>
  <c r="U17" i="99"/>
  <c r="S17" i="99"/>
  <c r="R17" i="99"/>
  <c r="Q17" i="99"/>
  <c r="O17" i="99"/>
  <c r="N17" i="99"/>
  <c r="M17" i="99"/>
  <c r="K17" i="99"/>
  <c r="J17" i="99"/>
  <c r="I17" i="99"/>
  <c r="G17" i="99"/>
  <c r="F17" i="99"/>
  <c r="E17" i="99"/>
  <c r="E33" i="118"/>
  <c r="T35" i="118" l="1"/>
  <c r="O35" i="118"/>
  <c r="J35" i="118"/>
  <c r="F34" i="118"/>
  <c r="F19" i="118"/>
  <c r="P17" i="120"/>
  <c r="E49" i="120"/>
  <c r="E46" i="120"/>
  <c r="E43" i="120"/>
  <c r="E40" i="120"/>
  <c r="E37" i="120"/>
  <c r="E34" i="120"/>
  <c r="N13" i="120"/>
  <c r="O13" i="120"/>
  <c r="P55" i="120"/>
  <c r="P52" i="120"/>
  <c r="P13" i="120"/>
  <c r="G36" i="120" l="1"/>
  <c r="K30" i="120"/>
  <c r="G30" i="120"/>
  <c r="H30" i="120"/>
  <c r="I30" i="120"/>
  <c r="N30" i="120"/>
  <c r="J30" i="120"/>
  <c r="F30" i="120"/>
  <c r="E29" i="120"/>
  <c r="L30" i="120"/>
  <c r="M30" i="120"/>
  <c r="K42" i="120"/>
  <c r="G42" i="120"/>
  <c r="L42" i="120"/>
  <c r="M42" i="120"/>
  <c r="N42" i="120"/>
  <c r="J42" i="120"/>
  <c r="F42" i="120"/>
  <c r="E41" i="120"/>
  <c r="H42" i="120"/>
  <c r="I42" i="120"/>
  <c r="L27" i="120"/>
  <c r="H27" i="120"/>
  <c r="M27" i="120"/>
  <c r="N27" i="120"/>
  <c r="F27" i="120"/>
  <c r="E26" i="120"/>
  <c r="K27" i="120"/>
  <c r="G27" i="120"/>
  <c r="I27" i="120"/>
  <c r="J27" i="120"/>
  <c r="L39" i="120"/>
  <c r="H39" i="120"/>
  <c r="M39" i="120"/>
  <c r="J39" i="120"/>
  <c r="E38" i="120"/>
  <c r="K39" i="120"/>
  <c r="G39" i="120"/>
  <c r="I39" i="120"/>
  <c r="N39" i="120"/>
  <c r="F39" i="120"/>
  <c r="L51" i="120"/>
  <c r="H51" i="120"/>
  <c r="I51" i="120"/>
  <c r="N51" i="120"/>
  <c r="E50" i="120"/>
  <c r="K51" i="120"/>
  <c r="G51" i="120"/>
  <c r="M51" i="120"/>
  <c r="J51" i="120"/>
  <c r="F51" i="120"/>
  <c r="M24" i="120"/>
  <c r="I24" i="120"/>
  <c r="J24" i="120"/>
  <c r="E23" i="120"/>
  <c r="G24" i="120"/>
  <c r="L24" i="120"/>
  <c r="H24" i="120"/>
  <c r="N24" i="120"/>
  <c r="F24" i="120"/>
  <c r="K24" i="120"/>
  <c r="M36" i="120"/>
  <c r="I36" i="120"/>
  <c r="J36" i="120"/>
  <c r="E35" i="120"/>
  <c r="L36" i="120"/>
  <c r="H36" i="120"/>
  <c r="N36" i="120"/>
  <c r="F36" i="120"/>
  <c r="K36" i="120"/>
  <c r="M48" i="120"/>
  <c r="I48" i="120"/>
  <c r="N48" i="120"/>
  <c r="E47" i="120"/>
  <c r="G48" i="120"/>
  <c r="L48" i="120"/>
  <c r="H48" i="120"/>
  <c r="J48" i="120"/>
  <c r="F48" i="120"/>
  <c r="K48" i="120"/>
  <c r="F18" i="120"/>
  <c r="E17" i="120"/>
  <c r="N21" i="120"/>
  <c r="J21" i="120"/>
  <c r="F21" i="120"/>
  <c r="E20" i="120"/>
  <c r="G21" i="120"/>
  <c r="L21" i="120"/>
  <c r="M21" i="120"/>
  <c r="I21" i="120"/>
  <c r="K21" i="120"/>
  <c r="H21" i="120"/>
  <c r="N33" i="120"/>
  <c r="J33" i="120"/>
  <c r="F33" i="120"/>
  <c r="E32" i="120"/>
  <c r="G33" i="120"/>
  <c r="L33" i="120"/>
  <c r="M33" i="120"/>
  <c r="I33" i="120"/>
  <c r="K33" i="120"/>
  <c r="H33" i="120"/>
  <c r="N45" i="120"/>
  <c r="J45" i="120"/>
  <c r="F45" i="120"/>
  <c r="E44" i="120"/>
  <c r="G45" i="120"/>
  <c r="L45" i="120"/>
  <c r="M45" i="120"/>
  <c r="I45" i="120"/>
  <c r="K45" i="120"/>
  <c r="H45" i="120"/>
  <c r="E55" i="120"/>
  <c r="E52" i="120"/>
  <c r="N15" i="120" l="1"/>
  <c r="J18" i="120" l="1"/>
  <c r="I18" i="120"/>
  <c r="J17" i="120"/>
  <c r="I17" i="120"/>
  <c r="R51" i="118"/>
  <c r="E18" i="118"/>
  <c r="E24" i="118"/>
  <c r="J26" i="118" s="1"/>
  <c r="E27" i="118"/>
  <c r="F29" i="118" s="1"/>
  <c r="E36" i="118"/>
  <c r="F38" i="118" s="1"/>
  <c r="E42" i="118"/>
  <c r="E45" i="118"/>
  <c r="O55" i="120"/>
  <c r="N55" i="120"/>
  <c r="N57" i="120" s="1"/>
  <c r="M55" i="120"/>
  <c r="L55" i="120"/>
  <c r="K55" i="120"/>
  <c r="J55" i="120"/>
  <c r="J57" i="120" s="1"/>
  <c r="I55" i="120"/>
  <c r="I57" i="120" s="1"/>
  <c r="H55" i="120"/>
  <c r="G55" i="120"/>
  <c r="F55" i="120"/>
  <c r="O52" i="120"/>
  <c r="N52" i="120"/>
  <c r="N54" i="120" s="1"/>
  <c r="M52" i="120"/>
  <c r="L52" i="120"/>
  <c r="K52" i="120"/>
  <c r="K54" i="120" s="1"/>
  <c r="J52" i="120"/>
  <c r="I52" i="120"/>
  <c r="H52" i="120"/>
  <c r="F52" i="120"/>
  <c r="O17" i="120"/>
  <c r="N17" i="120"/>
  <c r="M17" i="120"/>
  <c r="L17" i="120"/>
  <c r="K17" i="120"/>
  <c r="H17" i="120"/>
  <c r="G17" i="120"/>
  <c r="N18" i="120"/>
  <c r="M13" i="120"/>
  <c r="L13" i="120"/>
  <c r="K13" i="120"/>
  <c r="J13" i="120"/>
  <c r="I13" i="120"/>
  <c r="H13" i="120"/>
  <c r="G13" i="120"/>
  <c r="G15" i="120" s="1"/>
  <c r="F13" i="120"/>
  <c r="F15" i="120" s="1"/>
  <c r="G18" i="120"/>
  <c r="K18" i="120"/>
  <c r="M18" i="120"/>
  <c r="H18" i="120"/>
  <c r="L18" i="120"/>
  <c r="U38" i="99"/>
  <c r="V38" i="99"/>
  <c r="W38" i="99"/>
  <c r="U40" i="99"/>
  <c r="V40" i="99"/>
  <c r="W40" i="99"/>
  <c r="W12" i="118"/>
  <c r="U12" i="118"/>
  <c r="U16" i="118"/>
  <c r="U54" i="118"/>
  <c r="U51" i="118"/>
  <c r="S54" i="118"/>
  <c r="E48" i="118"/>
  <c r="F50" i="118" s="1"/>
  <c r="R54" i="118"/>
  <c r="Q54" i="118"/>
  <c r="P54" i="118"/>
  <c r="AD54" i="118"/>
  <c r="AE54" i="118"/>
  <c r="S51" i="118"/>
  <c r="Q51" i="118"/>
  <c r="P51" i="118"/>
  <c r="AD51" i="118"/>
  <c r="AE51" i="118"/>
  <c r="N54" i="118"/>
  <c r="M54" i="118"/>
  <c r="L54" i="118"/>
  <c r="K54" i="118"/>
  <c r="N51" i="118"/>
  <c r="L51" i="118"/>
  <c r="K51" i="118"/>
  <c r="K12" i="118"/>
  <c r="S12" i="118"/>
  <c r="R12" i="118"/>
  <c r="Q12" i="118"/>
  <c r="P12" i="118"/>
  <c r="AD12" i="118"/>
  <c r="AE12" i="118"/>
  <c r="N12" i="118"/>
  <c r="M12" i="118"/>
  <c r="L12" i="118"/>
  <c r="T12" i="118"/>
  <c r="G12" i="118"/>
  <c r="H12" i="118"/>
  <c r="V12" i="118"/>
  <c r="X12" i="118"/>
  <c r="Z12" i="118"/>
  <c r="AA12" i="118"/>
  <c r="AB12" i="118"/>
  <c r="AC12" i="118"/>
  <c r="G16" i="118"/>
  <c r="V16" i="118"/>
  <c r="W16" i="118"/>
  <c r="X16" i="118"/>
  <c r="Y16" i="118"/>
  <c r="Z16" i="118"/>
  <c r="AA16" i="118"/>
  <c r="AB16" i="118"/>
  <c r="AC16" i="118"/>
  <c r="AD16" i="118"/>
  <c r="AE16" i="118"/>
  <c r="G51" i="118"/>
  <c r="H51" i="118"/>
  <c r="I51" i="118"/>
  <c r="T51" i="118"/>
  <c r="V51" i="118"/>
  <c r="X51" i="118"/>
  <c r="Y51" i="118"/>
  <c r="Z51" i="118"/>
  <c r="AA51" i="118"/>
  <c r="AB51" i="118"/>
  <c r="AC51" i="118"/>
  <c r="G54" i="118"/>
  <c r="H54" i="118"/>
  <c r="I54" i="118"/>
  <c r="T54" i="118"/>
  <c r="V54" i="118"/>
  <c r="W54" i="118"/>
  <c r="X54" i="118"/>
  <c r="Y54" i="118"/>
  <c r="Z54" i="118"/>
  <c r="AA54" i="118"/>
  <c r="AB54" i="118"/>
  <c r="AC54" i="118"/>
  <c r="E40" i="99"/>
  <c r="E38" i="100"/>
  <c r="F38" i="100"/>
  <c r="G38" i="100"/>
  <c r="M38" i="100"/>
  <c r="N38" i="100"/>
  <c r="O38" i="100"/>
  <c r="Y38" i="100"/>
  <c r="Z38" i="100"/>
  <c r="AA38" i="100"/>
  <c r="E40" i="100"/>
  <c r="F40" i="100"/>
  <c r="G40" i="100"/>
  <c r="M40" i="100"/>
  <c r="N40" i="100"/>
  <c r="O40" i="100"/>
  <c r="Y40" i="100"/>
  <c r="Z40" i="100"/>
  <c r="AA40" i="100"/>
  <c r="F12" i="100"/>
  <c r="G12" i="100"/>
  <c r="H12" i="100"/>
  <c r="M12" i="100"/>
  <c r="N12" i="100"/>
  <c r="O12" i="100"/>
  <c r="Q12" i="100"/>
  <c r="R12" i="100"/>
  <c r="S12" i="100"/>
  <c r="T12" i="100"/>
  <c r="U12" i="100"/>
  <c r="V12" i="100"/>
  <c r="W12" i="100"/>
  <c r="X12" i="100"/>
  <c r="Y12" i="100"/>
  <c r="Z12" i="100"/>
  <c r="AA12" i="100"/>
  <c r="AB12" i="100"/>
  <c r="E12" i="100"/>
  <c r="F38" i="99"/>
  <c r="G38" i="99"/>
  <c r="I38" i="99"/>
  <c r="J38" i="99"/>
  <c r="K38" i="99"/>
  <c r="M38" i="99"/>
  <c r="N38" i="99"/>
  <c r="O38" i="99"/>
  <c r="Q38" i="99"/>
  <c r="R38" i="99"/>
  <c r="S38" i="99"/>
  <c r="Y38" i="99"/>
  <c r="Z38" i="99"/>
  <c r="AA38" i="99"/>
  <c r="F40" i="99"/>
  <c r="G40" i="99"/>
  <c r="H40" i="99"/>
  <c r="I40" i="99"/>
  <c r="J40" i="99"/>
  <c r="K40" i="99"/>
  <c r="M40" i="99"/>
  <c r="N40" i="99"/>
  <c r="O40" i="99"/>
  <c r="Q40" i="99"/>
  <c r="R40" i="99"/>
  <c r="S40" i="99"/>
  <c r="Y40" i="99"/>
  <c r="Z40" i="99"/>
  <c r="AA40" i="99"/>
  <c r="Y12" i="99"/>
  <c r="Z12" i="99"/>
  <c r="AA12" i="99"/>
  <c r="AB12" i="99"/>
  <c r="F12" i="99"/>
  <c r="I12" i="99"/>
  <c r="J12" i="99"/>
  <c r="K12" i="99"/>
  <c r="L12" i="99"/>
  <c r="M12" i="99"/>
  <c r="N12" i="99"/>
  <c r="O12" i="99"/>
  <c r="P12" i="99"/>
  <c r="Q12" i="99"/>
  <c r="R12" i="99"/>
  <c r="S12" i="99"/>
  <c r="T12" i="99"/>
  <c r="U12" i="99"/>
  <c r="V12" i="99"/>
  <c r="W12" i="99"/>
  <c r="X12" i="99"/>
  <c r="Y15" i="100"/>
  <c r="Z15" i="100"/>
  <c r="G15" i="100"/>
  <c r="F15" i="100"/>
  <c r="E15" i="100"/>
  <c r="U15" i="99"/>
  <c r="V15" i="99"/>
  <c r="W15" i="99"/>
  <c r="Q15" i="99"/>
  <c r="R15" i="99"/>
  <c r="S15" i="99"/>
  <c r="G15" i="99"/>
  <c r="I15" i="99"/>
  <c r="J15" i="99"/>
  <c r="K15" i="99"/>
  <c r="M15" i="99"/>
  <c r="N15" i="99"/>
  <c r="O15" i="99"/>
  <c r="F15" i="99"/>
  <c r="E15" i="99"/>
  <c r="I16" i="118"/>
  <c r="I12" i="118"/>
  <c r="E21" i="118"/>
  <c r="F23" i="118" s="1"/>
  <c r="E30" i="118"/>
  <c r="E39" i="118"/>
  <c r="F41" i="118" s="1"/>
  <c r="F51" i="118"/>
  <c r="F54" i="118"/>
  <c r="K47" i="118" l="1"/>
  <c r="F47" i="118"/>
  <c r="N44" i="118"/>
  <c r="F44" i="118"/>
  <c r="Y32" i="118"/>
  <c r="F32" i="118"/>
  <c r="X26" i="118"/>
  <c r="F26" i="118"/>
  <c r="E12" i="118"/>
  <c r="O50" i="118"/>
  <c r="T50" i="118"/>
  <c r="J50" i="118"/>
  <c r="O44" i="118"/>
  <c r="T44" i="118"/>
  <c r="J44" i="118"/>
  <c r="J38" i="118"/>
  <c r="O38" i="118"/>
  <c r="T38" i="118"/>
  <c r="T23" i="118"/>
  <c r="J23" i="118"/>
  <c r="O23" i="118"/>
  <c r="J20" i="118"/>
  <c r="T20" i="118"/>
  <c r="O20" i="118"/>
  <c r="T32" i="118"/>
  <c r="J32" i="118"/>
  <c r="O32" i="118"/>
  <c r="T29" i="118"/>
  <c r="J29" i="118"/>
  <c r="O29" i="118"/>
  <c r="O26" i="118"/>
  <c r="T26" i="118"/>
  <c r="O47" i="118"/>
  <c r="T47" i="118"/>
  <c r="J47" i="118"/>
  <c r="O41" i="118"/>
  <c r="J41" i="118"/>
  <c r="T41" i="118"/>
  <c r="U13" i="99"/>
  <c r="U41" i="99"/>
  <c r="J41" i="99"/>
  <c r="I41" i="99"/>
  <c r="T55" i="118"/>
  <c r="T52" i="118"/>
  <c r="T13" i="118"/>
  <c r="E41" i="100"/>
  <c r="J41" i="100"/>
  <c r="I41" i="100"/>
  <c r="K41" i="100"/>
  <c r="K39" i="100"/>
  <c r="J39" i="100"/>
  <c r="I39" i="100"/>
  <c r="L13" i="100"/>
  <c r="K13" i="100"/>
  <c r="J13" i="100"/>
  <c r="I13" i="100"/>
  <c r="M39" i="100"/>
  <c r="I13" i="99"/>
  <c r="Q13" i="99"/>
  <c r="M13" i="99"/>
  <c r="W41" i="99"/>
  <c r="O39" i="99"/>
  <c r="AA50" i="118"/>
  <c r="Q50" i="118"/>
  <c r="M50" i="118"/>
  <c r="H50" i="118"/>
  <c r="W50" i="118"/>
  <c r="P50" i="118"/>
  <c r="G50" i="118"/>
  <c r="AB50" i="118"/>
  <c r="X50" i="118"/>
  <c r="U50" i="118"/>
  <c r="R50" i="118"/>
  <c r="I50" i="118"/>
  <c r="AC50" i="118"/>
  <c r="Y50" i="118"/>
  <c r="V50" i="118"/>
  <c r="N50" i="118"/>
  <c r="K50" i="118"/>
  <c r="E49" i="118"/>
  <c r="Z50" i="118"/>
  <c r="S50" i="118"/>
  <c r="L50" i="118"/>
  <c r="AB47" i="118"/>
  <c r="X47" i="118"/>
  <c r="U47" i="118"/>
  <c r="R47" i="118"/>
  <c r="I47" i="118"/>
  <c r="Z47" i="118"/>
  <c r="S47" i="118"/>
  <c r="P47" i="118"/>
  <c r="G47" i="118"/>
  <c r="Q47" i="118"/>
  <c r="M47" i="118"/>
  <c r="AC47" i="118"/>
  <c r="Y47" i="118"/>
  <c r="V47" i="118"/>
  <c r="N47" i="118"/>
  <c r="E46" i="118"/>
  <c r="L47" i="118"/>
  <c r="AA47" i="118"/>
  <c r="H47" i="118"/>
  <c r="AC44" i="118"/>
  <c r="Y44" i="118"/>
  <c r="V44" i="118"/>
  <c r="K44" i="118"/>
  <c r="E43" i="118"/>
  <c r="AA44" i="118"/>
  <c r="M44" i="118"/>
  <c r="X44" i="118"/>
  <c r="R44" i="118"/>
  <c r="Z44" i="118"/>
  <c r="W44" i="118"/>
  <c r="S44" i="118"/>
  <c r="P44" i="118"/>
  <c r="L44" i="118"/>
  <c r="G44" i="118"/>
  <c r="Q44" i="118"/>
  <c r="H44" i="118"/>
  <c r="AB44" i="118"/>
  <c r="U44" i="118"/>
  <c r="I44" i="118"/>
  <c r="AA41" i="118"/>
  <c r="Q41" i="118"/>
  <c r="M41" i="118"/>
  <c r="H41" i="118"/>
  <c r="AC41" i="118"/>
  <c r="V41" i="118"/>
  <c r="N41" i="118"/>
  <c r="AB41" i="118"/>
  <c r="X41" i="118"/>
  <c r="U41" i="118"/>
  <c r="R41" i="118"/>
  <c r="I41" i="118"/>
  <c r="Y41" i="118"/>
  <c r="K41" i="118"/>
  <c r="E40" i="118"/>
  <c r="Z41" i="118"/>
  <c r="W41" i="118"/>
  <c r="S41" i="118"/>
  <c r="P41" i="118"/>
  <c r="L41" i="118"/>
  <c r="G41" i="118"/>
  <c r="AC38" i="118"/>
  <c r="Y38" i="118"/>
  <c r="V38" i="118"/>
  <c r="N38" i="118"/>
  <c r="K38" i="118"/>
  <c r="E37" i="118"/>
  <c r="W38" i="118"/>
  <c r="P38" i="118"/>
  <c r="G38" i="118"/>
  <c r="Q38" i="118"/>
  <c r="AB38" i="118"/>
  <c r="X38" i="118"/>
  <c r="U38" i="118"/>
  <c r="R38" i="118"/>
  <c r="I38" i="118"/>
  <c r="Z38" i="118"/>
  <c r="S38" i="118"/>
  <c r="L38" i="118"/>
  <c r="AA38" i="118"/>
  <c r="M38" i="118"/>
  <c r="H38" i="118"/>
  <c r="Z35" i="118"/>
  <c r="W35" i="118"/>
  <c r="S35" i="118"/>
  <c r="P35" i="118"/>
  <c r="L35" i="118"/>
  <c r="G35" i="118"/>
  <c r="AA35" i="118"/>
  <c r="Q35" i="118"/>
  <c r="M35" i="118"/>
  <c r="H35" i="118"/>
  <c r="AB35" i="118"/>
  <c r="X35" i="118"/>
  <c r="U35" i="118"/>
  <c r="R35" i="118"/>
  <c r="I35" i="118"/>
  <c r="AC35" i="118"/>
  <c r="Y35" i="118"/>
  <c r="V35" i="118"/>
  <c r="N35" i="118"/>
  <c r="K35" i="118"/>
  <c r="E34" i="118"/>
  <c r="F35" i="118"/>
  <c r="AA32" i="118"/>
  <c r="Q32" i="118"/>
  <c r="M32" i="118"/>
  <c r="H32" i="118"/>
  <c r="AC32" i="118"/>
  <c r="V32" i="118"/>
  <c r="N32" i="118"/>
  <c r="E31" i="118"/>
  <c r="G32" i="118"/>
  <c r="AB32" i="118"/>
  <c r="X32" i="118"/>
  <c r="U32" i="118"/>
  <c r="R32" i="118"/>
  <c r="I32" i="118"/>
  <c r="K32" i="118"/>
  <c r="Z32" i="118"/>
  <c r="W32" i="118"/>
  <c r="S32" i="118"/>
  <c r="P32" i="118"/>
  <c r="L32" i="118"/>
  <c r="AB29" i="118"/>
  <c r="X29" i="118"/>
  <c r="U29" i="118"/>
  <c r="R29" i="118"/>
  <c r="I29" i="118"/>
  <c r="AC29" i="118"/>
  <c r="Y29" i="118"/>
  <c r="V29" i="118"/>
  <c r="N29" i="118"/>
  <c r="K29" i="118"/>
  <c r="E28" i="118"/>
  <c r="Z29" i="118"/>
  <c r="W29" i="118"/>
  <c r="S29" i="118"/>
  <c r="P29" i="118"/>
  <c r="L29" i="118"/>
  <c r="G29" i="118"/>
  <c r="AA29" i="118"/>
  <c r="Q29" i="118"/>
  <c r="M29" i="118"/>
  <c r="H29" i="118"/>
  <c r="AC26" i="118"/>
  <c r="Y26" i="118"/>
  <c r="V26" i="118"/>
  <c r="N26" i="118"/>
  <c r="K26" i="118"/>
  <c r="E25" i="118"/>
  <c r="Z26" i="118"/>
  <c r="W26" i="118"/>
  <c r="S26" i="118"/>
  <c r="P26" i="118"/>
  <c r="L26" i="118"/>
  <c r="G26" i="118"/>
  <c r="AA26" i="118"/>
  <c r="Q26" i="118"/>
  <c r="M26" i="118"/>
  <c r="H26" i="118"/>
  <c r="AB26" i="118"/>
  <c r="U26" i="118"/>
  <c r="R26" i="118"/>
  <c r="I26" i="118"/>
  <c r="Z23" i="118"/>
  <c r="W23" i="118"/>
  <c r="S23" i="118"/>
  <c r="P23" i="118"/>
  <c r="L23" i="118"/>
  <c r="G23" i="118"/>
  <c r="AA23" i="118"/>
  <c r="Q23" i="118"/>
  <c r="M23" i="118"/>
  <c r="H23" i="118"/>
  <c r="AB23" i="118"/>
  <c r="X23" i="118"/>
  <c r="U23" i="118"/>
  <c r="R23" i="118"/>
  <c r="I23" i="118"/>
  <c r="AC23" i="118"/>
  <c r="Y23" i="118"/>
  <c r="V23" i="118"/>
  <c r="N23" i="118"/>
  <c r="K23" i="118"/>
  <c r="E22" i="118"/>
  <c r="AA20" i="118"/>
  <c r="Q20" i="118"/>
  <c r="M20" i="118"/>
  <c r="H20" i="118"/>
  <c r="K20" i="118"/>
  <c r="AB20" i="118"/>
  <c r="X20" i="118"/>
  <c r="U20" i="118"/>
  <c r="R20" i="118"/>
  <c r="I20" i="118"/>
  <c r="AC20" i="118"/>
  <c r="Y20" i="118"/>
  <c r="V20" i="118"/>
  <c r="N20" i="118"/>
  <c r="E19" i="118"/>
  <c r="Z20" i="118"/>
  <c r="W20" i="118"/>
  <c r="S20" i="118"/>
  <c r="P20" i="118"/>
  <c r="L20" i="118"/>
  <c r="G20" i="118"/>
  <c r="F20" i="118"/>
  <c r="F16" i="118"/>
  <c r="AE52" i="118"/>
  <c r="AA52" i="118"/>
  <c r="Q52" i="118"/>
  <c r="M52" i="118"/>
  <c r="H52" i="118"/>
  <c r="AC52" i="118"/>
  <c r="V52" i="118"/>
  <c r="N52" i="118"/>
  <c r="F52" i="118"/>
  <c r="Z52" i="118"/>
  <c r="S52" i="118"/>
  <c r="L52" i="118"/>
  <c r="G52" i="118"/>
  <c r="AB52" i="118"/>
  <c r="X52" i="118"/>
  <c r="U52" i="118"/>
  <c r="R52" i="118"/>
  <c r="I52" i="118"/>
  <c r="Y52" i="118"/>
  <c r="K52" i="118"/>
  <c r="AD52" i="118"/>
  <c r="W52" i="118"/>
  <c r="P52" i="118"/>
  <c r="AD55" i="118"/>
  <c r="Z55" i="118"/>
  <c r="W55" i="118"/>
  <c r="S55" i="118"/>
  <c r="P55" i="118"/>
  <c r="L55" i="118"/>
  <c r="G55" i="118"/>
  <c r="X55" i="118"/>
  <c r="R55" i="118"/>
  <c r="I55" i="118"/>
  <c r="AC55" i="118"/>
  <c r="V55" i="118"/>
  <c r="K55" i="118"/>
  <c r="AE55" i="118"/>
  <c r="AA55" i="118"/>
  <c r="Q55" i="118"/>
  <c r="M55" i="118"/>
  <c r="H55" i="118"/>
  <c r="AB55" i="118"/>
  <c r="U55" i="118"/>
  <c r="Y55" i="118"/>
  <c r="N55" i="118"/>
  <c r="F55" i="118"/>
  <c r="AE13" i="118"/>
  <c r="AA13" i="118"/>
  <c r="Q13" i="118"/>
  <c r="M13" i="118"/>
  <c r="H13" i="118"/>
  <c r="Y13" i="118"/>
  <c r="K13" i="118"/>
  <c r="Z13" i="118"/>
  <c r="P13" i="118"/>
  <c r="G13" i="118"/>
  <c r="AB13" i="118"/>
  <c r="X13" i="118"/>
  <c r="U13" i="118"/>
  <c r="R13" i="118"/>
  <c r="I13" i="118"/>
  <c r="AC13" i="118"/>
  <c r="V13" i="118"/>
  <c r="N13" i="118"/>
  <c r="AD13" i="118"/>
  <c r="W13" i="118"/>
  <c r="S13" i="118"/>
  <c r="L13" i="118"/>
  <c r="J54" i="120"/>
  <c r="G57" i="120"/>
  <c r="M57" i="120"/>
  <c r="L57" i="120"/>
  <c r="K57" i="120"/>
  <c r="H57" i="120"/>
  <c r="F57" i="120"/>
  <c r="M54" i="120"/>
  <c r="L54" i="120"/>
  <c r="I54" i="120"/>
  <c r="H54" i="120"/>
  <c r="G54" i="120"/>
  <c r="F54" i="120"/>
  <c r="M15" i="120"/>
  <c r="L15" i="120"/>
  <c r="K15" i="120"/>
  <c r="J15" i="120"/>
  <c r="I15" i="120"/>
  <c r="H15" i="120"/>
  <c r="N53" i="120"/>
  <c r="J53" i="120"/>
  <c r="F53" i="120"/>
  <c r="O53" i="120"/>
  <c r="G53" i="120"/>
  <c r="P53" i="120"/>
  <c r="M53" i="120"/>
  <c r="I53" i="120"/>
  <c r="K53" i="120"/>
  <c r="L53" i="120"/>
  <c r="H53" i="120"/>
  <c r="E53" i="120"/>
  <c r="N14" i="120"/>
  <c r="J14" i="120"/>
  <c r="F14" i="120"/>
  <c r="O14" i="120"/>
  <c r="G14" i="120"/>
  <c r="L14" i="120"/>
  <c r="M14" i="120"/>
  <c r="I14" i="120"/>
  <c r="K14" i="120"/>
  <c r="P14" i="120"/>
  <c r="H14" i="120"/>
  <c r="E14" i="120"/>
  <c r="M56" i="120"/>
  <c r="I56" i="120"/>
  <c r="N56" i="120"/>
  <c r="F56" i="120"/>
  <c r="O56" i="120"/>
  <c r="G56" i="120"/>
  <c r="P56" i="120"/>
  <c r="L56" i="120"/>
  <c r="H56" i="120"/>
  <c r="J56" i="120"/>
  <c r="K56" i="120"/>
  <c r="E56" i="120"/>
  <c r="Z41" i="99"/>
  <c r="T13" i="99"/>
  <c r="R13" i="99"/>
  <c r="N41" i="99"/>
  <c r="K41" i="99"/>
  <c r="H13" i="99"/>
  <c r="F41" i="99"/>
  <c r="W13" i="100"/>
  <c r="S39" i="99"/>
  <c r="H39" i="99"/>
  <c r="U39" i="99"/>
  <c r="I39" i="99"/>
  <c r="AA41" i="99"/>
  <c r="R41" i="99"/>
  <c r="Z39" i="99"/>
  <c r="Q39" i="99"/>
  <c r="N39" i="99"/>
  <c r="G41" i="99"/>
  <c r="O41" i="99"/>
  <c r="Z13" i="99"/>
  <c r="F13" i="99"/>
  <c r="AA39" i="99"/>
  <c r="J39" i="99"/>
  <c r="G39" i="99"/>
  <c r="V39" i="99"/>
  <c r="H41" i="99"/>
  <c r="W13" i="99"/>
  <c r="Y41" i="99"/>
  <c r="Y39" i="99"/>
  <c r="R39" i="99"/>
  <c r="M39" i="99"/>
  <c r="W39" i="99"/>
  <c r="Q41" i="99"/>
  <c r="S41" i="99"/>
  <c r="V41" i="99"/>
  <c r="M41" i="99"/>
  <c r="G13" i="99"/>
  <c r="V13" i="99"/>
  <c r="X13" i="99"/>
  <c r="K39" i="99"/>
  <c r="F39" i="99"/>
  <c r="E41" i="99"/>
  <c r="P13" i="99"/>
  <c r="N13" i="99"/>
  <c r="J13" i="99"/>
  <c r="S13" i="99"/>
  <c r="AA13" i="99"/>
  <c r="O13" i="99"/>
  <c r="K13" i="99"/>
  <c r="E13" i="99"/>
  <c r="L13" i="99"/>
  <c r="Y13" i="99"/>
  <c r="AB13" i="99"/>
  <c r="E54" i="118"/>
  <c r="E51" i="118"/>
  <c r="T53" i="118" s="1"/>
  <c r="F17" i="118"/>
  <c r="F12" i="118"/>
  <c r="F13" i="118" s="1"/>
  <c r="P13" i="100"/>
  <c r="T13" i="100"/>
  <c r="N13" i="100"/>
  <c r="E13" i="100"/>
  <c r="O13" i="100"/>
  <c r="F13" i="100"/>
  <c r="S13" i="100"/>
  <c r="R13" i="100"/>
  <c r="Y13" i="100"/>
  <c r="O41" i="100"/>
  <c r="M41" i="100"/>
  <c r="H13" i="100"/>
  <c r="V13" i="100"/>
  <c r="Y41" i="100"/>
  <c r="AA13" i="100"/>
  <c r="G13" i="100"/>
  <c r="Z13" i="100"/>
  <c r="G41" i="100"/>
  <c r="G39" i="100"/>
  <c r="U13" i="100"/>
  <c r="AA41" i="100"/>
  <c r="AA39" i="100"/>
  <c r="Z39" i="100"/>
  <c r="N39" i="100"/>
  <c r="Q13" i="100"/>
  <c r="E39" i="100"/>
  <c r="Y39" i="100"/>
  <c r="N41" i="100"/>
  <c r="X13" i="100"/>
  <c r="F41" i="100"/>
  <c r="M13" i="100"/>
  <c r="AB13" i="100"/>
  <c r="O39" i="100"/>
  <c r="F39" i="100"/>
  <c r="Z41" i="100"/>
  <c r="O14" i="118" l="1"/>
  <c r="J14" i="118"/>
  <c r="T14" i="118"/>
  <c r="F53" i="118"/>
  <c r="J53" i="118"/>
  <c r="O53" i="118"/>
  <c r="E55" i="118"/>
  <c r="J56" i="118"/>
  <c r="O56" i="118"/>
  <c r="T56" i="118"/>
  <c r="F56" i="118"/>
  <c r="AA56" i="118"/>
  <c r="Q56" i="118"/>
  <c r="M56" i="118"/>
  <c r="H56" i="118"/>
  <c r="AB56" i="118"/>
  <c r="X56" i="118"/>
  <c r="U56" i="118"/>
  <c r="R56" i="118"/>
  <c r="I56" i="118"/>
  <c r="AC56" i="118"/>
  <c r="Y56" i="118"/>
  <c r="V56" i="118"/>
  <c r="N56" i="118"/>
  <c r="K56" i="118"/>
  <c r="Z56" i="118"/>
  <c r="W56" i="118"/>
  <c r="S56" i="118"/>
  <c r="P56" i="118"/>
  <c r="L56" i="118"/>
  <c r="G56" i="118"/>
  <c r="E52" i="118"/>
  <c r="AB53" i="118"/>
  <c r="X53" i="118"/>
  <c r="U53" i="118"/>
  <c r="R53" i="118"/>
  <c r="I53" i="118"/>
  <c r="AA53" i="118"/>
  <c r="Q53" i="118"/>
  <c r="M53" i="118"/>
  <c r="H53" i="118"/>
  <c r="AC53" i="118"/>
  <c r="Y53" i="118"/>
  <c r="V53" i="118"/>
  <c r="N53" i="118"/>
  <c r="K53" i="118"/>
  <c r="Z53" i="118"/>
  <c r="W53" i="118"/>
  <c r="S53" i="118"/>
  <c r="P53" i="118"/>
  <c r="L53" i="118"/>
  <c r="G53" i="118"/>
  <c r="R17" i="118"/>
  <c r="Q17" i="118"/>
  <c r="M17" i="118"/>
  <c r="H17" i="118"/>
  <c r="I17" i="118"/>
  <c r="S17" i="118"/>
  <c r="N17" i="118"/>
  <c r="K17" i="118"/>
  <c r="E16" i="118"/>
  <c r="P17" i="118"/>
  <c r="L17" i="118"/>
  <c r="G17" i="118"/>
  <c r="V17" i="118"/>
  <c r="AA17" i="118"/>
  <c r="F14" i="118"/>
  <c r="Z17" i="118"/>
  <c r="Y17" i="118"/>
  <c r="W17" i="118"/>
  <c r="U17" i="118"/>
  <c r="X17" i="118"/>
  <c r="AB17" i="118"/>
  <c r="AC17" i="118"/>
  <c r="AB14" i="118" l="1"/>
  <c r="X14" i="118"/>
  <c r="U14" i="118"/>
  <c r="R14" i="118"/>
  <c r="I14" i="118"/>
  <c r="AC14" i="118"/>
  <c r="Y14" i="118"/>
  <c r="V14" i="118"/>
  <c r="N14" i="118"/>
  <c r="K14" i="118"/>
  <c r="Z14" i="118"/>
  <c r="W14" i="118"/>
  <c r="S14" i="118"/>
  <c r="P14" i="118"/>
  <c r="L14" i="118"/>
  <c r="AA14" i="118"/>
  <c r="Q14" i="118"/>
  <c r="M14" i="118"/>
  <c r="H14" i="118"/>
  <c r="G14" i="118"/>
  <c r="E13" i="118"/>
  <c r="N14" i="23" l="1"/>
  <c r="O14" i="23"/>
  <c r="H14" i="23"/>
  <c r="G14" i="23"/>
  <c r="J14" i="23"/>
  <c r="I14" i="23"/>
  <c r="E14" i="23"/>
  <c r="L14" i="23"/>
  <c r="K14" i="23"/>
  <c r="M14" i="23"/>
</calcChain>
</file>

<file path=xl/sharedStrings.xml><?xml version="1.0" encoding="utf-8"?>
<sst xmlns="http://schemas.openxmlformats.org/spreadsheetml/2006/main" count="1167" uniqueCount="388">
  <si>
    <t>令和５年度　福井県勤労者就業環境基礎調査　統計表　目次</t>
    <rPh sb="0" eb="2">
      <t>レイワ</t>
    </rPh>
    <rPh sb="3" eb="5">
      <t>ネンド</t>
    </rPh>
    <rPh sb="6" eb="9">
      <t>フクイケン</t>
    </rPh>
    <rPh sb="9" eb="12">
      <t>キンロウシャ</t>
    </rPh>
    <rPh sb="12" eb="20">
      <t>シュウギョウカンキョウキソチョウサ</t>
    </rPh>
    <rPh sb="21" eb="24">
      <t>トウケイヒョウ</t>
    </rPh>
    <rPh sb="25" eb="27">
      <t>モクジ</t>
    </rPh>
    <phoneticPr fontId="2"/>
  </si>
  <si>
    <t>（１）回答事業所の現況</t>
    <rPh sb="3" eb="5">
      <t>カイトウ</t>
    </rPh>
    <rPh sb="5" eb="8">
      <t>ジギョウショ</t>
    </rPh>
    <rPh sb="9" eb="11">
      <t>ゲンキョウ</t>
    </rPh>
    <phoneticPr fontId="2"/>
  </si>
  <si>
    <t>表１</t>
    <rPh sb="0" eb="1">
      <t>ヒョウ</t>
    </rPh>
    <phoneticPr fontId="2"/>
  </si>
  <si>
    <t>回答事業所における各雇用形態の有無</t>
    <rPh sb="0" eb="5">
      <t>カイトウジギョウショ</t>
    </rPh>
    <rPh sb="9" eb="14">
      <t>カクコヨウケイタイ</t>
    </rPh>
    <rPh sb="15" eb="17">
      <t>ウム</t>
    </rPh>
    <phoneticPr fontId="2"/>
  </si>
  <si>
    <t>表２</t>
    <rPh sb="0" eb="1">
      <t>ヒョウ</t>
    </rPh>
    <phoneticPr fontId="2"/>
  </si>
  <si>
    <t>回答事業所における従業員の雇用形態別内訳</t>
    <phoneticPr fontId="2"/>
  </si>
  <si>
    <t>表３－１</t>
    <rPh sb="0" eb="1">
      <t>ヒョウ</t>
    </rPh>
    <phoneticPr fontId="2"/>
  </si>
  <si>
    <t>回答事業所における従業員の雇用形態別内訳（60歳以上）</t>
    <phoneticPr fontId="2"/>
  </si>
  <si>
    <t>表３－２</t>
    <rPh sb="0" eb="1">
      <t>ヒョウ</t>
    </rPh>
    <phoneticPr fontId="2"/>
  </si>
  <si>
    <t>回答事業所における従業員の雇用形態別内訳（60～65歳）</t>
    <phoneticPr fontId="2"/>
  </si>
  <si>
    <t>表３－３</t>
    <rPh sb="0" eb="1">
      <t>ヒョウ</t>
    </rPh>
    <phoneticPr fontId="2"/>
  </si>
  <si>
    <t>回答事業所における従業員の雇用形態別内訳（66歳以上）</t>
    <phoneticPr fontId="2"/>
  </si>
  <si>
    <t>表４</t>
    <rPh sb="0" eb="1">
      <t>ヒョウ</t>
    </rPh>
    <phoneticPr fontId="2"/>
  </si>
  <si>
    <t>早期離職の状況</t>
    <phoneticPr fontId="2"/>
  </si>
  <si>
    <t>表５－１</t>
    <rPh sb="0" eb="1">
      <t>ヒョウ</t>
    </rPh>
    <phoneticPr fontId="2"/>
  </si>
  <si>
    <t>女性管理職の状況</t>
    <phoneticPr fontId="2"/>
  </si>
  <si>
    <t>表５－２</t>
    <rPh sb="0" eb="1">
      <t>ヒョウ</t>
    </rPh>
    <phoneticPr fontId="2"/>
  </si>
  <si>
    <t>女性リーダーの状況</t>
    <phoneticPr fontId="2"/>
  </si>
  <si>
    <t>表５－３</t>
    <rPh sb="0" eb="1">
      <t>ヒョウ</t>
    </rPh>
    <phoneticPr fontId="2"/>
  </si>
  <si>
    <t>平均勤続年数の状況</t>
    <phoneticPr fontId="2"/>
  </si>
  <si>
    <t>（２）就業規則</t>
    <rPh sb="3" eb="7">
      <t>シュウギョウキソク</t>
    </rPh>
    <phoneticPr fontId="2"/>
  </si>
  <si>
    <t>表６</t>
    <rPh sb="0" eb="1">
      <t>ヒョウ</t>
    </rPh>
    <phoneticPr fontId="2"/>
  </si>
  <si>
    <t>就業規則の作成の有無</t>
    <rPh sb="0" eb="4">
      <t>シュウギョウキソク</t>
    </rPh>
    <rPh sb="5" eb="7">
      <t>サクセイ</t>
    </rPh>
    <rPh sb="8" eb="10">
      <t>ウム</t>
    </rPh>
    <phoneticPr fontId="2"/>
  </si>
  <si>
    <t>（３）労働時間・休日・休暇</t>
    <rPh sb="3" eb="7">
      <t>ロウドウジカン</t>
    </rPh>
    <rPh sb="8" eb="10">
      <t>キュウジツ</t>
    </rPh>
    <rPh sb="11" eb="13">
      <t>キュウカ</t>
    </rPh>
    <phoneticPr fontId="2"/>
  </si>
  <si>
    <t>表７</t>
    <rPh sb="0" eb="1">
      <t>ヒョウ</t>
    </rPh>
    <phoneticPr fontId="2"/>
  </si>
  <si>
    <t>週休制の状況</t>
    <rPh sb="0" eb="2">
      <t>シュウキュウ</t>
    </rPh>
    <rPh sb="2" eb="3">
      <t>セイ</t>
    </rPh>
    <rPh sb="4" eb="6">
      <t>ジョウキョウ</t>
    </rPh>
    <phoneticPr fontId="2"/>
  </si>
  <si>
    <t>表８</t>
    <rPh sb="0" eb="1">
      <t>ヒョウ</t>
    </rPh>
    <phoneticPr fontId="2"/>
  </si>
  <si>
    <t>所定外労働（残業）の状況</t>
    <phoneticPr fontId="2"/>
  </si>
  <si>
    <t>表９</t>
    <rPh sb="0" eb="1">
      <t>ヒョウ</t>
    </rPh>
    <phoneticPr fontId="2"/>
  </si>
  <si>
    <t>恒常的な所定外労働時間（残業）削減のための取組</t>
    <phoneticPr fontId="2"/>
  </si>
  <si>
    <t>表１０</t>
    <rPh sb="0" eb="1">
      <t>ヒョウ</t>
    </rPh>
    <phoneticPr fontId="2"/>
  </si>
  <si>
    <t>年次有給休暇の状況</t>
    <phoneticPr fontId="2"/>
  </si>
  <si>
    <t>表１１</t>
    <rPh sb="0" eb="1">
      <t>ヒョウ</t>
    </rPh>
    <phoneticPr fontId="2"/>
  </si>
  <si>
    <t>年次有給休暇取得促進のための取組</t>
    <phoneticPr fontId="2"/>
  </si>
  <si>
    <t>（４）非正規従業員の雇用管理</t>
    <rPh sb="3" eb="9">
      <t>ヒセイキジュウギョウイン</t>
    </rPh>
    <rPh sb="10" eb="14">
      <t>コヨウカンリ</t>
    </rPh>
    <phoneticPr fontId="2"/>
  </si>
  <si>
    <t>表１２－１</t>
    <rPh sb="0" eb="1">
      <t>ヒョウ</t>
    </rPh>
    <phoneticPr fontId="2"/>
  </si>
  <si>
    <t>非正規従業員の正規従業員への転換実績（パートタイム労働者）</t>
    <rPh sb="25" eb="28">
      <t>ロウドウシャ</t>
    </rPh>
    <phoneticPr fontId="2"/>
  </si>
  <si>
    <t>表１２－２</t>
    <rPh sb="0" eb="1">
      <t>ヒョウ</t>
    </rPh>
    <phoneticPr fontId="2"/>
  </si>
  <si>
    <t>非正規従業員の正規従業員への転換実績（派遣労働者）</t>
    <rPh sb="19" eb="21">
      <t>ハケン</t>
    </rPh>
    <rPh sb="21" eb="24">
      <t>ロウドウシャ</t>
    </rPh>
    <phoneticPr fontId="2"/>
  </si>
  <si>
    <t>表１２－３</t>
    <rPh sb="0" eb="1">
      <t>ヒョウ</t>
    </rPh>
    <phoneticPr fontId="2"/>
  </si>
  <si>
    <t>非正規従業員の正規従業員への転換実績（その他）</t>
    <rPh sb="21" eb="22">
      <t>タ</t>
    </rPh>
    <phoneticPr fontId="2"/>
  </si>
  <si>
    <t>（５）育児・介護休業制度</t>
    <rPh sb="3" eb="5">
      <t>イクジ</t>
    </rPh>
    <rPh sb="6" eb="12">
      <t>カイゴキュウギョウセイド</t>
    </rPh>
    <phoneticPr fontId="2"/>
  </si>
  <si>
    <t>表１３－１</t>
    <rPh sb="0" eb="1">
      <t>ヒョウ</t>
    </rPh>
    <phoneticPr fontId="2"/>
  </si>
  <si>
    <t>育児休業制度の有無および利用できる期間（正規従業員）</t>
    <phoneticPr fontId="2"/>
  </si>
  <si>
    <t>表１３－２</t>
    <rPh sb="0" eb="1">
      <t>ヒョウ</t>
    </rPh>
    <phoneticPr fontId="2"/>
  </si>
  <si>
    <t>育児休業制度の有無および利用できる期間（パートタイム労働者）</t>
    <phoneticPr fontId="2"/>
  </si>
  <si>
    <t>表１４</t>
    <rPh sb="0" eb="1">
      <t>ヒョウ</t>
    </rPh>
    <phoneticPr fontId="2"/>
  </si>
  <si>
    <t>育児休業の取得状況</t>
    <phoneticPr fontId="2"/>
  </si>
  <si>
    <t>表１５－１</t>
    <rPh sb="0" eb="1">
      <t>ヒョウ</t>
    </rPh>
    <phoneticPr fontId="2"/>
  </si>
  <si>
    <t>育児休業を開始した者(開始予定の者も含む)の取得期間別内訳（男女計）</t>
  </si>
  <si>
    <t>表１５－２</t>
    <rPh sb="0" eb="1">
      <t>ヒョウ</t>
    </rPh>
    <phoneticPr fontId="2"/>
  </si>
  <si>
    <t>育児休業を開始した者(開始予定の者も含む)の取得期間別内訳（男）</t>
  </si>
  <si>
    <t>表１５－３</t>
    <rPh sb="0" eb="1">
      <t>ヒョウ</t>
    </rPh>
    <phoneticPr fontId="2"/>
  </si>
  <si>
    <t>育児休業を開始した者(開始予定の者も含む)の取得期間別内訳（女）</t>
  </si>
  <si>
    <t>表１５－４</t>
    <rPh sb="0" eb="1">
      <t>ヒョウ</t>
    </rPh>
    <phoneticPr fontId="2"/>
  </si>
  <si>
    <t>育児のための休暇取得者の取得期間別内訳（男女計）</t>
  </si>
  <si>
    <t>表１５－５</t>
    <rPh sb="0" eb="1">
      <t>ヒョウ</t>
    </rPh>
    <phoneticPr fontId="2"/>
  </si>
  <si>
    <t>育児のための休暇取得者の取得期間別内訳（男）</t>
  </si>
  <si>
    <t>表１５－６</t>
    <rPh sb="0" eb="1">
      <t>ヒョウ</t>
    </rPh>
    <phoneticPr fontId="2"/>
  </si>
  <si>
    <t>育児のための休暇取得者の取得期間別内訳（女）</t>
  </si>
  <si>
    <t>表１６－１</t>
    <rPh sb="0" eb="1">
      <t>ヒョウ</t>
    </rPh>
    <phoneticPr fontId="2"/>
  </si>
  <si>
    <t>育児休業制度を取得する際の課題（男）</t>
    <phoneticPr fontId="2"/>
  </si>
  <si>
    <t>表１６－２</t>
    <rPh sb="0" eb="1">
      <t>ヒョウ</t>
    </rPh>
    <phoneticPr fontId="2"/>
  </si>
  <si>
    <t>育児休業制度を取得する際の課題（女）</t>
    <phoneticPr fontId="2"/>
  </si>
  <si>
    <t>表１７</t>
    <rPh sb="0" eb="1">
      <t>ヒョウ</t>
    </rPh>
    <phoneticPr fontId="2"/>
  </si>
  <si>
    <t>妊娠または出産により退職した女性労働者</t>
    <phoneticPr fontId="2"/>
  </si>
  <si>
    <t>表１８－１</t>
    <rPh sb="0" eb="1">
      <t>ヒョウ</t>
    </rPh>
    <phoneticPr fontId="2"/>
  </si>
  <si>
    <t>育児・介護による退職者の再雇用制度の有無</t>
    <phoneticPr fontId="2"/>
  </si>
  <si>
    <t>表１８－２</t>
    <rPh sb="0" eb="1">
      <t>ヒョウ</t>
    </rPh>
    <phoneticPr fontId="2"/>
  </si>
  <si>
    <t>育児・介護による退職者の再雇用実績の有無</t>
    <phoneticPr fontId="2"/>
  </si>
  <si>
    <t>表１９－１</t>
    <rPh sb="0" eb="1">
      <t>ヒョウ</t>
    </rPh>
    <phoneticPr fontId="2"/>
  </si>
  <si>
    <t>介護休業制度の有無および利用できる期間（正規従業員）</t>
    <phoneticPr fontId="2"/>
  </si>
  <si>
    <t>表１９－２</t>
    <rPh sb="0" eb="1">
      <t>ヒョウ</t>
    </rPh>
    <phoneticPr fontId="2"/>
  </si>
  <si>
    <t>介護休業制度の有無および利用できる期間（パートタイム労働者）</t>
    <phoneticPr fontId="2"/>
  </si>
  <si>
    <t>表２０</t>
    <rPh sb="0" eb="1">
      <t>ヒョウ</t>
    </rPh>
    <phoneticPr fontId="2"/>
  </si>
  <si>
    <t>介護休業の取得状況</t>
    <phoneticPr fontId="2"/>
  </si>
  <si>
    <t>表２１－１</t>
    <rPh sb="0" eb="1">
      <t>ヒョウ</t>
    </rPh>
    <phoneticPr fontId="2"/>
  </si>
  <si>
    <t>介護休業より復職した者の取得期間別内訳（男女計）</t>
    <phoneticPr fontId="2"/>
  </si>
  <si>
    <t>表２１－２</t>
    <rPh sb="0" eb="1">
      <t>ヒョウ</t>
    </rPh>
    <phoneticPr fontId="2"/>
  </si>
  <si>
    <t>介護休業より復職した者の取得期間別内訳（男）</t>
    <phoneticPr fontId="2"/>
  </si>
  <si>
    <t>表２１－３</t>
    <rPh sb="0" eb="1">
      <t>ヒョウ</t>
    </rPh>
    <phoneticPr fontId="2"/>
  </si>
  <si>
    <t>介護休業より復職した者の取得期間別内訳（女）</t>
    <phoneticPr fontId="2"/>
  </si>
  <si>
    <t>（６）仕事と家庭の両立支援</t>
    <rPh sb="3" eb="5">
      <t>シゴト</t>
    </rPh>
    <rPh sb="6" eb="8">
      <t>カテイ</t>
    </rPh>
    <rPh sb="9" eb="13">
      <t>リョウリツシエン</t>
    </rPh>
    <phoneticPr fontId="2"/>
  </si>
  <si>
    <t>表２２</t>
    <rPh sb="0" eb="1">
      <t>ヒョウ</t>
    </rPh>
    <phoneticPr fontId="2"/>
  </si>
  <si>
    <t>育児のための勤務時間短縮等措置の制度の有無</t>
    <phoneticPr fontId="2"/>
  </si>
  <si>
    <t>表２３－１</t>
    <rPh sb="0" eb="1">
      <t>ヒョウ</t>
    </rPh>
    <phoneticPr fontId="2"/>
  </si>
  <si>
    <t>育児のための勤務時間短縮等措置の有無および利用できる期間（短時間勤務）</t>
    <phoneticPr fontId="2"/>
  </si>
  <si>
    <t>表２３－２</t>
    <rPh sb="0" eb="1">
      <t>ヒョウ</t>
    </rPh>
    <phoneticPr fontId="2"/>
  </si>
  <si>
    <t>育児のための勤務時間短縮等措置の有無および利用できる期間（フレックスタイム制利用者）</t>
    <phoneticPr fontId="2"/>
  </si>
  <si>
    <t>表２３－３</t>
    <rPh sb="0" eb="1">
      <t>ヒョウ</t>
    </rPh>
    <phoneticPr fontId="2"/>
  </si>
  <si>
    <t>育児のための勤務時間短縮等措置の有無および利用できる期間（始業・就業時刻の繰上・繰下）</t>
    <phoneticPr fontId="2"/>
  </si>
  <si>
    <t>表２３－４</t>
    <rPh sb="0" eb="1">
      <t>ヒョウ</t>
    </rPh>
    <phoneticPr fontId="2"/>
  </si>
  <si>
    <t>育児のための勤務時間短縮等措置の有無および利用できる期間（所定外労働の免除）</t>
    <phoneticPr fontId="2"/>
  </si>
  <si>
    <t>表２３－５</t>
    <rPh sb="0" eb="1">
      <t>ヒョウ</t>
    </rPh>
    <phoneticPr fontId="2"/>
  </si>
  <si>
    <t>育児のための勤務時間短縮等措置の有無および利用できる期間（在宅勤務）</t>
    <phoneticPr fontId="2"/>
  </si>
  <si>
    <t>表２３－６</t>
    <rPh sb="0" eb="1">
      <t>ヒョウ</t>
    </rPh>
    <phoneticPr fontId="2"/>
  </si>
  <si>
    <t>育児のための勤務時間短縮等措置の有無および利用できる期間（事業所内託児施設）</t>
    <phoneticPr fontId="2"/>
  </si>
  <si>
    <t>表２３－７</t>
    <rPh sb="0" eb="1">
      <t>ヒョウ</t>
    </rPh>
    <phoneticPr fontId="2"/>
  </si>
  <si>
    <t>育児のための勤務時間短縮等措置の有無および利用できる期間（費用援助）</t>
    <phoneticPr fontId="2"/>
  </si>
  <si>
    <t>表２３－８</t>
    <rPh sb="0" eb="1">
      <t>ヒョウ</t>
    </rPh>
    <phoneticPr fontId="2"/>
  </si>
  <si>
    <t>育児のための勤務時間短縮等措置の有無および利用できる期間（１歳以上の子の育休）</t>
    <phoneticPr fontId="2"/>
  </si>
  <si>
    <t>表２４－１</t>
    <rPh sb="0" eb="1">
      <t>ヒョウ</t>
    </rPh>
    <phoneticPr fontId="2"/>
  </si>
  <si>
    <t>育児のための勤務時間短縮等措置の利用状況（短時間勤務利用者）</t>
    <phoneticPr fontId="2"/>
  </si>
  <si>
    <t>表２４－２</t>
    <rPh sb="0" eb="1">
      <t>ヒョウ</t>
    </rPh>
    <phoneticPr fontId="2"/>
  </si>
  <si>
    <t>育児のための勤務時間短縮等措置の利用状況（フレックスタイム制利用者）</t>
    <phoneticPr fontId="2"/>
  </si>
  <si>
    <t>表２４－３</t>
    <rPh sb="0" eb="1">
      <t>ヒョウ</t>
    </rPh>
    <phoneticPr fontId="2"/>
  </si>
  <si>
    <t>育児のための勤務時間短縮等措置の利用状況（始業・就業時刻の繰上・繰下）</t>
    <phoneticPr fontId="2"/>
  </si>
  <si>
    <t>表２４－４</t>
    <rPh sb="0" eb="1">
      <t>ヒョウ</t>
    </rPh>
    <phoneticPr fontId="2"/>
  </si>
  <si>
    <t>育児のための勤務時間短縮等措置の利用状況（所定外労働の免除）</t>
    <phoneticPr fontId="2"/>
  </si>
  <si>
    <t>表２４－５</t>
    <rPh sb="0" eb="1">
      <t>ヒョウ</t>
    </rPh>
    <phoneticPr fontId="2"/>
  </si>
  <si>
    <t>育児のための勤務時間短縮等措置の利用状況（在宅勤務）</t>
    <phoneticPr fontId="2"/>
  </si>
  <si>
    <t>表２４－６</t>
    <rPh sb="0" eb="1">
      <t>ヒョウ</t>
    </rPh>
    <phoneticPr fontId="2"/>
  </si>
  <si>
    <t>育児のための勤務時間短縮等措置の利用状況（事業所内託児施設）</t>
    <phoneticPr fontId="2"/>
  </si>
  <si>
    <t>表２４－７</t>
    <rPh sb="0" eb="1">
      <t>ヒョウ</t>
    </rPh>
    <phoneticPr fontId="2"/>
  </si>
  <si>
    <t>育児のための勤務時間短縮等措置の利用状況（費用援助）</t>
    <phoneticPr fontId="2"/>
  </si>
  <si>
    <t>表２５</t>
    <rPh sb="0" eb="1">
      <t>ヒョウ</t>
    </rPh>
    <phoneticPr fontId="2"/>
  </si>
  <si>
    <t>勤務時間短縮制度等の課題</t>
    <phoneticPr fontId="2"/>
  </si>
  <si>
    <t>表２６</t>
    <rPh sb="0" eb="1">
      <t>ヒョウ</t>
    </rPh>
    <phoneticPr fontId="2"/>
  </si>
  <si>
    <t>子の看護休暇制度の有無、賃金の取扱い等</t>
    <phoneticPr fontId="2"/>
  </si>
  <si>
    <t>（７）男女雇用機会均等関係</t>
    <rPh sb="3" eb="5">
      <t>ダンジョ</t>
    </rPh>
    <rPh sb="5" eb="7">
      <t>コヨウ</t>
    </rPh>
    <rPh sb="7" eb="13">
      <t>キカイキントウカンケイ</t>
    </rPh>
    <phoneticPr fontId="2"/>
  </si>
  <si>
    <t>表２７－１</t>
    <rPh sb="0" eb="1">
      <t>ヒョウ</t>
    </rPh>
    <phoneticPr fontId="2"/>
  </si>
  <si>
    <t>ポジティブ・アクションの取組状況</t>
    <phoneticPr fontId="2"/>
  </si>
  <si>
    <t>表２７－２</t>
    <rPh sb="0" eb="1">
      <t>ヒョウ</t>
    </rPh>
    <phoneticPr fontId="2"/>
  </si>
  <si>
    <t>　　　　　　同上　　　　　　　　　</t>
    <phoneticPr fontId="2"/>
  </si>
  <si>
    <t>（８）高年齢者雇用関係</t>
    <rPh sb="3" eb="7">
      <t>コウネンレイシャ</t>
    </rPh>
    <rPh sb="7" eb="9">
      <t>コヨウ</t>
    </rPh>
    <rPh sb="9" eb="11">
      <t>カンケイ</t>
    </rPh>
    <phoneticPr fontId="2"/>
  </si>
  <si>
    <t>表２８－１</t>
    <rPh sb="0" eb="1">
      <t>ヒョウ</t>
    </rPh>
    <phoneticPr fontId="2"/>
  </si>
  <si>
    <t>高年齢者の採用および雇用拡大の検討状況</t>
    <phoneticPr fontId="2"/>
  </si>
  <si>
    <t>表２８－２</t>
    <rPh sb="0" eb="1">
      <t>ヒョウ</t>
    </rPh>
    <phoneticPr fontId="2"/>
  </si>
  <si>
    <t>高年齢者採用時の業務内容</t>
    <phoneticPr fontId="2"/>
  </si>
  <si>
    <t>（９）人材育成関係</t>
    <rPh sb="3" eb="9">
      <t>ジンザイイクセイカンケイ</t>
    </rPh>
    <phoneticPr fontId="2"/>
  </si>
  <si>
    <t>表２９</t>
    <rPh sb="0" eb="1">
      <t>ヒョウ</t>
    </rPh>
    <phoneticPr fontId="2"/>
  </si>
  <si>
    <t>人材育成・従業員キャリアアップ支援として実施しているもの</t>
    <phoneticPr fontId="2"/>
  </si>
  <si>
    <t>表３０－１</t>
    <rPh sb="0" eb="1">
      <t>ヒョウ</t>
    </rPh>
    <phoneticPr fontId="2"/>
  </si>
  <si>
    <t>教育訓練に関する国等の助成金活用の有無</t>
    <phoneticPr fontId="2"/>
  </si>
  <si>
    <t>表３０－２</t>
    <rPh sb="0" eb="1">
      <t>ヒョウ</t>
    </rPh>
    <phoneticPr fontId="2"/>
  </si>
  <si>
    <t>国等の助成金を活用していない事業所の活用していない理由</t>
    <phoneticPr fontId="2"/>
  </si>
  <si>
    <t>表３１－１</t>
    <rPh sb="0" eb="1">
      <t>ヒョウ</t>
    </rPh>
    <phoneticPr fontId="2"/>
  </si>
  <si>
    <t>高度教育の必要性の有無　</t>
    <phoneticPr fontId="2"/>
  </si>
  <si>
    <t>表３１－２</t>
    <rPh sb="0" eb="1">
      <t>ヒョウ</t>
    </rPh>
    <phoneticPr fontId="2"/>
  </si>
  <si>
    <t>高度教育の必要性を感じる分野</t>
    <phoneticPr fontId="2"/>
  </si>
  <si>
    <t>（１０）多様な人材の活用関係</t>
    <rPh sb="4" eb="6">
      <t>タヨウ</t>
    </rPh>
    <rPh sb="7" eb="9">
      <t>ジンザイ</t>
    </rPh>
    <rPh sb="10" eb="12">
      <t>カツヨウ</t>
    </rPh>
    <rPh sb="12" eb="14">
      <t>カンケイ</t>
    </rPh>
    <phoneticPr fontId="2"/>
  </si>
  <si>
    <t>表３２－１</t>
    <rPh sb="0" eb="1">
      <t>ヒョウ</t>
    </rPh>
    <phoneticPr fontId="2"/>
  </si>
  <si>
    <t xml:space="preserve">外国人労働者の雇用状況（在留資格の種別） </t>
    <phoneticPr fontId="2"/>
  </si>
  <si>
    <t>表３２－２</t>
    <rPh sb="0" eb="1">
      <t>ヒョウ</t>
    </rPh>
    <phoneticPr fontId="2"/>
  </si>
  <si>
    <t xml:space="preserve">外国人労働者の今後の雇用予定 </t>
    <phoneticPr fontId="2"/>
  </si>
  <si>
    <t>（１１）働き方改革関係</t>
    <rPh sb="4" eb="5">
      <t>ハタラ</t>
    </rPh>
    <rPh sb="6" eb="9">
      <t>カタカイカク</t>
    </rPh>
    <rPh sb="9" eb="11">
      <t>カンケイ</t>
    </rPh>
    <phoneticPr fontId="2"/>
  </si>
  <si>
    <t>表３３－１</t>
    <rPh sb="0" eb="1">
      <t>ヒョウ</t>
    </rPh>
    <phoneticPr fontId="2"/>
  </si>
  <si>
    <t>テレワーク（在宅勤務）導入の有無</t>
    <phoneticPr fontId="2"/>
  </si>
  <si>
    <t>表３３－２</t>
    <rPh sb="0" eb="1">
      <t>ヒョウ</t>
    </rPh>
    <phoneticPr fontId="2"/>
  </si>
  <si>
    <t>テレワーク（在宅勤務）導入の成果、成果として期待するもの</t>
    <phoneticPr fontId="2"/>
  </si>
  <si>
    <t>表３３－３</t>
    <rPh sb="0" eb="1">
      <t>ヒョウ</t>
    </rPh>
    <phoneticPr fontId="2"/>
  </si>
  <si>
    <t>テレワーク（在宅勤務）を導入したがやめた、導入していない理由</t>
    <phoneticPr fontId="2"/>
  </si>
  <si>
    <t>表３３－４</t>
    <rPh sb="0" eb="1">
      <t>ヒョウ</t>
    </rPh>
    <phoneticPr fontId="2"/>
  </si>
  <si>
    <t>導入を検討している、検討したいと考える働き方</t>
    <phoneticPr fontId="2"/>
  </si>
  <si>
    <t>（１２）雇用関係</t>
    <rPh sb="4" eb="6">
      <t>コヨウ</t>
    </rPh>
    <rPh sb="6" eb="8">
      <t>カンケイ</t>
    </rPh>
    <phoneticPr fontId="2"/>
  </si>
  <si>
    <t>表３４－１</t>
    <rPh sb="0" eb="1">
      <t>ヒョウ</t>
    </rPh>
    <phoneticPr fontId="2"/>
  </si>
  <si>
    <t>公正採用選考人権啓発推進員の有無</t>
    <phoneticPr fontId="2"/>
  </si>
  <si>
    <t>表３４－２</t>
    <rPh sb="0" eb="1">
      <t>ヒョウ</t>
    </rPh>
    <phoneticPr fontId="2"/>
  </si>
  <si>
    <t>公正採用選考人権啓発推進員選任に関する研修会への参加の有無</t>
    <phoneticPr fontId="2"/>
  </si>
  <si>
    <t>表３５－１</t>
    <phoneticPr fontId="2"/>
  </si>
  <si>
    <t>賃上げ実施の有無</t>
    <rPh sb="0" eb="2">
      <t>チンア</t>
    </rPh>
    <rPh sb="3" eb="5">
      <t>ジッシ</t>
    </rPh>
    <rPh sb="6" eb="8">
      <t>ウム</t>
    </rPh>
    <phoneticPr fontId="2"/>
  </si>
  <si>
    <t>表３５－２</t>
    <phoneticPr fontId="2"/>
  </si>
  <si>
    <t>賃上げ実施事業所における賃上げ幅の昨年度比較</t>
    <rPh sb="0" eb="2">
      <t>チンア</t>
    </rPh>
    <rPh sb="3" eb="8">
      <t>ジッシジギョウショ</t>
    </rPh>
    <rPh sb="12" eb="14">
      <t>チンア</t>
    </rPh>
    <rPh sb="15" eb="16">
      <t>ハバ</t>
    </rPh>
    <rPh sb="17" eb="22">
      <t>サクネンドヒカク</t>
    </rPh>
    <phoneticPr fontId="2"/>
  </si>
  <si>
    <t>表３５－３</t>
    <rPh sb="0" eb="1">
      <t>ヒョウ</t>
    </rPh>
    <phoneticPr fontId="2"/>
  </si>
  <si>
    <t>賃上げ実施事業所における実施理由</t>
    <rPh sb="0" eb="2">
      <t>チンア</t>
    </rPh>
    <rPh sb="3" eb="8">
      <t>ジッシジギョウショ</t>
    </rPh>
    <rPh sb="12" eb="16">
      <t>ジッシリユウ</t>
    </rPh>
    <phoneticPr fontId="2"/>
  </si>
  <si>
    <t>表３５－４</t>
    <rPh sb="0" eb="1">
      <t>ヒョウ</t>
    </rPh>
    <phoneticPr fontId="2"/>
  </si>
  <si>
    <t>賃上げの課題</t>
    <rPh sb="0" eb="2">
      <t>チンア</t>
    </rPh>
    <rPh sb="4" eb="6">
      <t>カダイ</t>
    </rPh>
    <phoneticPr fontId="2"/>
  </si>
  <si>
    <t>１段目：事業所数</t>
    <rPh sb="1" eb="3">
      <t>ﾀﾞﾝﾒ</t>
    </rPh>
    <rPh sb="4" eb="7">
      <t>ｼﾞｷﾞｮｳｼｮ</t>
    </rPh>
    <rPh sb="7" eb="8">
      <t>ｽｳ</t>
    </rPh>
    <phoneticPr fontId="2" type="halfwidthKatakana"/>
  </si>
  <si>
    <t>計</t>
    <rPh sb="0" eb="1">
      <t>ｹｲ</t>
    </rPh>
    <phoneticPr fontId="2" type="halfwidthKatakana"/>
  </si>
  <si>
    <t>産業</t>
    <phoneticPr fontId="2" type="halfwidthKatakana"/>
  </si>
  <si>
    <t>建設業</t>
  </si>
  <si>
    <t>製造業</t>
  </si>
  <si>
    <t>卸売業・小売業</t>
    <rPh sb="2" eb="3">
      <t>ｷﾞｮｳ</t>
    </rPh>
    <rPh sb="6" eb="7">
      <t>ｷﾞｮｳ</t>
    </rPh>
    <phoneticPr fontId="2" type="halfwidthKatakana"/>
  </si>
  <si>
    <t>金融業・保険業</t>
    <rPh sb="2" eb="3">
      <t>ｷﾞｮｳ</t>
    </rPh>
    <phoneticPr fontId="2" type="halfwidthKatakana"/>
  </si>
  <si>
    <t>サービス業</t>
  </si>
  <si>
    <t>企業規模</t>
    <rPh sb="0" eb="2">
      <t>ｷｷﾞｮｳ</t>
    </rPh>
    <rPh sb="2" eb="4">
      <t>ｷﾎﾞ</t>
    </rPh>
    <phoneticPr fontId="2" type="halfwidthKatakana"/>
  </si>
  <si>
    <t>9人以下</t>
    <rPh sb="2" eb="4">
      <t>ｲｶ</t>
    </rPh>
    <phoneticPr fontId="2" type="halfwidthKatakana"/>
  </si>
  <si>
    <t>10～29人</t>
    <phoneticPr fontId="2" type="halfwidthKatakana"/>
  </si>
  <si>
    <t>30～49人</t>
    <phoneticPr fontId="2" type="halfwidthKatakana"/>
  </si>
  <si>
    <t>50～99人</t>
    <phoneticPr fontId="2" type="halfwidthKatakana"/>
  </si>
  <si>
    <t>100～299人</t>
  </si>
  <si>
    <t>300人以上</t>
    <rPh sb="4" eb="6">
      <t>ｲｼﾞｮｳ</t>
    </rPh>
    <phoneticPr fontId="2" type="halfwidthKatakana"/>
  </si>
  <si>
    <t>（再掲）</t>
    <rPh sb="1" eb="2">
      <t>サイ</t>
    </rPh>
    <rPh sb="2" eb="3">
      <t>ケイ</t>
    </rPh>
    <phoneticPr fontId="2"/>
  </si>
  <si>
    <t>10～299人</t>
  </si>
  <si>
    <t>30人以上</t>
    <rPh sb="3" eb="5">
      <t>イジョウ</t>
    </rPh>
    <phoneticPr fontId="2"/>
  </si>
  <si>
    <t>１段目：事業所数または人数</t>
    <rPh sb="1" eb="3">
      <t>ﾀﾞﾝﾒ</t>
    </rPh>
    <rPh sb="4" eb="7">
      <t>ｼﾞｷﾞｮｳｼｮ</t>
    </rPh>
    <rPh sb="7" eb="8">
      <t>ｶｽﾞ</t>
    </rPh>
    <rPh sb="11" eb="13">
      <t>ﾆﾝｽﾞｳ</t>
    </rPh>
    <phoneticPr fontId="2" type="halfwidthKatakana"/>
  </si>
  <si>
    <t>２段目：従業員数（総数）に対する割合</t>
    <rPh sb="1" eb="3">
      <t>ﾀﾞﾝﾒ</t>
    </rPh>
    <rPh sb="4" eb="6">
      <t>ｼﾞｭｳｷﾞｮｳ</t>
    </rPh>
    <rPh sb="6" eb="8">
      <t>ｲﾝｽｳ</t>
    </rPh>
    <rPh sb="9" eb="11">
      <t>ｿｳｽｳ</t>
    </rPh>
    <rPh sb="13" eb="14">
      <t>ﾀｲ</t>
    </rPh>
    <rPh sb="16" eb="18">
      <t>ﾜﾘｱｲ</t>
    </rPh>
    <phoneticPr fontId="2" type="halfwidthKatakana"/>
  </si>
  <si>
    <t>３段目：男女別従業員数（総数）に対する割合</t>
    <rPh sb="1" eb="3">
      <t>ﾀﾞﾝﾒ</t>
    </rPh>
    <rPh sb="4" eb="6">
      <t>ﾀﾞﾝｼﾞｮ</t>
    </rPh>
    <rPh sb="6" eb="7">
      <t>ﾍﾞﾂ</t>
    </rPh>
    <rPh sb="7" eb="10">
      <t>ｼﾞｭｳｷﾞｮｳｲﾝ</t>
    </rPh>
    <rPh sb="10" eb="11">
      <t>ｽｳ</t>
    </rPh>
    <rPh sb="12" eb="14">
      <t>ｿｳｽｳ</t>
    </rPh>
    <rPh sb="16" eb="17">
      <t>ﾀｲ</t>
    </rPh>
    <rPh sb="19" eb="21">
      <t>ﾜﾘｱｲ</t>
    </rPh>
    <phoneticPr fontId="2" type="halfwidthKatakana"/>
  </si>
  <si>
    <t>（単位：社、人、％）</t>
    <rPh sb="1" eb="3">
      <t>ﾀﾝｲ</t>
    </rPh>
    <rPh sb="4" eb="5">
      <t>ｼｬ</t>
    </rPh>
    <rPh sb="6" eb="7">
      <t>ﾆﾝ</t>
    </rPh>
    <phoneticPr fontId="2" type="halfwidthKatakana"/>
  </si>
  <si>
    <t>回答
事業所数</t>
    <rPh sb="0" eb="2">
      <t>ｶｲﾄｳ</t>
    </rPh>
    <rPh sb="3" eb="6">
      <t>ｼﾞｷﾞｮｳｼｮ</t>
    </rPh>
    <phoneticPr fontId="2" type="halfwidthKatakana"/>
  </si>
  <si>
    <t>男</t>
  </si>
  <si>
    <t>女</t>
    <rPh sb="0" eb="1">
      <t>ｵﾝﾅ</t>
    </rPh>
    <phoneticPr fontId="2" type="halfwidthKatakana"/>
  </si>
  <si>
    <t>運輸・通信業、
電気・ガス・水道業</t>
    <rPh sb="8" eb="9">
      <t>ﾃﾞﾝ</t>
    </rPh>
    <phoneticPr fontId="2" type="halfwidthKatakana"/>
  </si>
  <si>
    <t>60歳以上の従業員数
（総数）</t>
    <rPh sb="2" eb="5">
      <t>ｻｲｲｼﾞｮｳ</t>
    </rPh>
    <rPh sb="6" eb="9">
      <t>ｼﾞｭｳｷﾞｮｳｲﾝ</t>
    </rPh>
    <rPh sb="12" eb="14">
      <t>ｿｳｽｳ</t>
    </rPh>
    <phoneticPr fontId="2" type="halfwidthKatakana"/>
  </si>
  <si>
    <t>正規
従業員
（60歳以上）</t>
    <rPh sb="10" eb="13">
      <t>ｻｲｲｼﾞｮｳ</t>
    </rPh>
    <phoneticPr fontId="2" type="halfwidthKatakana"/>
  </si>
  <si>
    <t>非正規
従業員
（60歳以上）</t>
    <rPh sb="11" eb="14">
      <t>ｻｲｲｼﾞｮｳ</t>
    </rPh>
    <phoneticPr fontId="2" type="halfwidthKatakana"/>
  </si>
  <si>
    <t>パートタイム労働者
（60歳以上）</t>
    <rPh sb="6" eb="9">
      <t>ﾛｳﾄﾞｳｼｬ</t>
    </rPh>
    <rPh sb="13" eb="14">
      <t>ｻｲ</t>
    </rPh>
    <rPh sb="14" eb="16">
      <t>ｲｼﾞｮｳ</t>
    </rPh>
    <phoneticPr fontId="2" type="halfwidthKatakana"/>
  </si>
  <si>
    <t>1日および1週の所定労働時間（日数）が正規従業員と同じ者
(60歳以上)</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rPh sb="32" eb="35">
      <t>ｻｲｲｼﾞｮｳ</t>
    </rPh>
    <phoneticPr fontId="2" type="halfwidthKatakana"/>
  </si>
  <si>
    <t>1日または1週の所定労働時間（日数）が正規従業員より短い者
(60歳以上)</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rPh sb="33" eb="36">
      <t>ｻｲｲｼﾞｮｳ</t>
    </rPh>
    <phoneticPr fontId="2" type="halfwidthKatakana"/>
  </si>
  <si>
    <t>派遣
従業員
（60歳以上）</t>
    <rPh sb="0" eb="2">
      <t>ﾊｹﾝ</t>
    </rPh>
    <rPh sb="3" eb="6">
      <t>ｼﾞｭｳｷﾞｮｳｲﾝ</t>
    </rPh>
    <rPh sb="10" eb="13">
      <t>ｻｲｲｼﾞｮｳ</t>
    </rPh>
    <phoneticPr fontId="2" type="halfwidthKatakana"/>
  </si>
  <si>
    <t>その他の労働者
（60歳以上）</t>
    <rPh sb="2" eb="3">
      <t>ﾀ</t>
    </rPh>
    <rPh sb="4" eb="7">
      <t>ﾛｳﾄﾞｳｼｬ</t>
    </rPh>
    <rPh sb="11" eb="14">
      <t>ｻｲｲｼﾞｮｳ</t>
    </rPh>
    <phoneticPr fontId="2" type="halfwidthKatakana"/>
  </si>
  <si>
    <t>企業規模別事業所・従業員数計</t>
  </si>
  <si>
    <t>　/総従業員数</t>
  </si>
  <si>
    <t>　/男（女）総従業員数</t>
  </si>
  <si>
    <t>再掲</t>
    <rPh sb="0" eb="2">
      <t>サイケイ</t>
    </rPh>
    <phoneticPr fontId="2"/>
  </si>
  <si>
    <t>上記チェック（ゼロならOK）</t>
  </si>
  <si>
    <t>表３　回答事業所における従業員の雇用形態別内訳（60歳以上）</t>
    <rPh sb="16" eb="18">
      <t>ｺﾖｳ</t>
    </rPh>
    <rPh sb="18" eb="20">
      <t>ｹｲﾀｲ</t>
    </rPh>
    <rPh sb="20" eb="21">
      <t>ﾍﾞﾂ</t>
    </rPh>
    <rPh sb="26" eb="29">
      <t>ｻｲｲｼﾞｮｳ</t>
    </rPh>
    <phoneticPr fontId="2" type="halfwidthKatakana"/>
  </si>
  <si>
    <t>回答
事業所数</t>
    <rPh sb="0" eb="2">
      <t>カイトウ</t>
    </rPh>
    <rPh sb="3" eb="6">
      <t>ジギョウショ</t>
    </rPh>
    <rPh sb="6" eb="7">
      <t>スウ</t>
    </rPh>
    <phoneticPr fontId="2"/>
  </si>
  <si>
    <t>計</t>
    <rPh sb="0" eb="1">
      <t>ケイ</t>
    </rPh>
    <phoneticPr fontId="2"/>
  </si>
  <si>
    <t>産業</t>
    <phoneticPr fontId="2"/>
  </si>
  <si>
    <t>建設業</t>
    <rPh sb="0" eb="3">
      <t>ケンセツギョウ</t>
    </rPh>
    <phoneticPr fontId="2"/>
  </si>
  <si>
    <t>製造業</t>
    <rPh sb="0" eb="3">
      <t>セイゾウギョウ</t>
    </rPh>
    <phoneticPr fontId="2"/>
  </si>
  <si>
    <t>運輸・通信業、
電気・ガス・水道業</t>
    <phoneticPr fontId="2"/>
  </si>
  <si>
    <t>卸売業・小売業</t>
    <rPh sb="0" eb="2">
      <t>オロシウリ</t>
    </rPh>
    <rPh sb="2" eb="3">
      <t>ギョウ</t>
    </rPh>
    <rPh sb="4" eb="6">
      <t>コウリ</t>
    </rPh>
    <rPh sb="6" eb="7">
      <t>ギョウ</t>
    </rPh>
    <phoneticPr fontId="2"/>
  </si>
  <si>
    <t>金融業・保険業</t>
    <rPh sb="0" eb="2">
      <t>キンユウ</t>
    </rPh>
    <rPh sb="2" eb="3">
      <t>ギョウ</t>
    </rPh>
    <rPh sb="4" eb="7">
      <t>ホケンギョウ</t>
    </rPh>
    <phoneticPr fontId="2"/>
  </si>
  <si>
    <t>サービス業</t>
    <rPh sb="4" eb="5">
      <t>ギョウ</t>
    </rPh>
    <phoneticPr fontId="2"/>
  </si>
  <si>
    <t>企業規模</t>
    <rPh sb="0" eb="2">
      <t>キギョウ</t>
    </rPh>
    <rPh sb="2" eb="4">
      <t>キボ</t>
    </rPh>
    <phoneticPr fontId="2"/>
  </si>
  <si>
    <t>9人以下</t>
    <rPh sb="2" eb="4">
      <t>イカ</t>
    </rPh>
    <phoneticPr fontId="2"/>
  </si>
  <si>
    <t>10～29人</t>
    <phoneticPr fontId="2"/>
  </si>
  <si>
    <t>30～49人</t>
    <phoneticPr fontId="2"/>
  </si>
  <si>
    <t>50～99人</t>
    <phoneticPr fontId="2"/>
  </si>
  <si>
    <t>100～299人</t>
    <phoneticPr fontId="2"/>
  </si>
  <si>
    <t>300人以上</t>
    <rPh sb="4" eb="6">
      <t>イジョウ</t>
    </rPh>
    <phoneticPr fontId="2"/>
  </si>
  <si>
    <t>（再掲）</t>
    <rPh sb="1" eb="3">
      <t>サイケイ</t>
    </rPh>
    <phoneticPr fontId="2"/>
  </si>
  <si>
    <t>10～299人</t>
    <rPh sb="6" eb="7">
      <t>ニン</t>
    </rPh>
    <phoneticPr fontId="2"/>
  </si>
  <si>
    <t>30人以上</t>
    <rPh sb="2" eb="3">
      <t>ニン</t>
    </rPh>
    <rPh sb="3" eb="5">
      <t>イジョウ</t>
    </rPh>
    <phoneticPr fontId="2"/>
  </si>
  <si>
    <t>運輸・通信業、
電気・ガス・水道業</t>
    <rPh sb="0" eb="2">
      <t>ウンユ</t>
    </rPh>
    <rPh sb="3" eb="5">
      <t>ツウシン</t>
    </rPh>
    <rPh sb="5" eb="6">
      <t>ギョウ</t>
    </rPh>
    <phoneticPr fontId="2"/>
  </si>
  <si>
    <t>企業規模</t>
    <rPh sb="0" eb="2">
      <t>キギョウ</t>
    </rPh>
    <phoneticPr fontId="2"/>
  </si>
  <si>
    <t>２段目：回答事業所数に対する割合</t>
    <rPh sb="1" eb="3">
      <t>ﾀﾞﾝﾒ</t>
    </rPh>
    <rPh sb="4" eb="6">
      <t>ｶｲﾄｳ</t>
    </rPh>
    <rPh sb="6" eb="9">
      <t>ｼﾞｷﾞｮｳｼｮ</t>
    </rPh>
    <rPh sb="9" eb="10">
      <t>ｽｳ</t>
    </rPh>
    <rPh sb="11" eb="12">
      <t>ﾀｲ</t>
    </rPh>
    <rPh sb="14" eb="16">
      <t>ﾜﾘｱｲ</t>
    </rPh>
    <phoneticPr fontId="2" type="halfwidthKatakana"/>
  </si>
  <si>
    <t>無回答</t>
    <rPh sb="0" eb="3">
      <t>ムカイトウ</t>
    </rPh>
    <phoneticPr fontId="2"/>
  </si>
  <si>
    <t>卸売業・小売業</t>
    <rPh sb="2" eb="3">
      <t>ギョウ</t>
    </rPh>
    <phoneticPr fontId="2"/>
  </si>
  <si>
    <t>金融業・保険業</t>
    <rPh sb="2" eb="3">
      <t>ギョウ</t>
    </rPh>
    <phoneticPr fontId="2"/>
  </si>
  <si>
    <t>（単位：社、％）</t>
    <rPh sb="1" eb="3">
      <t>タンイ</t>
    </rPh>
    <rPh sb="4" eb="5">
      <t>シャ</t>
    </rPh>
    <phoneticPr fontId="2"/>
  </si>
  <si>
    <t>特になし</t>
    <rPh sb="0" eb="1">
      <t>トク</t>
    </rPh>
    <phoneticPr fontId="2"/>
  </si>
  <si>
    <t>男性</t>
    <rPh sb="0" eb="2">
      <t>ダンセイ</t>
    </rPh>
    <phoneticPr fontId="2"/>
  </si>
  <si>
    <t>女性</t>
    <rPh sb="0" eb="2">
      <t>ジョセイ</t>
    </rPh>
    <phoneticPr fontId="2"/>
  </si>
  <si>
    <t>その他</t>
    <rPh sb="2" eb="3">
      <t>タ</t>
    </rPh>
    <phoneticPr fontId="2"/>
  </si>
  <si>
    <t>回答
事業所数（正規）</t>
    <rPh sb="0" eb="2">
      <t>カイトウ</t>
    </rPh>
    <rPh sb="3" eb="6">
      <t>ジギョウショ</t>
    </rPh>
    <rPh sb="6" eb="7">
      <t>スウ</t>
    </rPh>
    <rPh sb="8" eb="10">
      <t>セイキ</t>
    </rPh>
    <phoneticPr fontId="2"/>
  </si>
  <si>
    <t>回答
事業所数（パート）</t>
    <rPh sb="0" eb="2">
      <t>カイトウ</t>
    </rPh>
    <rPh sb="3" eb="6">
      <t>ジギョウショ</t>
    </rPh>
    <rPh sb="6" eb="7">
      <t>スウ</t>
    </rPh>
    <phoneticPr fontId="2"/>
  </si>
  <si>
    <t>正規</t>
    <rPh sb="0" eb="2">
      <t>セイキ</t>
    </rPh>
    <phoneticPr fontId="2"/>
  </si>
  <si>
    <t>パート</t>
    <phoneticPr fontId="2"/>
  </si>
  <si>
    <t>計</t>
  </si>
  <si>
    <t>産業</t>
  </si>
  <si>
    <t>運輸・通信業、
電気・ガス・水道業</t>
  </si>
  <si>
    <t>企業規模</t>
  </si>
  <si>
    <t>9人以下</t>
  </si>
  <si>
    <t>10～29人</t>
  </si>
  <si>
    <t>30～49人</t>
  </si>
  <si>
    <t>50～99人</t>
  </si>
  <si>
    <t>300人以上</t>
  </si>
  <si>
    <t>（再掲）</t>
  </si>
  <si>
    <t>30人以上</t>
  </si>
  <si>
    <t>３段目：課題があると回答した事業所数に対する割合（複数回答）</t>
    <rPh sb="1" eb="3">
      <t>ﾀﾞﾝﾒ</t>
    </rPh>
    <rPh sb="4" eb="6">
      <t>ｶﾀﾞｲ</t>
    </rPh>
    <rPh sb="10" eb="12">
      <t>ｶｲﾄｳ</t>
    </rPh>
    <rPh sb="14" eb="17">
      <t>ｼﾞｷﾞｮｳｼｮ</t>
    </rPh>
    <rPh sb="17" eb="18">
      <t>ｽｳ</t>
    </rPh>
    <rPh sb="19" eb="20">
      <t>ﾀｲ</t>
    </rPh>
    <rPh sb="22" eb="24">
      <t>ﾜﾘｱｲ</t>
    </rPh>
    <rPh sb="25" eb="27">
      <t>ﾌｸｽｳ</t>
    </rPh>
    <rPh sb="27" eb="29">
      <t>ｶｲﾄｳ</t>
    </rPh>
    <phoneticPr fontId="2" type="halfwidthKatakana"/>
  </si>
  <si>
    <t>課題が
ある</t>
    <rPh sb="0" eb="2">
      <t>カダイ</t>
    </rPh>
    <phoneticPr fontId="2"/>
  </si>
  <si>
    <t>収入が減るので、本人が取得したがらない</t>
    <rPh sb="0" eb="2">
      <t>シュウニュウ</t>
    </rPh>
    <rPh sb="3" eb="4">
      <t>ヘ</t>
    </rPh>
    <rPh sb="8" eb="10">
      <t>ホンニン</t>
    </rPh>
    <rPh sb="11" eb="13">
      <t>シュトク</t>
    </rPh>
    <phoneticPr fontId="2"/>
  </si>
  <si>
    <t>昇進・昇給への影響を心配して、本人が取得したがらない</t>
    <rPh sb="0" eb="2">
      <t>ショウシン</t>
    </rPh>
    <rPh sb="3" eb="5">
      <t>ショウキュウ</t>
    </rPh>
    <rPh sb="7" eb="9">
      <t>エイキョウ</t>
    </rPh>
    <rPh sb="10" eb="12">
      <t>シンパイ</t>
    </rPh>
    <rPh sb="15" eb="17">
      <t>ホンニン</t>
    </rPh>
    <rPh sb="18" eb="20">
      <t>シュトク</t>
    </rPh>
    <phoneticPr fontId="2"/>
  </si>
  <si>
    <t>その他</t>
    <rPh sb="2" eb="3">
      <t>ホカ</t>
    </rPh>
    <phoneticPr fontId="2"/>
  </si>
  <si>
    <t>無回答</t>
  </si>
  <si>
    <t>（単位：社、人、％）</t>
    <rPh sb="4" eb="5">
      <t>シャ</t>
    </rPh>
    <phoneticPr fontId="2"/>
  </si>
  <si>
    <t>男女計</t>
    <rPh sb="0" eb="2">
      <t>ダンジョ</t>
    </rPh>
    <rPh sb="2" eb="3">
      <t>ケイ</t>
    </rPh>
    <phoneticPr fontId="2"/>
  </si>
  <si>
    <t>雇用者数</t>
    <rPh sb="0" eb="3">
      <t>コヨウシャ</t>
    </rPh>
    <rPh sb="3" eb="4">
      <t>スウ</t>
    </rPh>
    <phoneticPr fontId="2"/>
  </si>
  <si>
    <t>正規</t>
  </si>
  <si>
    <t>パート</t>
  </si>
  <si>
    <t>計</t>
    <phoneticPr fontId="2"/>
  </si>
  <si>
    <t>卸売業・小売業</t>
    <rPh sb="2" eb="3">
      <t>ギョウ</t>
    </rPh>
    <rPh sb="6" eb="7">
      <t>ギョウ</t>
    </rPh>
    <phoneticPr fontId="2"/>
  </si>
  <si>
    <t>表２２　育児のための勤務時間短縮等措置の制度の有無（就業規則等により明文化されているもの）　（複数回答）</t>
    <rPh sb="0" eb="1">
      <t>ヒョウ</t>
    </rPh>
    <rPh sb="4" eb="6">
      <t>イクジ</t>
    </rPh>
    <rPh sb="10" eb="12">
      <t>キンム</t>
    </rPh>
    <rPh sb="12" eb="14">
      <t>ジカン</t>
    </rPh>
    <rPh sb="14" eb="16">
      <t>タンシュク</t>
    </rPh>
    <rPh sb="16" eb="17">
      <t>トウ</t>
    </rPh>
    <rPh sb="17" eb="19">
      <t>ソチ</t>
    </rPh>
    <rPh sb="20" eb="22">
      <t>セイド</t>
    </rPh>
    <rPh sb="23" eb="25">
      <t>ウム</t>
    </rPh>
    <rPh sb="34" eb="37">
      <t>メイブンカ</t>
    </rPh>
    <rPh sb="47" eb="49">
      <t>フクスウ</t>
    </rPh>
    <rPh sb="49" eb="51">
      <t>カイトウ</t>
    </rPh>
    <phoneticPr fontId="2"/>
  </si>
  <si>
    <t>３段目：勤務時間短縮等措置の制度がある事業所での</t>
    <rPh sb="1" eb="3">
      <t>ﾀﾞﾝﾒ</t>
    </rPh>
    <rPh sb="4" eb="6">
      <t>ｷﾝﾑ</t>
    </rPh>
    <rPh sb="6" eb="8">
      <t>ｼﾞｶﾝ</t>
    </rPh>
    <rPh sb="8" eb="10">
      <t>ﾀﾝｼｭｸ</t>
    </rPh>
    <rPh sb="10" eb="11">
      <t>ﾄｳ</t>
    </rPh>
    <rPh sb="11" eb="13">
      <t>ｿﾁ</t>
    </rPh>
    <rPh sb="14" eb="16">
      <t>ｾｲﾄﾞ</t>
    </rPh>
    <rPh sb="19" eb="22">
      <t>ｼﾞｷﾞｮｳｼｮ</t>
    </rPh>
    <phoneticPr fontId="2" type="halfwidthKatakana"/>
  </si>
  <si>
    <t>　　　　　措置内容の割合（複数回答）</t>
    <rPh sb="13" eb="15">
      <t>フクスウ</t>
    </rPh>
    <rPh sb="15" eb="17">
      <t>カイトウ</t>
    </rPh>
    <phoneticPr fontId="2"/>
  </si>
  <si>
    <t>勤務時間
短縮等
の措置を
実施
している</t>
    <rPh sb="0" eb="2">
      <t>キンム</t>
    </rPh>
    <rPh sb="2" eb="4">
      <t>ジカン</t>
    </rPh>
    <rPh sb="5" eb="7">
      <t>タンシュク</t>
    </rPh>
    <rPh sb="7" eb="8">
      <t>トウ</t>
    </rPh>
    <rPh sb="10" eb="12">
      <t>ソチ</t>
    </rPh>
    <rPh sb="14" eb="16">
      <t>ジッシ</t>
    </rPh>
    <phoneticPr fontId="2"/>
  </si>
  <si>
    <t>勤務時間
短縮等
の措置を
実施して
いない</t>
    <rPh sb="0" eb="2">
      <t>キンム</t>
    </rPh>
    <rPh sb="2" eb="4">
      <t>ジカン</t>
    </rPh>
    <rPh sb="5" eb="7">
      <t>タンシュク</t>
    </rPh>
    <rPh sb="7" eb="8">
      <t>トウ</t>
    </rPh>
    <rPh sb="10" eb="12">
      <t>ソチ</t>
    </rPh>
    <rPh sb="14" eb="16">
      <t>ジッシ</t>
    </rPh>
    <phoneticPr fontId="2"/>
  </si>
  <si>
    <t>無回答
（不明を含む）</t>
    <rPh sb="0" eb="3">
      <t>ムカイトウ</t>
    </rPh>
    <rPh sb="5" eb="7">
      <t>フメイ</t>
    </rPh>
    <rPh sb="8" eb="9">
      <t>フク</t>
    </rPh>
    <phoneticPr fontId="2"/>
  </si>
  <si>
    <t>短時間
勤務
制度</t>
    <rPh sb="0" eb="3">
      <t>タンジカン</t>
    </rPh>
    <rPh sb="4" eb="6">
      <t>キンム</t>
    </rPh>
    <rPh sb="7" eb="9">
      <t>セイド</t>
    </rPh>
    <phoneticPr fontId="2"/>
  </si>
  <si>
    <t>育児のために利用できるフレックスタイム制</t>
    <rPh sb="0" eb="2">
      <t>イクジ</t>
    </rPh>
    <rPh sb="6" eb="8">
      <t>リヨウ</t>
    </rPh>
    <rPh sb="19" eb="20">
      <t>セイ</t>
    </rPh>
    <phoneticPr fontId="2"/>
  </si>
  <si>
    <t>始業・終業時刻の繰上げ・繰下げ</t>
    <rPh sb="0" eb="2">
      <t>シギョウ</t>
    </rPh>
    <rPh sb="3" eb="5">
      <t>シュウギョウ</t>
    </rPh>
    <rPh sb="5" eb="7">
      <t>ジコク</t>
    </rPh>
    <rPh sb="8" eb="10">
      <t>クリアゲ</t>
    </rPh>
    <phoneticPr fontId="2"/>
  </si>
  <si>
    <t>所定外労働の免除</t>
    <rPh sb="0" eb="3">
      <t>ショテイガイ</t>
    </rPh>
    <rPh sb="3" eb="5">
      <t>ロウドウ</t>
    </rPh>
    <rPh sb="6" eb="8">
      <t>メンジョ</t>
    </rPh>
    <phoneticPr fontId="2"/>
  </si>
  <si>
    <t>在宅勤務</t>
    <rPh sb="0" eb="2">
      <t>ザイタク</t>
    </rPh>
    <rPh sb="2" eb="4">
      <t>キンム</t>
    </rPh>
    <phoneticPr fontId="2"/>
  </si>
  <si>
    <t>事業所内託児施設</t>
    <rPh sb="0" eb="3">
      <t>ジギョウショ</t>
    </rPh>
    <rPh sb="3" eb="4">
      <t>ナイ</t>
    </rPh>
    <rPh sb="4" eb="6">
      <t>タクジ</t>
    </rPh>
    <rPh sb="6" eb="8">
      <t>シセツ</t>
    </rPh>
    <phoneticPr fontId="2"/>
  </si>
  <si>
    <t>育児に要する費用の援助</t>
    <rPh sb="0" eb="2">
      <t>イクジ</t>
    </rPh>
    <rPh sb="3" eb="4">
      <t>ヨウ</t>
    </rPh>
    <rPh sb="6" eb="8">
      <t>ヒヨウ</t>
    </rPh>
    <rPh sb="9" eb="11">
      <t>エンジョ</t>
    </rPh>
    <phoneticPr fontId="2"/>
  </si>
  <si>
    <t>１歳（特別の場合は１歳６ヵ月）以上の子を対象とする育児休業</t>
    <rPh sb="1" eb="2">
      <t>サイ</t>
    </rPh>
    <rPh sb="3" eb="5">
      <t>トクベツ</t>
    </rPh>
    <rPh sb="6" eb="8">
      <t>バアイ</t>
    </rPh>
    <rPh sb="10" eb="11">
      <t>サイ</t>
    </rPh>
    <rPh sb="12" eb="14">
      <t>カゲツ</t>
    </rPh>
    <rPh sb="15" eb="17">
      <t>イジョウ</t>
    </rPh>
    <rPh sb="18" eb="19">
      <t>コ</t>
    </rPh>
    <rPh sb="20" eb="22">
      <t>タイショウ</t>
    </rPh>
    <rPh sb="25" eb="27">
      <t>イクジ</t>
    </rPh>
    <rPh sb="27" eb="29">
      <t>キュウギョウ</t>
    </rPh>
    <phoneticPr fontId="2"/>
  </si>
  <si>
    <t>表２３－1　育児のための勤務時間短縮等措置の有無および利用できる期間（就業規則等による規定）</t>
    <rPh sb="0" eb="1">
      <t>ヒョウ</t>
    </rPh>
    <rPh sb="6" eb="8">
      <t>イクジ</t>
    </rPh>
    <rPh sb="12" eb="14">
      <t>キンム</t>
    </rPh>
    <rPh sb="14" eb="16">
      <t>ジカン</t>
    </rPh>
    <rPh sb="16" eb="18">
      <t>タンシュク</t>
    </rPh>
    <rPh sb="18" eb="19">
      <t>トウ</t>
    </rPh>
    <rPh sb="19" eb="21">
      <t>ソチ</t>
    </rPh>
    <rPh sb="22" eb="24">
      <t>ウム</t>
    </rPh>
    <rPh sb="27" eb="29">
      <t>リヨウ</t>
    </rPh>
    <rPh sb="32" eb="34">
      <t>キカン</t>
    </rPh>
    <rPh sb="43" eb="45">
      <t>キテイ</t>
    </rPh>
    <phoneticPr fontId="2"/>
  </si>
  <si>
    <t>２段目：回答事業所に対する割合</t>
    <rPh sb="1" eb="3">
      <t>ﾀﾞﾝﾒ</t>
    </rPh>
    <rPh sb="4" eb="6">
      <t>ｶｲﾄｳ</t>
    </rPh>
    <rPh sb="6" eb="9">
      <t>ｼﾞｷﾞｮｳｼｮ</t>
    </rPh>
    <rPh sb="10" eb="11">
      <t>ﾀｲ</t>
    </rPh>
    <phoneticPr fontId="2" type="halfwidthKatakana"/>
  </si>
  <si>
    <t>３段目：制度がある事業所での利用できる期間の割合</t>
    <rPh sb="1" eb="3">
      <t>ﾀﾞﾝﾒ</t>
    </rPh>
    <rPh sb="4" eb="6">
      <t>ｾｲﾄﾞ</t>
    </rPh>
    <rPh sb="9" eb="12">
      <t>ｼﾞｷﾞｮｳｼｮ</t>
    </rPh>
    <rPh sb="14" eb="16">
      <t>ﾘﾖｳ</t>
    </rPh>
    <rPh sb="19" eb="21">
      <t>ｷｶﾝ</t>
    </rPh>
    <rPh sb="22" eb="24">
      <t>ﾜﾘｱｲ</t>
    </rPh>
    <phoneticPr fontId="2" type="halfwidthKatakana"/>
  </si>
  <si>
    <t>A</t>
    <phoneticPr fontId="2"/>
  </si>
  <si>
    <t>B</t>
    <phoneticPr fontId="2"/>
  </si>
  <si>
    <t>C</t>
    <phoneticPr fontId="2"/>
  </si>
  <si>
    <t>D</t>
    <phoneticPr fontId="2"/>
  </si>
  <si>
    <t>E</t>
    <phoneticPr fontId="2"/>
  </si>
  <si>
    <t>（単位：社、％）</t>
    <phoneticPr fontId="2"/>
  </si>
  <si>
    <t>短時間勤務制度</t>
    <rPh sb="0" eb="3">
      <t>タンジカン</t>
    </rPh>
    <rPh sb="3" eb="5">
      <t>キンム</t>
    </rPh>
    <rPh sb="5" eb="7">
      <t>セイド</t>
    </rPh>
    <phoneticPr fontId="2"/>
  </si>
  <si>
    <t>制度あり</t>
    <rPh sb="0" eb="2">
      <t>セイド</t>
    </rPh>
    <phoneticPr fontId="2"/>
  </si>
  <si>
    <t>制度なし</t>
    <rPh sb="0" eb="2">
      <t>セイド</t>
    </rPh>
    <phoneticPr fontId="2"/>
  </si>
  <si>
    <t>利用することができる子の年齢の上限</t>
    <rPh sb="0" eb="2">
      <t>リヨウ</t>
    </rPh>
    <rPh sb="10" eb="11">
      <t>コ</t>
    </rPh>
    <rPh sb="12" eb="14">
      <t>ネンレイ</t>
    </rPh>
    <rPh sb="15" eb="17">
      <t>ジョウゲン</t>
    </rPh>
    <phoneticPr fontId="2"/>
  </si>
  <si>
    <t>１歳未満</t>
    <rPh sb="1" eb="2">
      <t>サイ</t>
    </rPh>
    <rPh sb="2" eb="4">
      <t>ミマン</t>
    </rPh>
    <phoneticPr fontId="2"/>
  </si>
  <si>
    <t>１歳～３歳未満</t>
    <rPh sb="1" eb="2">
      <t>サイ</t>
    </rPh>
    <rPh sb="4" eb="5">
      <t>３サイ</t>
    </rPh>
    <rPh sb="5" eb="7">
      <t>ミマン</t>
    </rPh>
    <phoneticPr fontId="2"/>
  </si>
  <si>
    <t>３歳～小学校就学前まで</t>
    <rPh sb="1" eb="2">
      <t>サイ</t>
    </rPh>
    <rPh sb="3" eb="6">
      <t>ショウガッコウ</t>
    </rPh>
    <rPh sb="6" eb="8">
      <t>シュウガク</t>
    </rPh>
    <rPh sb="8" eb="9">
      <t>マエ</t>
    </rPh>
    <phoneticPr fontId="2"/>
  </si>
  <si>
    <t>小学校入学～卒業まで</t>
    <rPh sb="0" eb="3">
      <t>ショウガッコウ</t>
    </rPh>
    <rPh sb="3" eb="5">
      <t>ニュウガク</t>
    </rPh>
    <rPh sb="6" eb="8">
      <t>ソツギョウ</t>
    </rPh>
    <phoneticPr fontId="2"/>
  </si>
  <si>
    <t>小学校卒業以降も利用可</t>
    <rPh sb="0" eb="3">
      <t>ショウガッコウ</t>
    </rPh>
    <rPh sb="3" eb="5">
      <t>ソツギョウ</t>
    </rPh>
    <rPh sb="5" eb="7">
      <t>イコウ</t>
    </rPh>
    <rPh sb="8" eb="10">
      <t>リヨウ</t>
    </rPh>
    <rPh sb="10" eb="11">
      <t>カ</t>
    </rPh>
    <phoneticPr fontId="2"/>
  </si>
  <si>
    <t>不明</t>
    <rPh sb="0" eb="2">
      <t>フメイ</t>
    </rPh>
    <phoneticPr fontId="2"/>
  </si>
  <si>
    <t>（再掲）</t>
    <rPh sb="1" eb="2">
      <t>サイ</t>
    </rPh>
    <rPh sb="2" eb="3">
      <t>掲</t>
    </rPh>
    <phoneticPr fontId="2"/>
  </si>
  <si>
    <t>３歳～</t>
    <rPh sb="1" eb="2">
      <t>サイ</t>
    </rPh>
    <phoneticPr fontId="2"/>
  </si>
  <si>
    <t>表２３－２　育児のための勤務時間短縮等措置の有無および利用できる期間（就業規則等による規定）</t>
    <rPh sb="0" eb="1">
      <t>ヒョウ</t>
    </rPh>
    <rPh sb="6" eb="8">
      <t>イクジ</t>
    </rPh>
    <rPh sb="12" eb="14">
      <t>キンム</t>
    </rPh>
    <rPh sb="14" eb="16">
      <t>ジカン</t>
    </rPh>
    <rPh sb="16" eb="18">
      <t>タンシュク</t>
    </rPh>
    <rPh sb="18" eb="19">
      <t>トウ</t>
    </rPh>
    <rPh sb="19" eb="21">
      <t>ソチ</t>
    </rPh>
    <rPh sb="22" eb="24">
      <t>ウム</t>
    </rPh>
    <rPh sb="27" eb="29">
      <t>リヨウ</t>
    </rPh>
    <rPh sb="32" eb="34">
      <t>キカン</t>
    </rPh>
    <rPh sb="43" eb="45">
      <t>キテイ</t>
    </rPh>
    <phoneticPr fontId="2"/>
  </si>
  <si>
    <t>育児のために
利用できる
フレックスタイム制</t>
    <phoneticPr fontId="2"/>
  </si>
  <si>
    <t>表２３－３　育児のための勤務時間短縮等措置の有無および利用できる期間（就業規則等による規定）</t>
    <rPh sb="0" eb="1">
      <t>ヒョウ</t>
    </rPh>
    <rPh sb="6" eb="8">
      <t>イクジ</t>
    </rPh>
    <rPh sb="12" eb="14">
      <t>キンム</t>
    </rPh>
    <rPh sb="14" eb="16">
      <t>ジカン</t>
    </rPh>
    <rPh sb="16" eb="18">
      <t>タンシュク</t>
    </rPh>
    <rPh sb="18" eb="19">
      <t>トウ</t>
    </rPh>
    <rPh sb="19" eb="21">
      <t>ソチ</t>
    </rPh>
    <rPh sb="22" eb="24">
      <t>ウム</t>
    </rPh>
    <rPh sb="27" eb="29">
      <t>リヨウ</t>
    </rPh>
    <rPh sb="32" eb="34">
      <t>キカン</t>
    </rPh>
    <rPh sb="43" eb="45">
      <t>キテイ</t>
    </rPh>
    <phoneticPr fontId="2"/>
  </si>
  <si>
    <t>始業・終業時刻の
繰上げ・繰下げ</t>
    <rPh sb="5" eb="7">
      <t>ジコク</t>
    </rPh>
    <rPh sb="13" eb="15">
      <t>クリサ</t>
    </rPh>
    <phoneticPr fontId="2"/>
  </si>
  <si>
    <t>表２３－４　育児のための勤務時間短縮等措置の有無および利用できる期間（就業規則等による規定）</t>
    <rPh sb="0" eb="1">
      <t>ヒョウ</t>
    </rPh>
    <rPh sb="6" eb="8">
      <t>イクジ</t>
    </rPh>
    <rPh sb="12" eb="14">
      <t>キンム</t>
    </rPh>
    <rPh sb="14" eb="16">
      <t>ジカン</t>
    </rPh>
    <rPh sb="16" eb="18">
      <t>タンシュク</t>
    </rPh>
    <rPh sb="18" eb="19">
      <t>トウ</t>
    </rPh>
    <rPh sb="19" eb="21">
      <t>ソチ</t>
    </rPh>
    <rPh sb="22" eb="24">
      <t>ウム</t>
    </rPh>
    <rPh sb="27" eb="29">
      <t>リヨウ</t>
    </rPh>
    <rPh sb="32" eb="34">
      <t>キカン</t>
    </rPh>
    <rPh sb="43" eb="45">
      <t>キテイ</t>
    </rPh>
    <phoneticPr fontId="2"/>
  </si>
  <si>
    <t>所定外労働の免除</t>
    <phoneticPr fontId="2"/>
  </si>
  <si>
    <t>表２３－５　育児のための勤務時間短縮等措置の有無および利用できる期間（就業規則等による規定）</t>
    <rPh sb="0" eb="1">
      <t>ヒョウ</t>
    </rPh>
    <rPh sb="6" eb="8">
      <t>イクジ</t>
    </rPh>
    <rPh sb="12" eb="14">
      <t>キンム</t>
    </rPh>
    <rPh sb="14" eb="16">
      <t>ジカン</t>
    </rPh>
    <rPh sb="16" eb="18">
      <t>タンシュク</t>
    </rPh>
    <rPh sb="18" eb="19">
      <t>トウ</t>
    </rPh>
    <rPh sb="19" eb="21">
      <t>ソチ</t>
    </rPh>
    <rPh sb="22" eb="24">
      <t>ウム</t>
    </rPh>
    <rPh sb="27" eb="29">
      <t>リヨウ</t>
    </rPh>
    <rPh sb="32" eb="34">
      <t>キカン</t>
    </rPh>
    <rPh sb="43" eb="45">
      <t>キテイ</t>
    </rPh>
    <phoneticPr fontId="2"/>
  </si>
  <si>
    <t>表２３－６　育児のための勤務時間短縮等措置の有無および利用できる期間（就業規則等による規定）</t>
    <rPh sb="0" eb="1">
      <t>ヒョウ</t>
    </rPh>
    <rPh sb="6" eb="8">
      <t>イクジ</t>
    </rPh>
    <rPh sb="12" eb="14">
      <t>キンム</t>
    </rPh>
    <rPh sb="14" eb="16">
      <t>ジカン</t>
    </rPh>
    <rPh sb="16" eb="18">
      <t>タンシュク</t>
    </rPh>
    <rPh sb="18" eb="19">
      <t>トウ</t>
    </rPh>
    <rPh sb="19" eb="21">
      <t>ソチ</t>
    </rPh>
    <rPh sb="22" eb="24">
      <t>ウム</t>
    </rPh>
    <rPh sb="27" eb="29">
      <t>リヨウ</t>
    </rPh>
    <rPh sb="32" eb="34">
      <t>キカン</t>
    </rPh>
    <rPh sb="43" eb="45">
      <t>キテイ</t>
    </rPh>
    <phoneticPr fontId="2"/>
  </si>
  <si>
    <t>事業所内
託児施設</t>
    <rPh sb="0" eb="3">
      <t>ジギョウショ</t>
    </rPh>
    <rPh sb="3" eb="4">
      <t>ナイ</t>
    </rPh>
    <rPh sb="5" eb="7">
      <t>タクジ</t>
    </rPh>
    <rPh sb="7" eb="9">
      <t>シセツ</t>
    </rPh>
    <phoneticPr fontId="2"/>
  </si>
  <si>
    <t>表２３－７　育児のための勤務時間短縮等措置の有無および利用できる期間（就業規則等による規定）</t>
    <rPh sb="0" eb="1">
      <t>ヒョウ</t>
    </rPh>
    <rPh sb="6" eb="8">
      <t>イクジ</t>
    </rPh>
    <rPh sb="12" eb="14">
      <t>キンム</t>
    </rPh>
    <rPh sb="14" eb="16">
      <t>ジカン</t>
    </rPh>
    <rPh sb="16" eb="18">
      <t>タンシュク</t>
    </rPh>
    <rPh sb="18" eb="19">
      <t>トウ</t>
    </rPh>
    <rPh sb="19" eb="21">
      <t>ソチ</t>
    </rPh>
    <rPh sb="22" eb="24">
      <t>ウム</t>
    </rPh>
    <rPh sb="27" eb="29">
      <t>リヨウ</t>
    </rPh>
    <rPh sb="32" eb="34">
      <t>キカン</t>
    </rPh>
    <rPh sb="43" eb="45">
      <t>キテイ</t>
    </rPh>
    <phoneticPr fontId="2"/>
  </si>
  <si>
    <t>育児に要する
費用の援助</t>
    <rPh sb="0" eb="2">
      <t>イクジ</t>
    </rPh>
    <rPh sb="3" eb="4">
      <t>ヨウ</t>
    </rPh>
    <rPh sb="7" eb="9">
      <t>ヒヨウ</t>
    </rPh>
    <rPh sb="10" eb="12">
      <t>エンジョ</t>
    </rPh>
    <phoneticPr fontId="2"/>
  </si>
  <si>
    <t>表２３－８　育児のための勤務時間短縮等措置の有無および利用できる期間（就業規則等による規定）</t>
    <rPh sb="0" eb="1">
      <t>ヒョウ</t>
    </rPh>
    <rPh sb="6" eb="8">
      <t>イクジ</t>
    </rPh>
    <rPh sb="12" eb="14">
      <t>キンム</t>
    </rPh>
    <rPh sb="14" eb="16">
      <t>ジカン</t>
    </rPh>
    <rPh sb="16" eb="18">
      <t>タンシュク</t>
    </rPh>
    <rPh sb="18" eb="19">
      <t>トウ</t>
    </rPh>
    <rPh sb="19" eb="21">
      <t>ソチ</t>
    </rPh>
    <rPh sb="22" eb="24">
      <t>ウム</t>
    </rPh>
    <rPh sb="27" eb="29">
      <t>リヨウ</t>
    </rPh>
    <rPh sb="32" eb="34">
      <t>キカン</t>
    </rPh>
    <rPh sb="43" eb="45">
      <t>キテイ</t>
    </rPh>
    <phoneticPr fontId="2"/>
  </si>
  <si>
    <t>１歳（特別の場合は
１歳６ヵ月）以上の
子を対象とする
育児休業</t>
    <rPh sb="3" eb="5">
      <t>トクベツ</t>
    </rPh>
    <rPh sb="6" eb="8">
      <t>バアイ</t>
    </rPh>
    <rPh sb="11" eb="12">
      <t>サイ</t>
    </rPh>
    <rPh sb="13" eb="15">
      <t>カゲツ</t>
    </rPh>
    <phoneticPr fontId="2"/>
  </si>
  <si>
    <t>１歳～</t>
    <rPh sb="1" eb="2">
      <t>サイ</t>
    </rPh>
    <phoneticPr fontId="2"/>
  </si>
  <si>
    <t>表２４-１　育児のための勤務時間短縮等措置の利用状況（令和４年度中に利用した者の割合）</t>
    <rPh sb="0" eb="1">
      <t>ヒョウ</t>
    </rPh>
    <rPh sb="22" eb="24">
      <t>リヨウ</t>
    </rPh>
    <rPh sb="24" eb="26">
      <t>ジョウキョウ</t>
    </rPh>
    <rPh sb="27" eb="29">
      <t>レイワ</t>
    </rPh>
    <rPh sb="30" eb="33">
      <t>ネンドチュウ</t>
    </rPh>
    <rPh sb="34" eb="36">
      <t>リヨウ</t>
    </rPh>
    <rPh sb="38" eb="39">
      <t>モノ</t>
    </rPh>
    <rPh sb="40" eb="42">
      <t>ワリアイ</t>
    </rPh>
    <phoneticPr fontId="2"/>
  </si>
  <si>
    <t>短時間勤務制度を利用した者</t>
    <rPh sb="0" eb="3">
      <t>タンジカン</t>
    </rPh>
    <rPh sb="3" eb="5">
      <t>キンム</t>
    </rPh>
    <rPh sb="5" eb="6">
      <t>セイ</t>
    </rPh>
    <rPh sb="6" eb="7">
      <t>ド</t>
    </rPh>
    <rPh sb="8" eb="10">
      <t>リヨウ</t>
    </rPh>
    <rPh sb="12" eb="13">
      <t>モノ</t>
    </rPh>
    <phoneticPr fontId="2"/>
  </si>
  <si>
    <t>表２４-２　育児のための勤務時間短縮等措置の利用状況（令和４年度中に利用した者の割合）</t>
    <rPh sb="0" eb="1">
      <t>ヒョウ</t>
    </rPh>
    <rPh sb="22" eb="24">
      <t>リヨウ</t>
    </rPh>
    <rPh sb="24" eb="26">
      <t>ジョウキョウ</t>
    </rPh>
    <rPh sb="27" eb="29">
      <t>レイワ</t>
    </rPh>
    <phoneticPr fontId="2"/>
  </si>
  <si>
    <t>育児のために利用できるフレックスタイム制を利用した者</t>
    <rPh sb="0" eb="2">
      <t>イクジ</t>
    </rPh>
    <rPh sb="6" eb="8">
      <t>リヨウ</t>
    </rPh>
    <rPh sb="19" eb="20">
      <t>セイ</t>
    </rPh>
    <rPh sb="21" eb="23">
      <t>リヨウ</t>
    </rPh>
    <rPh sb="25" eb="26">
      <t>モノ</t>
    </rPh>
    <phoneticPr fontId="2"/>
  </si>
  <si>
    <t>表２４-３　育児のための勤務時間短縮等措置の利用状況（令和４年度中に利用した者の割合）</t>
    <rPh sb="0" eb="1">
      <t>ヒョウ</t>
    </rPh>
    <rPh sb="22" eb="24">
      <t>リヨウ</t>
    </rPh>
    <rPh sb="24" eb="26">
      <t>ジョウキョウ</t>
    </rPh>
    <rPh sb="27" eb="29">
      <t>レイワ</t>
    </rPh>
    <phoneticPr fontId="2"/>
  </si>
  <si>
    <t>始業・終業時刻の繰上げ・繰下げ制度を利用した者</t>
    <rPh sb="0" eb="2">
      <t>シギョウ</t>
    </rPh>
    <rPh sb="3" eb="5">
      <t>シュウギョウ</t>
    </rPh>
    <rPh sb="5" eb="7">
      <t>ジコク</t>
    </rPh>
    <rPh sb="8" eb="10">
      <t>クリア</t>
    </rPh>
    <rPh sb="12" eb="14">
      <t>クリサ</t>
    </rPh>
    <rPh sb="15" eb="17">
      <t>セイド</t>
    </rPh>
    <rPh sb="18" eb="20">
      <t>リヨウ</t>
    </rPh>
    <rPh sb="22" eb="23">
      <t>モノ</t>
    </rPh>
    <phoneticPr fontId="2"/>
  </si>
  <si>
    <t>表２４-４　育児のための勤務時間短縮等措置の利用状況（令和４年度中に利用した者の割合）</t>
    <rPh sb="0" eb="1">
      <t>ヒョウ</t>
    </rPh>
    <rPh sb="22" eb="24">
      <t>リヨウ</t>
    </rPh>
    <rPh sb="24" eb="26">
      <t>ジョウキョウ</t>
    </rPh>
    <rPh sb="27" eb="29">
      <t>レイワ</t>
    </rPh>
    <phoneticPr fontId="2"/>
  </si>
  <si>
    <t>所定外労働の免除制度
を利用した者</t>
    <rPh sb="0" eb="2">
      <t>ショテイ</t>
    </rPh>
    <rPh sb="2" eb="3">
      <t>ガイ</t>
    </rPh>
    <rPh sb="3" eb="5">
      <t>ロウドウ</t>
    </rPh>
    <rPh sb="6" eb="8">
      <t>メンジョ</t>
    </rPh>
    <rPh sb="8" eb="10">
      <t>セイド</t>
    </rPh>
    <rPh sb="12" eb="14">
      <t>リヨウ</t>
    </rPh>
    <rPh sb="16" eb="17">
      <t>モノ</t>
    </rPh>
    <phoneticPr fontId="2"/>
  </si>
  <si>
    <t>表２４-５　育児のための勤務時間短縮等措置の利用状況（令和４年度中に利用した者の割合）</t>
    <rPh sb="0" eb="1">
      <t>ヒョウ</t>
    </rPh>
    <rPh sb="22" eb="24">
      <t>リヨウ</t>
    </rPh>
    <rPh sb="24" eb="26">
      <t>ジョウキョウ</t>
    </rPh>
    <rPh sb="27" eb="29">
      <t>レイワ</t>
    </rPh>
    <rPh sb="30" eb="32">
      <t>ネンド</t>
    </rPh>
    <phoneticPr fontId="2"/>
  </si>
  <si>
    <t>在宅勤務制度
を利用した者</t>
    <rPh sb="0" eb="2">
      <t>ザイタク</t>
    </rPh>
    <rPh sb="2" eb="4">
      <t>キンム</t>
    </rPh>
    <rPh sb="4" eb="6">
      <t>セイド</t>
    </rPh>
    <rPh sb="8" eb="10">
      <t>リヨウ</t>
    </rPh>
    <rPh sb="12" eb="13">
      <t>モノ</t>
    </rPh>
    <phoneticPr fontId="2"/>
  </si>
  <si>
    <t>表２４-６　育児のための勤務時間短縮等措置の利用状況（令和４年度中に利用した者の割合）</t>
    <rPh sb="0" eb="1">
      <t>ヒョウ</t>
    </rPh>
    <rPh sb="22" eb="24">
      <t>リヨウ</t>
    </rPh>
    <rPh sb="24" eb="26">
      <t>ジョウキョウ</t>
    </rPh>
    <rPh sb="27" eb="29">
      <t>レイワ</t>
    </rPh>
    <rPh sb="30" eb="32">
      <t>ネンド</t>
    </rPh>
    <phoneticPr fontId="2"/>
  </si>
  <si>
    <t>事業所内託児施設
を利用した者</t>
    <rPh sb="0" eb="2">
      <t>ジギョウ</t>
    </rPh>
    <rPh sb="2" eb="3">
      <t>ショ</t>
    </rPh>
    <rPh sb="3" eb="4">
      <t>ナイ</t>
    </rPh>
    <rPh sb="4" eb="6">
      <t>タクジ</t>
    </rPh>
    <rPh sb="6" eb="8">
      <t>シセツ</t>
    </rPh>
    <rPh sb="10" eb="12">
      <t>リヨウ</t>
    </rPh>
    <rPh sb="14" eb="15">
      <t>モノ</t>
    </rPh>
    <phoneticPr fontId="2"/>
  </si>
  <si>
    <t>表２４-７　育児のための勤務時間短縮等措置の利用状況（令和４年度中に利用した者の割合）</t>
    <rPh sb="0" eb="1">
      <t>ヒョウ</t>
    </rPh>
    <rPh sb="22" eb="24">
      <t>リヨウ</t>
    </rPh>
    <rPh sb="24" eb="26">
      <t>ジョウキョウ</t>
    </rPh>
    <rPh sb="27" eb="29">
      <t>レイワ</t>
    </rPh>
    <rPh sb="30" eb="32">
      <t>ネンド</t>
    </rPh>
    <phoneticPr fontId="2"/>
  </si>
  <si>
    <t>育児に要する費用の援助制度
を利用した者</t>
    <rPh sb="0" eb="2">
      <t>イクジ</t>
    </rPh>
    <rPh sb="3" eb="4">
      <t>ヨウ</t>
    </rPh>
    <rPh sb="6" eb="8">
      <t>ヒヨウ</t>
    </rPh>
    <rPh sb="9" eb="11">
      <t>エンジョ</t>
    </rPh>
    <rPh sb="11" eb="13">
      <t>セイド</t>
    </rPh>
    <rPh sb="15" eb="17">
      <t>リヨウ</t>
    </rPh>
    <rPh sb="19" eb="20">
      <t>モノ</t>
    </rPh>
    <phoneticPr fontId="2"/>
  </si>
  <si>
    <t>表２５　勤務時間短縮制度等の課題（複数回答）</t>
    <rPh sb="0" eb="1">
      <t>ヒョウ</t>
    </rPh>
    <rPh sb="4" eb="6">
      <t>キンム</t>
    </rPh>
    <rPh sb="6" eb="8">
      <t>ジカン</t>
    </rPh>
    <rPh sb="8" eb="10">
      <t>タンシュク</t>
    </rPh>
    <rPh sb="10" eb="12">
      <t>セイド</t>
    </rPh>
    <rPh sb="12" eb="13">
      <t>トウ</t>
    </rPh>
    <rPh sb="14" eb="16">
      <t>カダイ</t>
    </rPh>
    <rPh sb="17" eb="19">
      <t>フクスウ</t>
    </rPh>
    <rPh sb="19" eb="21">
      <t>カイトウ</t>
    </rPh>
    <phoneticPr fontId="2"/>
  </si>
  <si>
    <t>利用率が
低い</t>
    <rPh sb="0" eb="3">
      <t>リヨウリツ</t>
    </rPh>
    <rPh sb="5" eb="6">
      <t>ヒク</t>
    </rPh>
    <phoneticPr fontId="2"/>
  </si>
  <si>
    <t>雇用管理が煩雑</t>
    <rPh sb="0" eb="2">
      <t>コヨウ</t>
    </rPh>
    <rPh sb="2" eb="4">
      <t>カンリ</t>
    </rPh>
    <rPh sb="5" eb="7">
      <t>ハンザツ</t>
    </rPh>
    <phoneticPr fontId="2"/>
  </si>
  <si>
    <t>事務の配分が難しい</t>
    <rPh sb="0" eb="2">
      <t>ジム</t>
    </rPh>
    <rPh sb="3" eb="5">
      <t>ハイブン</t>
    </rPh>
    <rPh sb="6" eb="7">
      <t>ムズカ</t>
    </rPh>
    <phoneticPr fontId="2"/>
  </si>
  <si>
    <t>取引先・顧客の理解を得るのが難しい</t>
    <rPh sb="0" eb="2">
      <t>トリヒキ</t>
    </rPh>
    <rPh sb="2" eb="3">
      <t>サキ</t>
    </rPh>
    <rPh sb="4" eb="6">
      <t>コキャク</t>
    </rPh>
    <rPh sb="7" eb="9">
      <t>リカイ</t>
    </rPh>
    <rPh sb="10" eb="11">
      <t>エ</t>
    </rPh>
    <rPh sb="14" eb="15">
      <t>ムズカ</t>
    </rPh>
    <phoneticPr fontId="2"/>
  </si>
  <si>
    <t>対象となる従業員が勤務時間短縮制度についてよく分かっていない</t>
    <rPh sb="0" eb="2">
      <t>タイショウ</t>
    </rPh>
    <rPh sb="5" eb="8">
      <t>ジュウギョウイン</t>
    </rPh>
    <rPh sb="9" eb="11">
      <t>キンム</t>
    </rPh>
    <rPh sb="11" eb="13">
      <t>ジカン</t>
    </rPh>
    <rPh sb="13" eb="15">
      <t>タンシュク</t>
    </rPh>
    <rPh sb="15" eb="17">
      <t>セイド</t>
    </rPh>
    <rPh sb="23" eb="24">
      <t>ワ</t>
    </rPh>
    <phoneticPr fontId="2"/>
  </si>
  <si>
    <t>上司・同僚など、他の従業員の理解を得るのが難しい</t>
    <rPh sb="0" eb="2">
      <t>ジョウシ</t>
    </rPh>
    <rPh sb="3" eb="5">
      <t>ドウリョウ</t>
    </rPh>
    <rPh sb="8" eb="9">
      <t>タ</t>
    </rPh>
    <rPh sb="10" eb="13">
      <t>ジュウギョウイン</t>
    </rPh>
    <rPh sb="14" eb="16">
      <t>リカイ</t>
    </rPh>
    <rPh sb="17" eb="18">
      <t>エ</t>
    </rPh>
    <rPh sb="21" eb="22">
      <t>ムズカ</t>
    </rPh>
    <phoneticPr fontId="2"/>
  </si>
  <si>
    <t>表２６　子の看護休暇制度の有無、賃金の取扱い等（就業規則等による規定）　</t>
    <rPh sb="0" eb="1">
      <t>ヒョウ</t>
    </rPh>
    <rPh sb="4" eb="5">
      <t>コ</t>
    </rPh>
    <rPh sb="6" eb="8">
      <t>カンゴ</t>
    </rPh>
    <rPh sb="13" eb="15">
      <t>ウム</t>
    </rPh>
    <rPh sb="16" eb="18">
      <t>チンギン</t>
    </rPh>
    <rPh sb="19" eb="21">
      <t>トリアツカイ</t>
    </rPh>
    <rPh sb="22" eb="23">
      <t>トウ</t>
    </rPh>
    <rPh sb="32" eb="34">
      <t>キテイ</t>
    </rPh>
    <phoneticPr fontId="2"/>
  </si>
  <si>
    <t>３段目：子の看護休暇制度がある事業所に対する割合</t>
    <rPh sb="1" eb="3">
      <t>ﾀﾞﾝﾒ</t>
    </rPh>
    <rPh sb="4" eb="5">
      <t>ｺ</t>
    </rPh>
    <rPh sb="6" eb="8">
      <t>ｶﾝｺﾞ</t>
    </rPh>
    <rPh sb="8" eb="10">
      <t>ｷｭｳｶ</t>
    </rPh>
    <rPh sb="10" eb="12">
      <t>ｾｲﾄﾞ</t>
    </rPh>
    <rPh sb="15" eb="18">
      <t>ｼﾞｷﾞｮｳｼｮ</t>
    </rPh>
    <rPh sb="19" eb="20">
      <t>ﾀｲ</t>
    </rPh>
    <rPh sb="22" eb="24">
      <t>ﾜﾘｱｲ</t>
    </rPh>
    <phoneticPr fontId="2" type="halfwidthKatakana"/>
  </si>
  <si>
    <t>回答
事業所数</t>
    <rPh sb="3" eb="6">
      <t>ジギョウショ</t>
    </rPh>
    <phoneticPr fontId="2"/>
  </si>
  <si>
    <t>制度
あり</t>
  </si>
  <si>
    <t>賃金の取扱い</t>
  </si>
  <si>
    <t>取得可能日数（子が1人）</t>
    <rPh sb="7" eb="8">
      <t>コ</t>
    </rPh>
    <rPh sb="10" eb="11">
      <t>リ</t>
    </rPh>
    <phoneticPr fontId="2"/>
  </si>
  <si>
    <t>取得可能日数（子が２人以上）</t>
    <rPh sb="7" eb="8">
      <t>コ</t>
    </rPh>
    <rPh sb="10" eb="11">
      <t>ニン</t>
    </rPh>
    <rPh sb="11" eb="13">
      <t>イジョウ</t>
    </rPh>
    <phoneticPr fontId="2"/>
  </si>
  <si>
    <t>取得可能日数（子に関係なく）</t>
    <rPh sb="7" eb="8">
      <t>コ</t>
    </rPh>
    <rPh sb="9" eb="11">
      <t>カンケイ</t>
    </rPh>
    <phoneticPr fontId="2"/>
  </si>
  <si>
    <t>取得することができる子の年齢の上限</t>
    <rPh sb="0" eb="2">
      <t>シュトク</t>
    </rPh>
    <phoneticPr fontId="2"/>
  </si>
  <si>
    <t>制度
なし</t>
  </si>
  <si>
    <t>有給</t>
  </si>
  <si>
    <t>無給</t>
  </si>
  <si>
    <t>５日
未満</t>
    <rPh sb="3" eb="5">
      <t>ミマン</t>
    </rPh>
    <phoneticPr fontId="2"/>
  </si>
  <si>
    <t>５日</t>
    <phoneticPr fontId="2"/>
  </si>
  <si>
    <t>６～９日</t>
    <phoneticPr fontId="2"/>
  </si>
  <si>
    <t>１０日
以上</t>
    <phoneticPr fontId="2"/>
  </si>
  <si>
    <t>小学校就学の始期に達するまで</t>
    <rPh sb="0" eb="3">
      <t>ショウガッコウ</t>
    </rPh>
    <rPh sb="3" eb="5">
      <t>シュウガク</t>
    </rPh>
    <rPh sb="6" eb="8">
      <t>シキ</t>
    </rPh>
    <rPh sb="9" eb="10">
      <t>タッ</t>
    </rPh>
    <phoneticPr fontId="2"/>
  </si>
  <si>
    <t>小学校入学～小学校卒業（または12歳)まで</t>
    <rPh sb="0" eb="3">
      <t>ショウガッコウ</t>
    </rPh>
    <rPh sb="3" eb="5">
      <t>ニュウガク</t>
    </rPh>
    <rPh sb="6" eb="9">
      <t>ショウガッコウ</t>
    </rPh>
    <rPh sb="9" eb="11">
      <t>ソツギョウ</t>
    </rPh>
    <rPh sb="17" eb="18">
      <t>サイ</t>
    </rPh>
    <phoneticPr fontId="2"/>
  </si>
  <si>
    <t>小学校卒業後も利用可</t>
    <rPh sb="0" eb="3">
      <t>ショウガッコウ</t>
    </rPh>
    <rPh sb="3" eb="5">
      <t>ソツギョウ</t>
    </rPh>
    <rPh sb="5" eb="6">
      <t>ゴ</t>
    </rPh>
    <rPh sb="7" eb="9">
      <t>リヨウ</t>
    </rPh>
    <rPh sb="9" eb="10">
      <t>カ</t>
    </rPh>
    <phoneticPr fontId="2"/>
  </si>
  <si>
    <t>一部
有給</t>
  </si>
  <si>
    <t>表２７－１　ポジティブ・アクションの取組状況</t>
    <rPh sb="18" eb="20">
      <t>トリクミ</t>
    </rPh>
    <rPh sb="20" eb="22">
      <t>ジョウキョウ</t>
    </rPh>
    <phoneticPr fontId="2"/>
  </si>
  <si>
    <t>１段目：事業所数</t>
    <phoneticPr fontId="2"/>
  </si>
  <si>
    <t>２段目：回答事業所数に対する割合</t>
    <rPh sb="9" eb="10">
      <t>スウ</t>
    </rPh>
    <phoneticPr fontId="2"/>
  </si>
  <si>
    <t xml:space="preserve">
回答
事業所数
</t>
    <phoneticPr fontId="2"/>
  </si>
  <si>
    <t>ア</t>
  </si>
  <si>
    <t>イ</t>
    <phoneticPr fontId="2"/>
  </si>
  <si>
    <t>ウ</t>
    <phoneticPr fontId="2"/>
  </si>
  <si>
    <t>エ</t>
    <phoneticPr fontId="2"/>
  </si>
  <si>
    <t>オ</t>
    <phoneticPr fontId="2"/>
  </si>
  <si>
    <t>カ</t>
    <phoneticPr fontId="2"/>
  </si>
  <si>
    <t>女性の活用に関することの担当
部局、責任者を定めるなど社内の
推進体制を整備する</t>
    <rPh sb="0" eb="2">
      <t>ジョセイ</t>
    </rPh>
    <rPh sb="3" eb="5">
      <t>カツヨウ</t>
    </rPh>
    <rPh sb="6" eb="7">
      <t>カン</t>
    </rPh>
    <rPh sb="12" eb="14">
      <t>タントウ</t>
    </rPh>
    <rPh sb="15" eb="17">
      <t>ブキョク</t>
    </rPh>
    <rPh sb="18" eb="21">
      <t>セキニンシャ</t>
    </rPh>
    <rPh sb="22" eb="23">
      <t>サダ</t>
    </rPh>
    <rPh sb="27" eb="29">
      <t>シャナイ</t>
    </rPh>
    <rPh sb="31" eb="33">
      <t>スイシン</t>
    </rPh>
    <rPh sb="33" eb="35">
      <t>タイセイ</t>
    </rPh>
    <rPh sb="36" eb="38">
      <t>セイビ</t>
    </rPh>
    <phoneticPr fontId="2"/>
  </si>
  <si>
    <t>採用時の面接・選考担当者に
女性を含める</t>
    <phoneticPr fontId="2"/>
  </si>
  <si>
    <t>女性の活用状況や活用にあたっての問題点を調査・分析する</t>
    <phoneticPr fontId="2"/>
  </si>
  <si>
    <t>女性がいない・少ない職務や役職に意欲と能力のある女性を積極的に配置する</t>
    <rPh sb="0" eb="2">
      <t>ジョセイ</t>
    </rPh>
    <rPh sb="7" eb="8">
      <t>スク</t>
    </rPh>
    <rPh sb="10" eb="12">
      <t>ショクム</t>
    </rPh>
    <rPh sb="13" eb="15">
      <t>ヤクショク</t>
    </rPh>
    <rPh sb="16" eb="18">
      <t>イヨク</t>
    </rPh>
    <rPh sb="19" eb="21">
      <t>ノウリョク</t>
    </rPh>
    <rPh sb="24" eb="26">
      <t>ジョセイ</t>
    </rPh>
    <rPh sb="27" eb="30">
      <t>セッキョクテキ</t>
    </rPh>
    <rPh sb="31" eb="33">
      <t>ハイチ</t>
    </rPh>
    <phoneticPr fontId="2"/>
  </si>
  <si>
    <t>女性の意欲・能力の向上を図るための教育訓練を積極的に行う</t>
    <rPh sb="0" eb="2">
      <t>ジョセイ</t>
    </rPh>
    <rPh sb="3" eb="5">
      <t>イヨク</t>
    </rPh>
    <rPh sb="6" eb="8">
      <t>ノウリョク</t>
    </rPh>
    <rPh sb="9" eb="11">
      <t>コウジョウ</t>
    </rPh>
    <rPh sb="12" eb="13">
      <t>ハカ</t>
    </rPh>
    <rPh sb="17" eb="19">
      <t>キョウイク</t>
    </rPh>
    <rPh sb="19" eb="21">
      <t>クンレン</t>
    </rPh>
    <rPh sb="22" eb="25">
      <t>セッキョクテキ</t>
    </rPh>
    <rPh sb="26" eb="27">
      <t>オコナ</t>
    </rPh>
    <phoneticPr fontId="2"/>
  </si>
  <si>
    <t>女性のスキルアップや資格取得のための支援を行う</t>
    <rPh sb="0" eb="2">
      <t>ジョセイ</t>
    </rPh>
    <rPh sb="10" eb="12">
      <t>シカク</t>
    </rPh>
    <rPh sb="12" eb="14">
      <t>シュトク</t>
    </rPh>
    <rPh sb="18" eb="20">
      <t>シエン</t>
    </rPh>
    <rPh sb="21" eb="22">
      <t>オコナ</t>
    </rPh>
    <phoneticPr fontId="2"/>
  </si>
  <si>
    <t>行って
いる</t>
    <rPh sb="0" eb="1">
      <t>オコナ</t>
    </rPh>
    <phoneticPr fontId="2"/>
  </si>
  <si>
    <t>行って
いない</t>
    <rPh sb="0" eb="1">
      <t>オコナ</t>
    </rPh>
    <phoneticPr fontId="2"/>
  </si>
  <si>
    <t>今後取り組みたい</t>
    <rPh sb="0" eb="2">
      <t>コンゴ</t>
    </rPh>
    <rPh sb="2" eb="5">
      <t>トリク</t>
    </rPh>
    <phoneticPr fontId="2"/>
  </si>
  <si>
    <t>表２７－２　ポジティブ・アクションの取組状況</t>
    <phoneticPr fontId="2"/>
  </si>
  <si>
    <t>キ</t>
    <phoneticPr fontId="2"/>
  </si>
  <si>
    <t>ク</t>
    <phoneticPr fontId="2"/>
  </si>
  <si>
    <t>ケ</t>
    <phoneticPr fontId="2"/>
  </si>
  <si>
    <t>コ</t>
    <phoneticPr fontId="2"/>
  </si>
  <si>
    <t>サ</t>
    <phoneticPr fontId="2"/>
  </si>
  <si>
    <t>シ</t>
    <phoneticPr fontId="2"/>
  </si>
  <si>
    <t>中間管理職の男性や同僚の男性に女性活用の重要性について認識を深める啓発を行う</t>
    <rPh sb="0" eb="2">
      <t>チュウカン</t>
    </rPh>
    <rPh sb="2" eb="4">
      <t>カンリ</t>
    </rPh>
    <rPh sb="4" eb="5">
      <t>ショク</t>
    </rPh>
    <rPh sb="6" eb="8">
      <t>ダンセイ</t>
    </rPh>
    <rPh sb="9" eb="11">
      <t>ドウリョウ</t>
    </rPh>
    <rPh sb="12" eb="14">
      <t>ダンセイ</t>
    </rPh>
    <rPh sb="15" eb="17">
      <t>ジョセイ</t>
    </rPh>
    <rPh sb="17" eb="19">
      <t>カツヨウ</t>
    </rPh>
    <rPh sb="20" eb="23">
      <t>ジュウヨウセイ</t>
    </rPh>
    <rPh sb="27" eb="29">
      <t>ニンシキ</t>
    </rPh>
    <rPh sb="30" eb="31">
      <t>フカ</t>
    </rPh>
    <rPh sb="33" eb="35">
      <t>ケイハツ</t>
    </rPh>
    <rPh sb="36" eb="37">
      <t>オコナ</t>
    </rPh>
    <phoneticPr fontId="2"/>
  </si>
  <si>
    <t>仕事と家庭の両立を支援する社内制度を充実させる</t>
    <phoneticPr fontId="2"/>
  </si>
  <si>
    <t>評価が性別によって影響されないような人事考課基準を明確に定める</t>
    <rPh sb="0" eb="2">
      <t>ヒョウカ</t>
    </rPh>
    <rPh sb="3" eb="5">
      <t>セイベツ</t>
    </rPh>
    <rPh sb="9" eb="11">
      <t>エイキョウ</t>
    </rPh>
    <rPh sb="18" eb="20">
      <t>ジンジ</t>
    </rPh>
    <rPh sb="20" eb="22">
      <t>コウカ</t>
    </rPh>
    <rPh sb="22" eb="24">
      <t>キジュン</t>
    </rPh>
    <rPh sb="25" eb="27">
      <t>メイカク</t>
    </rPh>
    <rPh sb="28" eb="29">
      <t>サダ</t>
    </rPh>
    <phoneticPr fontId="2"/>
  </si>
  <si>
    <t>体力差を補う器具・設備等の設置や深夜勤務時の女性用休憩室、防犯面への配慮等を行う</t>
    <rPh sb="0" eb="2">
      <t>タイリョク</t>
    </rPh>
    <rPh sb="2" eb="3">
      <t>サ</t>
    </rPh>
    <rPh sb="4" eb="5">
      <t>オギナ</t>
    </rPh>
    <rPh sb="6" eb="8">
      <t>キグ</t>
    </rPh>
    <rPh sb="9" eb="11">
      <t>セツビ</t>
    </rPh>
    <rPh sb="11" eb="12">
      <t>トウ</t>
    </rPh>
    <rPh sb="13" eb="15">
      <t>セッチ</t>
    </rPh>
    <rPh sb="16" eb="18">
      <t>シンヤ</t>
    </rPh>
    <rPh sb="18" eb="20">
      <t>キンム</t>
    </rPh>
    <rPh sb="20" eb="21">
      <t>ジ</t>
    </rPh>
    <rPh sb="22" eb="24">
      <t>ジョセイ</t>
    </rPh>
    <rPh sb="24" eb="25">
      <t>ヨウ</t>
    </rPh>
    <rPh sb="25" eb="27">
      <t>キュウケイ</t>
    </rPh>
    <rPh sb="27" eb="28">
      <t>シツ</t>
    </rPh>
    <rPh sb="29" eb="31">
      <t>ボウハン</t>
    </rPh>
    <rPh sb="31" eb="32">
      <t>メン</t>
    </rPh>
    <rPh sb="34" eb="36">
      <t>ハイリョ</t>
    </rPh>
    <rPh sb="36" eb="37">
      <t>トウ</t>
    </rPh>
    <rPh sb="38" eb="39">
      <t>オコナ</t>
    </rPh>
    <phoneticPr fontId="2"/>
  </si>
  <si>
    <t>女性従業員の意見や要望、相談を受ける窓口を設ける</t>
    <rPh sb="0" eb="2">
      <t>ジョセイ</t>
    </rPh>
    <rPh sb="2" eb="5">
      <t>ジュウギョウイン</t>
    </rPh>
    <rPh sb="6" eb="8">
      <t>イケン</t>
    </rPh>
    <rPh sb="9" eb="11">
      <t>ヨウボウ</t>
    </rPh>
    <rPh sb="12" eb="14">
      <t>ソウダン</t>
    </rPh>
    <rPh sb="15" eb="16">
      <t>ウ</t>
    </rPh>
    <rPh sb="18" eb="20">
      <t>マドグチ</t>
    </rPh>
    <rPh sb="21" eb="22">
      <t>モウ</t>
    </rPh>
    <phoneticPr fontId="2"/>
  </si>
  <si>
    <t>その他</t>
    <rPh sb="0" eb="3">
      <t>ソノタ</t>
    </rPh>
    <phoneticPr fontId="2"/>
  </si>
  <si>
    <t>今後取り組みたい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</si>
</sst>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0_ "/>
    <numFmt numFmtId="179" formatCode="0.00_ ;[Red]\-0.00\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b/>
      <sz val="11"/>
      <name val="ＭＳ Ｐ明朝"/>
      <family val="1"/>
      <charset val="128"/>
    </font>
    <font>
      <sz val="9.5"/>
      <name val="ＭＳ Ｐ明朝"/>
      <family val="1"/>
      <charset val="128"/>
    </font>
    <font>
      <i/>
      <sz val="10"/>
      <name val="ＭＳ Ｐ明朝"/>
      <family val="1"/>
      <charset val="128"/>
    </font>
    <font>
      <sz val="12"/>
      <name val="ＭＳ Ｐ明朝"/>
      <family val="1"/>
      <charset val="128"/>
    </font>
    <font>
      <sz val="11"/>
      <color indexed="9"/>
      <name val="ＭＳ Ｐ明朝"/>
      <family val="1"/>
      <charset val="128"/>
    </font>
    <font>
      <sz val="9"/>
      <color indexed="9"/>
      <name val="ＭＳ Ｐ明朝"/>
      <family val="1"/>
      <charset val="128"/>
    </font>
    <font>
      <sz val="12"/>
      <name val="ＭＳ Ｐゴシック"/>
      <family val="3"/>
      <charset val="128"/>
    </font>
    <font>
      <sz val="11"/>
      <color rgb="FFFF0000"/>
      <name val="ＭＳ Ｐ明朝"/>
      <family val="1"/>
      <charset val="128"/>
    </font>
    <font>
      <b/>
      <sz val="9"/>
      <name val="ＭＳ Ｐ明朝"/>
      <family val="1"/>
      <charset val="128"/>
    </font>
    <font>
      <sz val="11"/>
      <name val="ＭＳ Ｐ明朝"/>
      <family val="1"/>
    </font>
    <font>
      <u/>
      <sz val="11"/>
      <color theme="1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198">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diagonal/>
    </border>
    <border>
      <left/>
      <right/>
      <top style="medium">
        <color indexed="64"/>
      </top>
      <bottom/>
      <diagonal/>
    </border>
    <border>
      <left/>
      <right/>
      <top/>
      <bottom style="thin">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style="thin">
        <color indexed="64"/>
      </left>
      <right style="double">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top style="dotted">
        <color indexed="64"/>
      </top>
      <bottom style="dotted">
        <color indexed="64"/>
      </bottom>
      <diagonal/>
    </border>
    <border>
      <left style="thin">
        <color indexed="64"/>
      </left>
      <right/>
      <top style="double">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dotted">
        <color indexed="64"/>
      </top>
      <bottom style="dotted">
        <color indexed="64"/>
      </bottom>
      <diagonal/>
    </border>
    <border>
      <left/>
      <right style="thin">
        <color indexed="64"/>
      </right>
      <top/>
      <bottom style="double">
        <color indexed="64"/>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style="medium">
        <color indexed="64"/>
      </left>
      <right/>
      <top/>
      <bottom style="double">
        <color indexed="64"/>
      </bottom>
      <diagonal/>
    </border>
    <border>
      <left style="medium">
        <color indexed="64"/>
      </left>
      <right/>
      <top style="medium">
        <color indexed="64"/>
      </top>
      <bottom/>
      <diagonal/>
    </border>
    <border>
      <left style="medium">
        <color indexed="64"/>
      </left>
      <right/>
      <top style="double">
        <color indexed="64"/>
      </top>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bottom style="double">
        <color indexed="64"/>
      </bottom>
      <diagonal/>
    </border>
    <border>
      <left style="medium">
        <color indexed="64"/>
      </left>
      <right style="thin">
        <color indexed="64"/>
      </right>
      <top style="double">
        <color indexed="64"/>
      </top>
      <bottom style="dotted">
        <color indexed="64"/>
      </bottom>
      <diagonal/>
    </border>
    <border>
      <left/>
      <right/>
      <top style="double">
        <color indexed="64"/>
      </top>
      <bottom style="dotted">
        <color indexed="64"/>
      </bottom>
      <diagonal/>
    </border>
    <border>
      <left style="medium">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style="medium">
        <color indexed="64"/>
      </bottom>
      <diagonal/>
    </border>
    <border>
      <left style="thin">
        <color indexed="64"/>
      </left>
      <right style="double">
        <color indexed="64"/>
      </right>
      <top style="dotted">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style="thick">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thin">
        <color indexed="64"/>
      </right>
      <top style="double">
        <color indexed="64"/>
      </top>
      <bottom style="dotted">
        <color indexed="64"/>
      </bottom>
      <diagonal/>
    </border>
    <border>
      <left style="thin">
        <color indexed="64"/>
      </left>
      <right style="thick">
        <color indexed="64"/>
      </right>
      <top style="double">
        <color indexed="64"/>
      </top>
      <bottom style="dotted">
        <color indexed="64"/>
      </bottom>
      <diagonal/>
    </border>
    <border>
      <left style="thick">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ck">
        <color indexed="64"/>
      </left>
      <right style="thin">
        <color indexed="64"/>
      </right>
      <top style="dotted">
        <color indexed="64"/>
      </top>
      <bottom style="double">
        <color indexed="64"/>
      </bottom>
      <diagonal/>
    </border>
    <border>
      <left style="thin">
        <color indexed="64"/>
      </left>
      <right style="thick">
        <color indexed="64"/>
      </right>
      <top style="dotted">
        <color indexed="64"/>
      </top>
      <bottom style="double">
        <color indexed="64"/>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thick">
        <color indexed="64"/>
      </left>
      <right/>
      <top/>
      <bottom style="double">
        <color indexed="64"/>
      </bottom>
      <diagonal/>
    </border>
    <border>
      <left/>
      <right style="thick">
        <color indexed="64"/>
      </right>
      <top/>
      <bottom style="double">
        <color indexed="64"/>
      </bottom>
      <diagonal/>
    </border>
    <border>
      <left style="thick">
        <color indexed="64"/>
      </left>
      <right/>
      <top style="double">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style="thin">
        <color indexed="64"/>
      </bottom>
      <diagonal/>
    </border>
    <border>
      <left style="thick">
        <color indexed="64"/>
      </left>
      <right/>
      <top/>
      <bottom style="dotted">
        <color indexed="64"/>
      </bottom>
      <diagonal/>
    </border>
    <border>
      <left style="thick">
        <color indexed="64"/>
      </left>
      <right/>
      <top style="dotted">
        <color indexed="64"/>
      </top>
      <bottom style="double">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style="medium">
        <color indexed="64"/>
      </left>
      <right style="thin">
        <color indexed="64"/>
      </right>
      <top style="dotted">
        <color indexed="64"/>
      </top>
      <bottom style="thick">
        <color indexed="64"/>
      </bottom>
      <diagonal/>
    </border>
    <border>
      <left style="thin">
        <color indexed="64"/>
      </left>
      <right/>
      <top style="dotted">
        <color indexed="64"/>
      </top>
      <bottom style="thick">
        <color indexed="64"/>
      </bottom>
      <diagonal/>
    </border>
    <border>
      <left/>
      <right style="thick">
        <color indexed="64"/>
      </right>
      <top style="medium">
        <color indexed="64"/>
      </top>
      <bottom/>
      <diagonal/>
    </border>
    <border>
      <left style="thin">
        <color indexed="64"/>
      </left>
      <right style="medium">
        <color indexed="64"/>
      </right>
      <top style="double">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ck">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dotted">
        <color indexed="64"/>
      </top>
      <bottom style="dotted">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diagonal/>
    </border>
    <border>
      <left style="double">
        <color indexed="64"/>
      </left>
      <right style="medium">
        <color indexed="64"/>
      </right>
      <top/>
      <bottom style="thin">
        <color indexed="64"/>
      </bottom>
      <diagonal/>
    </border>
    <border>
      <left style="double">
        <color indexed="64"/>
      </left>
      <right style="medium">
        <color indexed="64"/>
      </right>
      <top/>
      <bottom style="double">
        <color indexed="64"/>
      </bottom>
      <diagonal/>
    </border>
    <border>
      <left style="thin">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dotted">
        <color indexed="64"/>
      </top>
      <bottom style="thin">
        <color indexed="64"/>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uble">
        <color indexed="64"/>
      </bottom>
      <diagonal/>
    </border>
    <border>
      <left/>
      <right style="thin">
        <color indexed="64"/>
      </right>
      <top style="dotted">
        <color indexed="64"/>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double">
        <color indexed="64"/>
      </bottom>
      <diagonal/>
    </border>
    <border>
      <left style="double">
        <color indexed="64"/>
      </left>
      <right/>
      <top style="thin">
        <color indexed="64"/>
      </top>
      <bottom/>
      <diagonal/>
    </border>
    <border>
      <left/>
      <right style="double">
        <color indexed="64"/>
      </right>
      <top style="dotted">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uble">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7" fillId="0" borderId="0" applyNumberFormat="0" applyFill="0" applyBorder="0" applyAlignment="0" applyProtection="0"/>
  </cellStyleXfs>
  <cellXfs count="774">
    <xf numFmtId="0" fontId="0" fillId="0" borderId="0" xfId="0"/>
    <xf numFmtId="0" fontId="3" fillId="0" borderId="0" xfId="0" applyFont="1"/>
    <xf numFmtId="0" fontId="3" fillId="0" borderId="0" xfId="0" applyFont="1" applyAlignment="1">
      <alignment horizontal="right"/>
    </xf>
    <xf numFmtId="0" fontId="3" fillId="0" borderId="4" xfId="0" applyFont="1" applyBorder="1" applyAlignment="1">
      <alignment vertical="center" wrapText="1"/>
    </xf>
    <xf numFmtId="0" fontId="3" fillId="0" borderId="5" xfId="0" applyFont="1" applyBorder="1" applyAlignment="1">
      <alignment horizontal="center" vertical="center"/>
    </xf>
    <xf numFmtId="38" fontId="3" fillId="0" borderId="0" xfId="0" applyNumberFormat="1" applyFont="1"/>
    <xf numFmtId="0" fontId="3" fillId="0" borderId="7" xfId="0" applyFont="1" applyBorder="1"/>
    <xf numFmtId="0" fontId="3" fillId="0" borderId="3" xfId="0" applyFont="1" applyBorder="1"/>
    <xf numFmtId="0" fontId="3" fillId="0" borderId="11" xfId="0" applyFont="1" applyBorder="1"/>
    <xf numFmtId="0" fontId="3" fillId="2" borderId="9" xfId="0" applyFont="1" applyFill="1" applyBorder="1" applyAlignment="1">
      <alignment horizontal="center" vertical="center" wrapText="1"/>
    </xf>
    <xf numFmtId="0" fontId="3" fillId="0" borderId="0" xfId="0" applyFont="1" applyAlignment="1">
      <alignment horizontal="right" vertical="center" justifyLastLine="1"/>
    </xf>
    <xf numFmtId="0" fontId="3" fillId="0" borderId="13" xfId="0" applyFont="1" applyBorder="1"/>
    <xf numFmtId="0" fontId="3" fillId="0" borderId="6" xfId="0" applyFont="1" applyBorder="1"/>
    <xf numFmtId="0" fontId="7" fillId="0" borderId="0" xfId="0" applyFont="1"/>
    <xf numFmtId="0" fontId="3" fillId="2" borderId="9"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0" xfId="0" applyFont="1" applyAlignment="1">
      <alignment horizontal="center" vertical="distributed" textRotation="255" justifyLastLine="1"/>
    </xf>
    <xf numFmtId="0" fontId="3" fillId="0" borderId="0" xfId="0" applyFont="1" applyAlignment="1">
      <alignment horizontal="right" vertical="center"/>
    </xf>
    <xf numFmtId="176" fontId="3" fillId="0" borderId="0" xfId="1" applyNumberFormat="1" applyFont="1" applyBorder="1"/>
    <xf numFmtId="0" fontId="3" fillId="4" borderId="0" xfId="0" applyFont="1" applyFill="1"/>
    <xf numFmtId="0" fontId="10" fillId="0" borderId="0" xfId="0" applyFont="1"/>
    <xf numFmtId="0" fontId="3" fillId="0" borderId="0" xfId="0" applyFont="1" applyAlignment="1">
      <alignment horizontal="center" vertical="center" wrapText="1"/>
    </xf>
    <xf numFmtId="176" fontId="9" fillId="0" borderId="0" xfId="1" applyNumberFormat="1" applyFont="1" applyBorder="1"/>
    <xf numFmtId="0" fontId="3" fillId="5" borderId="17" xfId="0" applyFont="1" applyFill="1" applyBorder="1" applyAlignment="1">
      <alignment horizontal="left" vertical="center"/>
    </xf>
    <xf numFmtId="0" fontId="3"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3" fillId="0" borderId="9" xfId="0" applyFont="1" applyBorder="1" applyAlignment="1">
      <alignment horizontal="center"/>
    </xf>
    <xf numFmtId="38" fontId="4" fillId="0" borderId="0" xfId="0" applyNumberFormat="1" applyFont="1" applyAlignment="1">
      <alignment horizontal="right"/>
    </xf>
    <xf numFmtId="0" fontId="3" fillId="0" borderId="4" xfId="0" applyFont="1" applyBorder="1"/>
    <xf numFmtId="0" fontId="3" fillId="0" borderId="15" xfId="0" applyFont="1" applyBorder="1"/>
    <xf numFmtId="0" fontId="3" fillId="0" borderId="18" xfId="0" applyFont="1" applyBorder="1"/>
    <xf numFmtId="0" fontId="3"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xf>
    <xf numFmtId="0" fontId="3" fillId="0" borderId="0" xfId="0" applyFont="1" applyAlignment="1">
      <alignment horizontal="left"/>
    </xf>
    <xf numFmtId="0" fontId="3" fillId="0" borderId="3" xfId="0" applyFont="1" applyBorder="1" applyAlignment="1">
      <alignment vertical="center" wrapText="1"/>
    </xf>
    <xf numFmtId="176" fontId="3" fillId="0" borderId="0" xfId="0" applyNumberFormat="1" applyFont="1"/>
    <xf numFmtId="0" fontId="3" fillId="0" borderId="4" xfId="0" applyFont="1" applyBorder="1" applyAlignment="1">
      <alignment horizontal="center" vertical="center" wrapText="1"/>
    </xf>
    <xf numFmtId="38" fontId="4" fillId="0" borderId="32" xfId="2" applyFont="1" applyFill="1" applyBorder="1" applyAlignment="1">
      <alignment horizontal="right"/>
    </xf>
    <xf numFmtId="38" fontId="4" fillId="0" borderId="33" xfId="2" applyFont="1" applyFill="1" applyBorder="1" applyAlignment="1">
      <alignment horizontal="right"/>
    </xf>
    <xf numFmtId="0" fontId="6" fillId="0" borderId="0" xfId="0" applyFont="1" applyAlignment="1">
      <alignment horizontal="left"/>
    </xf>
    <xf numFmtId="176" fontId="3" fillId="0" borderId="4" xfId="1" applyNumberFormat="1" applyFont="1" applyBorder="1"/>
    <xf numFmtId="0" fontId="3" fillId="0" borderId="65" xfId="0" applyFont="1" applyBorder="1" applyAlignment="1">
      <alignment horizontal="right" wrapText="1"/>
    </xf>
    <xf numFmtId="0" fontId="3" fillId="0" borderId="65" xfId="0" applyFont="1" applyBorder="1"/>
    <xf numFmtId="0" fontId="3" fillId="0" borderId="32" xfId="0" applyFont="1" applyBorder="1" applyAlignment="1">
      <alignment horizontal="right" wrapText="1"/>
    </xf>
    <xf numFmtId="0" fontId="3" fillId="0" borderId="33" xfId="0" applyFont="1" applyBorder="1"/>
    <xf numFmtId="0" fontId="3" fillId="0" borderId="38" xfId="0" applyFont="1" applyBorder="1"/>
    <xf numFmtId="0" fontId="3" fillId="0" borderId="42" xfId="0" applyFont="1" applyBorder="1"/>
    <xf numFmtId="0" fontId="3" fillId="0" borderId="46" xfId="0" applyFont="1" applyBorder="1"/>
    <xf numFmtId="176" fontId="3" fillId="0" borderId="49" xfId="1" applyNumberFormat="1" applyFont="1" applyBorder="1"/>
    <xf numFmtId="176" fontId="3" fillId="0" borderId="42" xfId="1" applyNumberFormat="1" applyFont="1" applyBorder="1"/>
    <xf numFmtId="176" fontId="3" fillId="0" borderId="28" xfId="1" applyNumberFormat="1" applyFont="1" applyBorder="1"/>
    <xf numFmtId="177" fontId="6" fillId="0" borderId="10" xfId="1" applyNumberFormat="1" applyFont="1" applyBorder="1" applyAlignment="1">
      <alignment vertical="center"/>
    </xf>
    <xf numFmtId="177" fontId="6" fillId="0" borderId="5" xfId="1" applyNumberFormat="1"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3" xfId="0" applyFont="1" applyBorder="1" applyAlignment="1">
      <alignment horizontal="right" wrapText="1"/>
    </xf>
    <xf numFmtId="0" fontId="3" fillId="0" borderId="8" xfId="0" applyFont="1" applyBorder="1"/>
    <xf numFmtId="176" fontId="3" fillId="0" borderId="21" xfId="1" applyNumberFormat="1" applyFont="1" applyBorder="1"/>
    <xf numFmtId="0" fontId="3" fillId="0" borderId="70" xfId="0" applyFont="1" applyBorder="1"/>
    <xf numFmtId="0" fontId="8" fillId="0" borderId="0" xfId="0" applyFont="1" applyAlignment="1">
      <alignment horizontal="left"/>
    </xf>
    <xf numFmtId="0" fontId="3" fillId="0" borderId="72" xfId="0" applyFont="1" applyBorder="1" applyAlignment="1">
      <alignment horizontal="center" vertical="center" wrapText="1"/>
    </xf>
    <xf numFmtId="176" fontId="3" fillId="0" borderId="0" xfId="1" applyNumberFormat="1" applyFont="1"/>
    <xf numFmtId="176" fontId="3" fillId="0" borderId="0" xfId="1" applyNumberFormat="1" applyFont="1" applyAlignment="1">
      <alignment horizontal="right"/>
    </xf>
    <xf numFmtId="0" fontId="6" fillId="0" borderId="5" xfId="0" applyFont="1" applyBorder="1" applyAlignment="1">
      <alignment horizontal="center" vertical="center" wrapText="1"/>
    </xf>
    <xf numFmtId="0" fontId="3" fillId="0" borderId="13" xfId="0" applyFont="1" applyBorder="1" applyAlignment="1">
      <alignment horizontal="center" vertical="top" wrapText="1"/>
    </xf>
    <xf numFmtId="0" fontId="6" fillId="0" borderId="17" xfId="0" applyFont="1" applyBorder="1" applyAlignment="1">
      <alignment horizontal="center" vertical="center" wrapText="1"/>
    </xf>
    <xf numFmtId="0" fontId="3" fillId="0" borderId="7" xfId="0" applyFont="1" applyBorder="1" applyAlignment="1">
      <alignment horizontal="center" vertical="top" wrapText="1"/>
    </xf>
    <xf numFmtId="176" fontId="3" fillId="0" borderId="60" xfId="1" applyNumberFormat="1" applyFont="1" applyBorder="1"/>
    <xf numFmtId="0" fontId="3" fillId="0" borderId="0" xfId="0" applyFont="1" applyAlignment="1">
      <alignment wrapText="1"/>
    </xf>
    <xf numFmtId="0" fontId="3" fillId="0" borderId="0" xfId="0" applyFont="1" applyAlignment="1">
      <alignment horizontal="right" wrapText="1"/>
    </xf>
    <xf numFmtId="0" fontId="3" fillId="0" borderId="0" xfId="0" applyFont="1" applyAlignment="1">
      <alignment horizontal="center" vertical="center" textRotation="255"/>
    </xf>
    <xf numFmtId="0" fontId="3" fillId="0" borderId="0" xfId="0" applyFont="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38" fontId="4" fillId="0" borderId="87" xfId="2" applyFont="1" applyFill="1" applyBorder="1" applyAlignment="1">
      <alignment horizontal="right" wrapText="1"/>
    </xf>
    <xf numFmtId="38" fontId="4" fillId="0" borderId="32" xfId="2" applyFont="1" applyFill="1" applyBorder="1" applyAlignment="1">
      <alignment horizontal="right" wrapText="1"/>
    </xf>
    <xf numFmtId="38" fontId="4" fillId="0" borderId="88" xfId="2" applyFont="1" applyFill="1" applyBorder="1" applyAlignment="1">
      <alignment horizontal="right" wrapText="1"/>
    </xf>
    <xf numFmtId="38" fontId="4" fillId="0" borderId="89" xfId="2" applyFont="1" applyFill="1" applyBorder="1" applyAlignment="1">
      <alignment horizontal="right" wrapText="1"/>
    </xf>
    <xf numFmtId="38" fontId="4" fillId="0" borderId="90" xfId="2" applyFont="1" applyFill="1" applyBorder="1" applyAlignment="1">
      <alignment horizontal="right" wrapText="1"/>
    </xf>
    <xf numFmtId="38" fontId="4" fillId="0" borderId="65" xfId="2" applyFont="1" applyFill="1" applyBorder="1" applyAlignment="1">
      <alignment horizontal="right"/>
    </xf>
    <xf numFmtId="38" fontId="4" fillId="0" borderId="93" xfId="2" applyFont="1" applyFill="1" applyBorder="1" applyAlignment="1">
      <alignment horizontal="right" wrapText="1"/>
    </xf>
    <xf numFmtId="38" fontId="4" fillId="0" borderId="65" xfId="2" applyFont="1" applyFill="1" applyBorder="1" applyAlignment="1">
      <alignment horizontal="right" wrapText="1"/>
    </xf>
    <xf numFmtId="38" fontId="4" fillId="0" borderId="66" xfId="2" applyFont="1" applyFill="1" applyBorder="1" applyAlignment="1">
      <alignment horizontal="right" wrapText="1"/>
    </xf>
    <xf numFmtId="38" fontId="4" fillId="0" borderId="94" xfId="2" applyFont="1" applyFill="1" applyBorder="1" applyAlignment="1">
      <alignment horizontal="right" wrapText="1"/>
    </xf>
    <xf numFmtId="38" fontId="4" fillId="0" borderId="33" xfId="2" applyFont="1" applyFill="1" applyBorder="1" applyAlignment="1">
      <alignment horizontal="right" wrapText="1"/>
    </xf>
    <xf numFmtId="38" fontId="4" fillId="0" borderId="98" xfId="2" applyFont="1" applyFill="1" applyBorder="1" applyAlignment="1">
      <alignment horizontal="right" wrapText="1"/>
    </xf>
    <xf numFmtId="38" fontId="4" fillId="0" borderId="99" xfId="2" applyFont="1" applyFill="1" applyBorder="1" applyAlignment="1">
      <alignment horizontal="right" wrapText="1"/>
    </xf>
    <xf numFmtId="38" fontId="4" fillId="0" borderId="64" xfId="2" applyFont="1" applyFill="1" applyBorder="1" applyAlignment="1">
      <alignment horizontal="right" wrapText="1"/>
    </xf>
    <xf numFmtId="38" fontId="4" fillId="0" borderId="0" xfId="0" applyNumberFormat="1" applyFont="1" applyAlignment="1">
      <alignment horizontal="right" wrapText="1"/>
    </xf>
    <xf numFmtId="0" fontId="3" fillId="2" borderId="12" xfId="0" applyFont="1" applyFill="1" applyBorder="1"/>
    <xf numFmtId="0" fontId="3" fillId="0" borderId="67" xfId="0" applyFont="1" applyBorder="1"/>
    <xf numFmtId="0" fontId="3" fillId="0" borderId="35" xfId="0" applyFont="1" applyBorder="1"/>
    <xf numFmtId="0" fontId="3" fillId="0" borderId="34" xfId="0" applyFont="1" applyBorder="1"/>
    <xf numFmtId="0" fontId="3" fillId="0" borderId="66" xfId="0" applyFont="1" applyBorder="1"/>
    <xf numFmtId="0" fontId="3" fillId="0" borderId="0" xfId="0" applyFont="1" applyAlignment="1">
      <alignment horizontal="center" vertical="center"/>
    </xf>
    <xf numFmtId="176" fontId="3" fillId="0" borderId="28" xfId="0" applyNumberFormat="1" applyFont="1" applyBorder="1" applyAlignment="1">
      <alignment horizontal="right"/>
    </xf>
    <xf numFmtId="176" fontId="3" fillId="0" borderId="95" xfId="0" applyNumberFormat="1" applyFont="1" applyBorder="1" applyAlignment="1">
      <alignment horizontal="right"/>
    </xf>
    <xf numFmtId="176" fontId="3" fillId="0" borderId="103" xfId="0" applyNumberFormat="1" applyFont="1" applyBorder="1" applyAlignment="1">
      <alignment horizontal="right"/>
    </xf>
    <xf numFmtId="38" fontId="3" fillId="0" borderId="99" xfId="2" applyFont="1" applyFill="1" applyBorder="1" applyAlignment="1">
      <alignment horizontal="right"/>
    </xf>
    <xf numFmtId="38" fontId="4" fillId="0" borderId="0" xfId="2" applyFont="1" applyFill="1" applyBorder="1" applyAlignment="1">
      <alignment horizontal="right" vertical="center"/>
    </xf>
    <xf numFmtId="176" fontId="5" fillId="0" borderId="0" xfId="1" applyNumberFormat="1" applyFont="1" applyFill="1" applyBorder="1" applyAlignment="1">
      <alignment horizontal="right" vertical="center"/>
    </xf>
    <xf numFmtId="38" fontId="4" fillId="0" borderId="88" xfId="2" applyFont="1" applyFill="1" applyBorder="1" applyAlignment="1">
      <alignment horizontal="right"/>
    </xf>
    <xf numFmtId="38" fontId="4" fillId="0" borderId="66" xfId="2" applyFont="1" applyFill="1" applyBorder="1" applyAlignment="1">
      <alignment horizontal="right"/>
    </xf>
    <xf numFmtId="38" fontId="4" fillId="0" borderId="64" xfId="2" applyFont="1" applyFill="1" applyBorder="1" applyAlignment="1">
      <alignment horizontal="right"/>
    </xf>
    <xf numFmtId="0" fontId="3" fillId="0" borderId="108" xfId="0" applyFont="1" applyBorder="1" applyAlignment="1">
      <alignment horizontal="center" vertical="top" textRotation="255" wrapText="1"/>
    </xf>
    <xf numFmtId="0" fontId="3" fillId="0" borderId="109" xfId="0" applyFont="1" applyBorder="1" applyAlignment="1">
      <alignment wrapText="1"/>
    </xf>
    <xf numFmtId="0" fontId="3" fillId="0" borderId="110" xfId="0" applyFont="1" applyBorder="1" applyAlignment="1">
      <alignment wrapText="1"/>
    </xf>
    <xf numFmtId="0" fontId="3" fillId="0" borderId="111" xfId="0" applyFont="1" applyBorder="1" applyAlignment="1">
      <alignment horizontal="center" vertical="top" textRotation="255" wrapText="1"/>
    </xf>
    <xf numFmtId="0" fontId="3" fillId="0" borderId="112" xfId="0" applyFont="1" applyBorder="1" applyAlignment="1">
      <alignment wrapText="1"/>
    </xf>
    <xf numFmtId="0" fontId="3" fillId="0" borderId="112" xfId="0" applyFont="1" applyBorder="1" applyAlignment="1">
      <alignment horizontal="center" vertical="center" textRotation="255" wrapText="1"/>
    </xf>
    <xf numFmtId="0" fontId="3" fillId="0" borderId="113" xfId="0" applyFont="1" applyBorder="1" applyAlignment="1">
      <alignment horizontal="center" vertical="center" textRotation="255" wrapText="1"/>
    </xf>
    <xf numFmtId="38" fontId="4" fillId="0" borderId="114" xfId="2" applyFont="1" applyFill="1" applyBorder="1" applyAlignment="1">
      <alignment horizontal="right" wrapText="1"/>
    </xf>
    <xf numFmtId="38" fontId="4" fillId="0" borderId="115" xfId="2" applyFont="1" applyFill="1" applyBorder="1" applyAlignment="1">
      <alignment horizontal="right" wrapText="1"/>
    </xf>
    <xf numFmtId="38" fontId="4" fillId="0" borderId="120" xfId="2" applyFont="1" applyFill="1" applyBorder="1" applyAlignment="1">
      <alignment horizontal="right" wrapText="1"/>
    </xf>
    <xf numFmtId="38" fontId="4" fillId="0" borderId="121" xfId="2" applyFont="1" applyFill="1" applyBorder="1" applyAlignment="1">
      <alignment horizontal="right" wrapText="1"/>
    </xf>
    <xf numFmtId="38" fontId="4" fillId="0" borderId="124" xfId="2" applyFont="1" applyFill="1" applyBorder="1" applyAlignment="1">
      <alignment horizontal="right" wrapText="1"/>
    </xf>
    <xf numFmtId="38" fontId="4" fillId="0" borderId="125" xfId="2" applyFont="1" applyFill="1" applyBorder="1" applyAlignment="1">
      <alignment horizontal="right" wrapText="1"/>
    </xf>
    <xf numFmtId="0" fontId="3" fillId="0" borderId="131" xfId="0" applyFont="1" applyBorder="1" applyAlignment="1">
      <alignment wrapText="1"/>
    </xf>
    <xf numFmtId="0" fontId="3" fillId="0" borderId="109" xfId="0" applyFont="1" applyBorder="1" applyAlignment="1">
      <alignment horizontal="right" wrapText="1"/>
    </xf>
    <xf numFmtId="0" fontId="3" fillId="0" borderId="131" xfId="0" applyFont="1" applyBorder="1"/>
    <xf numFmtId="0" fontId="3" fillId="0" borderId="132" xfId="0" applyFont="1" applyBorder="1"/>
    <xf numFmtId="38" fontId="4" fillId="0" borderId="133" xfId="2" applyFont="1" applyFill="1" applyBorder="1" applyAlignment="1">
      <alignment horizontal="right" wrapText="1"/>
    </xf>
    <xf numFmtId="38" fontId="4" fillId="0" borderId="134" xfId="2" applyFont="1" applyFill="1" applyBorder="1" applyAlignment="1">
      <alignment horizontal="right"/>
    </xf>
    <xf numFmtId="38" fontId="4" fillId="0" borderId="138" xfId="2" applyFont="1" applyFill="1" applyBorder="1" applyAlignment="1">
      <alignment horizontal="right" wrapText="1"/>
    </xf>
    <xf numFmtId="38" fontId="4" fillId="0" borderId="121" xfId="2" applyFont="1" applyFill="1" applyBorder="1" applyAlignment="1">
      <alignment horizontal="right"/>
    </xf>
    <xf numFmtId="38" fontId="4" fillId="0" borderId="115" xfId="2" applyFont="1" applyFill="1" applyBorder="1" applyAlignment="1">
      <alignment horizontal="right"/>
    </xf>
    <xf numFmtId="38" fontId="4" fillId="0" borderId="141" xfId="2" applyFont="1" applyFill="1" applyBorder="1" applyAlignment="1">
      <alignment horizontal="right" wrapText="1"/>
    </xf>
    <xf numFmtId="38" fontId="4" fillId="0" borderId="125" xfId="2" applyFont="1" applyFill="1" applyBorder="1" applyAlignment="1">
      <alignment horizontal="right"/>
    </xf>
    <xf numFmtId="0" fontId="3" fillId="2" borderId="78" xfId="0" applyFont="1" applyFill="1" applyBorder="1" applyAlignment="1">
      <alignment horizontal="center" vertical="top" textRotation="255" wrapText="1"/>
    </xf>
    <xf numFmtId="0" fontId="3" fillId="2" borderId="12" xfId="0" applyFont="1" applyFill="1" applyBorder="1" applyAlignment="1">
      <alignment wrapText="1"/>
    </xf>
    <xf numFmtId="0" fontId="3" fillId="2" borderId="72" xfId="0" applyFont="1" applyFill="1" applyBorder="1" applyAlignment="1">
      <alignment horizontal="center" vertical="top" textRotation="255" wrapText="1"/>
    </xf>
    <xf numFmtId="0" fontId="3" fillId="2" borderId="0" xfId="0" applyFont="1" applyFill="1" applyAlignment="1">
      <alignment horizontal="center" vertical="center" textRotation="255" wrapText="1"/>
    </xf>
    <xf numFmtId="0" fontId="3" fillId="2" borderId="13" xfId="0" applyFont="1" applyFill="1" applyBorder="1" applyAlignment="1">
      <alignment horizontal="center" vertical="center" textRotation="255" wrapText="1"/>
    </xf>
    <xf numFmtId="0" fontId="3" fillId="3" borderId="7" xfId="0" applyFont="1" applyFill="1" applyBorder="1" applyAlignment="1">
      <alignment horizontal="center" vertical="top" textRotation="255"/>
    </xf>
    <xf numFmtId="0" fontId="3" fillId="3" borderId="1" xfId="0" applyFont="1" applyFill="1" applyBorder="1" applyAlignment="1">
      <alignment horizontal="right"/>
    </xf>
    <xf numFmtId="0" fontId="3" fillId="3" borderId="6" xfId="0" applyFont="1" applyFill="1" applyBorder="1" applyAlignment="1">
      <alignment horizontal="center" vertical="top" textRotation="255"/>
    </xf>
    <xf numFmtId="0" fontId="3" fillId="3" borderId="0" xfId="0" applyFont="1" applyFill="1" applyAlignment="1">
      <alignment horizontal="center" vertical="center" textRotation="255"/>
    </xf>
    <xf numFmtId="0" fontId="3" fillId="3" borderId="13" xfId="0" applyFont="1" applyFill="1" applyBorder="1" applyAlignment="1">
      <alignment horizontal="center" vertical="center" textRotation="255"/>
    </xf>
    <xf numFmtId="0" fontId="3" fillId="3" borderId="1" xfId="0" applyFont="1" applyFill="1" applyBorder="1" applyAlignment="1">
      <alignment wrapText="1"/>
    </xf>
    <xf numFmtId="0" fontId="3" fillId="3" borderId="1" xfId="0" applyFont="1" applyFill="1" applyBorder="1" applyAlignment="1">
      <alignment horizontal="right" wrapText="1"/>
    </xf>
    <xf numFmtId="0" fontId="3" fillId="3" borderId="1" xfId="0" applyFont="1" applyFill="1" applyBorder="1"/>
    <xf numFmtId="0" fontId="3" fillId="3" borderId="2" xfId="0" applyFont="1" applyFill="1" applyBorder="1"/>
    <xf numFmtId="0" fontId="3" fillId="2" borderId="147" xfId="0" applyFont="1" applyFill="1" applyBorder="1"/>
    <xf numFmtId="0" fontId="3" fillId="2" borderId="0" xfId="0" applyFont="1" applyFill="1" applyAlignment="1">
      <alignment horizontal="center" vertical="center" textRotation="255"/>
    </xf>
    <xf numFmtId="0" fontId="3" fillId="2" borderId="112"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13" xfId="0" applyFont="1" applyFill="1" applyBorder="1" applyAlignment="1">
      <alignment horizontal="center" vertical="center" textRotation="255"/>
    </xf>
    <xf numFmtId="0" fontId="3" fillId="2" borderId="12" xfId="0" applyFont="1" applyFill="1" applyBorder="1" applyAlignment="1">
      <alignment horizontal="center" vertical="top" textRotation="255" wrapText="1"/>
    </xf>
    <xf numFmtId="0" fontId="3" fillId="2" borderId="71" xfId="0" applyFont="1" applyFill="1" applyBorder="1" applyAlignment="1">
      <alignment wrapText="1"/>
    </xf>
    <xf numFmtId="38" fontId="4" fillId="0" borderId="104" xfId="2" applyFont="1" applyFill="1" applyBorder="1" applyAlignment="1">
      <alignment horizontal="right" wrapText="1"/>
    </xf>
    <xf numFmtId="38" fontId="4" fillId="0" borderId="148" xfId="2" applyFont="1" applyFill="1" applyBorder="1" applyAlignment="1">
      <alignment horizontal="right" wrapText="1"/>
    </xf>
    <xf numFmtId="38" fontId="4" fillId="0" borderId="149" xfId="2" applyFont="1" applyFill="1" applyBorder="1" applyAlignment="1">
      <alignment horizontal="right" wrapText="1"/>
    </xf>
    <xf numFmtId="0" fontId="3" fillId="0" borderId="7" xfId="0" applyFont="1" applyBorder="1" applyAlignment="1">
      <alignment horizontal="center" vertical="top" textRotation="255"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176" fontId="3" fillId="0" borderId="69" xfId="1" applyNumberFormat="1" applyFont="1" applyBorder="1"/>
    <xf numFmtId="176" fontId="3" fillId="0" borderId="6" xfId="1" applyNumberFormat="1" applyFont="1" applyBorder="1"/>
    <xf numFmtId="0" fontId="3" fillId="0" borderId="7" xfId="0" applyFont="1" applyBorder="1" applyAlignment="1">
      <alignment vertical="center"/>
    </xf>
    <xf numFmtId="0" fontId="3" fillId="0" borderId="69" xfId="0" applyFont="1" applyBorder="1" applyAlignment="1">
      <alignment horizontal="right" vertical="center" wrapText="1"/>
    </xf>
    <xf numFmtId="0" fontId="3" fillId="0" borderId="15" xfId="0" applyFont="1" applyBorder="1" applyAlignment="1">
      <alignment vertical="center"/>
    </xf>
    <xf numFmtId="0" fontId="3" fillId="4" borderId="12"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71" xfId="0" applyFont="1" applyFill="1" applyBorder="1" applyAlignment="1">
      <alignment horizontal="center" vertical="center"/>
    </xf>
    <xf numFmtId="0" fontId="3" fillId="0" borderId="88" xfId="0" applyFont="1" applyBorder="1" applyAlignment="1">
      <alignment horizontal="right"/>
    </xf>
    <xf numFmtId="0" fontId="3" fillId="0" borderId="66" xfId="0" applyFont="1" applyBorder="1" applyAlignment="1">
      <alignment horizontal="right" wrapText="1"/>
    </xf>
    <xf numFmtId="0" fontId="3" fillId="0" borderId="88" xfId="0" applyFont="1" applyBorder="1" applyAlignment="1">
      <alignment horizontal="right" wrapText="1"/>
    </xf>
    <xf numFmtId="0" fontId="3" fillId="0" borderId="41" xfId="0" applyFont="1" applyBorder="1"/>
    <xf numFmtId="176" fontId="3" fillId="0" borderId="63" xfId="1" applyNumberFormat="1" applyFont="1" applyBorder="1"/>
    <xf numFmtId="176" fontId="3" fillId="0" borderId="45" xfId="1" applyNumberFormat="1" applyFont="1" applyBorder="1"/>
    <xf numFmtId="0" fontId="3" fillId="0" borderId="48" xfId="0" applyFont="1" applyBorder="1"/>
    <xf numFmtId="0" fontId="3" fillId="0" borderId="45" xfId="0" applyFont="1" applyBorder="1"/>
    <xf numFmtId="0" fontId="7" fillId="5" borderId="153" xfId="0" applyFont="1" applyFill="1" applyBorder="1" applyAlignment="1">
      <alignment horizontal="center" vertical="center"/>
    </xf>
    <xf numFmtId="0" fontId="6" fillId="0" borderId="154" xfId="0" applyFont="1" applyBorder="1" applyAlignment="1">
      <alignment horizontal="center" vertical="center" wrapText="1"/>
    </xf>
    <xf numFmtId="0" fontId="3" fillId="0" borderId="78" xfId="0" applyFont="1" applyBorder="1" applyAlignment="1">
      <alignment horizontal="center" vertical="center"/>
    </xf>
    <xf numFmtId="0" fontId="3" fillId="0" borderId="12" xfId="0" applyFont="1" applyBorder="1" applyAlignment="1">
      <alignment horizontal="center" vertical="center"/>
    </xf>
    <xf numFmtId="0" fontId="3" fillId="0" borderId="93" xfId="0" applyFont="1" applyBorder="1" applyAlignment="1">
      <alignment horizontal="right" wrapText="1"/>
    </xf>
    <xf numFmtId="0" fontId="3" fillId="0" borderId="87" xfId="0" applyFont="1" applyBorder="1" applyAlignment="1">
      <alignment horizontal="right" wrapText="1"/>
    </xf>
    <xf numFmtId="0" fontId="3" fillId="0" borderId="71" xfId="0" applyFont="1" applyBorder="1" applyAlignment="1">
      <alignment horizontal="center" vertical="center"/>
    </xf>
    <xf numFmtId="0" fontId="3" fillId="0" borderId="99" xfId="0" applyFont="1" applyBorder="1" applyAlignment="1">
      <alignment horizontal="right" wrapText="1"/>
    </xf>
    <xf numFmtId="0" fontId="3" fillId="0" borderId="93" xfId="0" applyFont="1" applyBorder="1"/>
    <xf numFmtId="0" fontId="3" fillId="0" borderId="99" xfId="0" applyFont="1" applyBorder="1"/>
    <xf numFmtId="0" fontId="3" fillId="0" borderId="148" xfId="0" applyFont="1" applyBorder="1" applyAlignment="1">
      <alignment horizontal="right" wrapText="1"/>
    </xf>
    <xf numFmtId="0" fontId="3" fillId="0" borderId="104" xfId="0" applyFont="1" applyBorder="1" applyAlignment="1">
      <alignment horizontal="right" wrapText="1"/>
    </xf>
    <xf numFmtId="0" fontId="3" fillId="0" borderId="20" xfId="0" applyFont="1" applyBorder="1" applyAlignment="1">
      <alignment horizontal="center"/>
    </xf>
    <xf numFmtId="0" fontId="3" fillId="2" borderId="25" xfId="0" applyFont="1" applyFill="1" applyBorder="1" applyAlignment="1">
      <alignment horizontal="center" vertical="center"/>
    </xf>
    <xf numFmtId="0" fontId="3" fillId="0" borderId="104" xfId="0" applyFont="1" applyBorder="1" applyAlignment="1">
      <alignment vertical="center"/>
    </xf>
    <xf numFmtId="177" fontId="6" fillId="0" borderId="36" xfId="1" applyNumberFormat="1" applyFont="1" applyBorder="1" applyAlignment="1">
      <alignment vertical="center"/>
    </xf>
    <xf numFmtId="0" fontId="3" fillId="0" borderId="149" xfId="0" applyFont="1" applyBorder="1" applyAlignment="1">
      <alignment vertical="center"/>
    </xf>
    <xf numFmtId="177" fontId="6" fillId="0" borderId="37" xfId="1" applyNumberFormat="1" applyFont="1" applyBorder="1" applyAlignment="1">
      <alignment vertical="center"/>
    </xf>
    <xf numFmtId="0" fontId="3" fillId="0" borderId="165" xfId="0" applyFont="1" applyBorder="1" applyAlignment="1">
      <alignment horizontal="center"/>
    </xf>
    <xf numFmtId="0" fontId="3" fillId="0" borderId="0" xfId="0" applyFont="1" applyAlignment="1">
      <alignment horizontal="left" vertical="center" wrapText="1"/>
    </xf>
    <xf numFmtId="0" fontId="3" fillId="0" borderId="32" xfId="0" applyFont="1" applyBorder="1" applyAlignment="1">
      <alignment horizontal="right"/>
    </xf>
    <xf numFmtId="38" fontId="4" fillId="0" borderId="167" xfId="2" applyFont="1" applyFill="1" applyBorder="1" applyAlignment="1">
      <alignment horizontal="right"/>
    </xf>
    <xf numFmtId="38" fontId="4" fillId="0" borderId="148" xfId="2" applyFont="1" applyFill="1" applyBorder="1" applyAlignment="1">
      <alignment horizontal="right"/>
    </xf>
    <xf numFmtId="38" fontId="4" fillId="0" borderId="104" xfId="2" applyFont="1" applyFill="1" applyBorder="1" applyAlignment="1">
      <alignment horizontal="right"/>
    </xf>
    <xf numFmtId="0" fontId="3" fillId="2" borderId="71" xfId="0" applyFont="1" applyFill="1" applyBorder="1"/>
    <xf numFmtId="0" fontId="3" fillId="2" borderId="44"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38" fontId="4" fillId="0" borderId="149" xfId="2" applyFont="1" applyFill="1" applyBorder="1" applyAlignment="1">
      <alignment horizontal="right"/>
    </xf>
    <xf numFmtId="0" fontId="3" fillId="2" borderId="0" xfId="0" applyFont="1" applyFill="1" applyAlignment="1">
      <alignment horizontal="center" vertical="top" textRotation="255" wrapText="1"/>
    </xf>
    <xf numFmtId="38" fontId="4" fillId="0" borderId="168" xfId="2" applyFont="1" applyFill="1" applyBorder="1" applyAlignment="1">
      <alignment horizontal="right" wrapText="1"/>
    </xf>
    <xf numFmtId="38" fontId="4" fillId="0" borderId="169" xfId="2" applyFont="1" applyFill="1" applyBorder="1" applyAlignment="1">
      <alignment horizontal="right" wrapText="1"/>
    </xf>
    <xf numFmtId="38" fontId="4" fillId="0" borderId="170" xfId="2" applyFont="1" applyFill="1" applyBorder="1" applyAlignment="1">
      <alignment horizontal="right" wrapText="1"/>
    </xf>
    <xf numFmtId="176" fontId="3" fillId="0" borderId="37" xfId="0" applyNumberFormat="1" applyFont="1" applyBorder="1" applyAlignment="1">
      <alignment horizontal="right"/>
    </xf>
    <xf numFmtId="176" fontId="3" fillId="0" borderId="101" xfId="0" applyNumberFormat="1" applyFont="1" applyBorder="1" applyAlignment="1">
      <alignment horizontal="right"/>
    </xf>
    <xf numFmtId="176" fontId="3" fillId="0" borderId="105" xfId="0" applyNumberFormat="1" applyFont="1" applyBorder="1" applyAlignment="1">
      <alignment horizontal="right"/>
    </xf>
    <xf numFmtId="176" fontId="3" fillId="0" borderId="80" xfId="0" applyNumberFormat="1" applyFont="1" applyBorder="1" applyAlignment="1">
      <alignment horizontal="right"/>
    </xf>
    <xf numFmtId="176" fontId="3" fillId="0" borderId="81" xfId="0" applyNumberFormat="1" applyFont="1" applyBorder="1" applyAlignment="1">
      <alignment horizontal="right"/>
    </xf>
    <xf numFmtId="176" fontId="3" fillId="0" borderId="85" xfId="0" applyNumberFormat="1" applyFont="1" applyBorder="1" applyAlignment="1">
      <alignment horizontal="right"/>
    </xf>
    <xf numFmtId="176" fontId="3" fillId="0" borderId="86" xfId="0" applyNumberFormat="1" applyFont="1" applyBorder="1" applyAlignment="1">
      <alignment horizontal="right"/>
    </xf>
    <xf numFmtId="176" fontId="3" fillId="0" borderId="83" xfId="0" applyNumberFormat="1" applyFont="1" applyBorder="1" applyAlignment="1">
      <alignment horizontal="right"/>
    </xf>
    <xf numFmtId="176" fontId="3" fillId="0" borderId="84" xfId="0" applyNumberFormat="1" applyFont="1" applyBorder="1" applyAlignment="1">
      <alignment horizontal="right"/>
    </xf>
    <xf numFmtId="0" fontId="14" fillId="0" borderId="0" xfId="0" applyFont="1"/>
    <xf numFmtId="0" fontId="3" fillId="0" borderId="148" xfId="0" applyFont="1" applyBorder="1"/>
    <xf numFmtId="0" fontId="3" fillId="0" borderId="64" xfId="0" applyFont="1" applyBorder="1"/>
    <xf numFmtId="0" fontId="3" fillId="0" borderId="149" xfId="0" applyFont="1" applyBorder="1"/>
    <xf numFmtId="0" fontId="3" fillId="0" borderId="42" xfId="0" applyFont="1" applyBorder="1" applyAlignment="1">
      <alignment horizontal="right"/>
    </xf>
    <xf numFmtId="176" fontId="3" fillId="0" borderId="100" xfId="0" applyNumberFormat="1" applyFont="1" applyBorder="1" applyAlignment="1">
      <alignment horizontal="right"/>
    </xf>
    <xf numFmtId="176" fontId="3" fillId="0" borderId="106" xfId="0" applyNumberFormat="1" applyFont="1" applyBorder="1" applyAlignment="1">
      <alignment horizontal="right"/>
    </xf>
    <xf numFmtId="176" fontId="3" fillId="0" borderId="0" xfId="0" applyNumberFormat="1" applyFont="1" applyAlignment="1">
      <alignment horizontal="right"/>
    </xf>
    <xf numFmtId="179" fontId="3" fillId="0" borderId="0" xfId="0" applyNumberFormat="1" applyFont="1"/>
    <xf numFmtId="3" fontId="3" fillId="0" borderId="0" xfId="0" applyNumberFormat="1" applyFont="1" applyAlignment="1">
      <alignment horizontal="right"/>
    </xf>
    <xf numFmtId="178" fontId="7" fillId="0" borderId="0" xfId="0" applyNumberFormat="1" applyFont="1"/>
    <xf numFmtId="178" fontId="7" fillId="0" borderId="0" xfId="0" applyNumberFormat="1" applyFont="1" applyAlignment="1">
      <alignment horizontal="right"/>
    </xf>
    <xf numFmtId="178" fontId="7" fillId="0" borderId="0" xfId="1" applyNumberFormat="1" applyFont="1"/>
    <xf numFmtId="178" fontId="7" fillId="0" borderId="0" xfId="0" applyNumberFormat="1" applyFont="1" applyAlignment="1">
      <alignment wrapText="1"/>
    </xf>
    <xf numFmtId="178" fontId="7" fillId="0" borderId="0" xfId="0" applyNumberFormat="1" applyFont="1" applyAlignment="1">
      <alignment horizontal="right" wrapText="1"/>
    </xf>
    <xf numFmtId="176" fontId="4" fillId="0" borderId="21" xfId="0" applyNumberFormat="1" applyFont="1" applyBorder="1"/>
    <xf numFmtId="176" fontId="4" fillId="0" borderId="69" xfId="0" applyNumberFormat="1" applyFont="1" applyBorder="1"/>
    <xf numFmtId="176" fontId="4" fillId="0" borderId="116" xfId="0" applyNumberFormat="1" applyFont="1" applyBorder="1" applyAlignment="1">
      <alignment wrapText="1"/>
    </xf>
    <xf numFmtId="176" fontId="4" fillId="0" borderId="21" xfId="0" applyNumberFormat="1" applyFont="1" applyBorder="1" applyAlignment="1">
      <alignment wrapText="1"/>
    </xf>
    <xf numFmtId="176" fontId="4" fillId="0" borderId="117" xfId="0" applyNumberFormat="1" applyFont="1" applyBorder="1" applyAlignment="1">
      <alignment wrapText="1"/>
    </xf>
    <xf numFmtId="176" fontId="4" fillId="0" borderId="91" xfId="0" applyNumberFormat="1" applyFont="1" applyBorder="1" applyAlignment="1">
      <alignment wrapText="1"/>
    </xf>
    <xf numFmtId="176" fontId="4" fillId="0" borderId="60" xfId="0" applyNumberFormat="1" applyFont="1" applyBorder="1" applyAlignment="1">
      <alignment wrapText="1"/>
    </xf>
    <xf numFmtId="176" fontId="4" fillId="0" borderId="59" xfId="0" applyNumberFormat="1" applyFont="1" applyBorder="1" applyAlignment="1">
      <alignment wrapText="1"/>
    </xf>
    <xf numFmtId="176" fontId="4" fillId="0" borderId="62" xfId="0" applyNumberFormat="1" applyFont="1" applyBorder="1"/>
    <xf numFmtId="176" fontId="4" fillId="0" borderId="73" xfId="0" applyNumberFormat="1" applyFont="1" applyBorder="1" applyAlignment="1">
      <alignment wrapText="1"/>
    </xf>
    <xf numFmtId="176" fontId="4" fillId="0" borderId="135" xfId="0" applyNumberFormat="1" applyFont="1" applyBorder="1"/>
    <xf numFmtId="176" fontId="4" fillId="0" borderId="10" xfId="0" applyNumberFormat="1" applyFont="1" applyBorder="1"/>
    <xf numFmtId="176" fontId="4" fillId="0" borderId="14" xfId="0" applyNumberFormat="1" applyFont="1" applyBorder="1"/>
    <xf numFmtId="49" fontId="4" fillId="0" borderId="118" xfId="0" applyNumberFormat="1" applyFont="1" applyBorder="1" applyAlignment="1">
      <alignment horizontal="right" wrapText="1"/>
    </xf>
    <xf numFmtId="176" fontId="4" fillId="0" borderId="10" xfId="0" applyNumberFormat="1" applyFont="1" applyBorder="1" applyAlignment="1">
      <alignment wrapText="1"/>
    </xf>
    <xf numFmtId="176" fontId="4" fillId="0" borderId="119" xfId="0" applyNumberFormat="1" applyFont="1" applyBorder="1" applyAlignment="1">
      <alignment wrapText="1"/>
    </xf>
    <xf numFmtId="49" fontId="4" fillId="0" borderId="136" xfId="0" applyNumberFormat="1" applyFont="1" applyBorder="1" applyAlignment="1">
      <alignment horizontal="right" wrapText="1"/>
    </xf>
    <xf numFmtId="176" fontId="4" fillId="0" borderId="92" xfId="0" applyNumberFormat="1" applyFont="1" applyBorder="1" applyAlignment="1">
      <alignment wrapText="1"/>
    </xf>
    <xf numFmtId="49" fontId="4" fillId="0" borderId="77" xfId="0" applyNumberFormat="1" applyFont="1" applyBorder="1" applyAlignment="1">
      <alignment horizontal="right" wrapText="1"/>
    </xf>
    <xf numFmtId="49" fontId="4" fillId="0" borderId="10" xfId="0" applyNumberFormat="1" applyFont="1" applyBorder="1" applyAlignment="1">
      <alignment horizontal="right" wrapText="1"/>
    </xf>
    <xf numFmtId="176" fontId="4" fillId="0" borderId="36" xfId="0" applyNumberFormat="1" applyFont="1" applyBorder="1" applyAlignment="1">
      <alignment wrapText="1"/>
    </xf>
    <xf numFmtId="176" fontId="4" fillId="0" borderId="51" xfId="0" applyNumberFormat="1" applyFont="1" applyBorder="1"/>
    <xf numFmtId="49" fontId="4" fillId="0" borderId="92" xfId="0" applyNumberFormat="1" applyFont="1" applyBorder="1" applyAlignment="1">
      <alignment horizontal="right" wrapText="1"/>
    </xf>
    <xf numFmtId="176" fontId="4" fillId="0" borderId="137" xfId="0" applyNumberFormat="1" applyFont="1" applyBorder="1"/>
    <xf numFmtId="176" fontId="4" fillId="0" borderId="139" xfId="0" applyNumberFormat="1" applyFont="1" applyBorder="1" applyAlignment="1">
      <alignment wrapText="1"/>
    </xf>
    <xf numFmtId="176" fontId="4" fillId="0" borderId="69" xfId="0" applyNumberFormat="1" applyFont="1" applyBorder="1" applyAlignment="1">
      <alignment wrapText="1"/>
    </xf>
    <xf numFmtId="176" fontId="4" fillId="0" borderId="59" xfId="0" applyNumberFormat="1" applyFont="1" applyBorder="1"/>
    <xf numFmtId="176" fontId="4" fillId="0" borderId="117" xfId="0" applyNumberFormat="1" applyFont="1" applyBorder="1"/>
    <xf numFmtId="176" fontId="4" fillId="0" borderId="22" xfId="0" applyNumberFormat="1" applyFont="1" applyBorder="1"/>
    <xf numFmtId="176" fontId="4" fillId="0" borderId="80" xfId="0" applyNumberFormat="1" applyFont="1" applyBorder="1"/>
    <xf numFmtId="49" fontId="4" fillId="0" borderId="122" xfId="0" applyNumberFormat="1" applyFont="1" applyBorder="1" applyAlignment="1">
      <alignment horizontal="right" wrapText="1"/>
    </xf>
    <xf numFmtId="176" fontId="4" fillId="0" borderId="22" xfId="0" applyNumberFormat="1" applyFont="1" applyBorder="1" applyAlignment="1">
      <alignment wrapText="1"/>
    </xf>
    <xf numFmtId="176" fontId="4" fillId="0" borderId="123" xfId="0" applyNumberFormat="1" applyFont="1" applyBorder="1" applyAlignment="1">
      <alignment wrapText="1"/>
    </xf>
    <xf numFmtId="49" fontId="4" fillId="0" borderId="140" xfId="0" applyNumberFormat="1" applyFont="1" applyBorder="1" applyAlignment="1">
      <alignment horizontal="right" wrapText="1"/>
    </xf>
    <xf numFmtId="176" fontId="4" fillId="0" borderId="96" xfId="0" applyNumberFormat="1" applyFont="1" applyBorder="1" applyAlignment="1">
      <alignment wrapText="1"/>
    </xf>
    <xf numFmtId="49" fontId="4" fillId="0" borderId="95" xfId="0" applyNumberFormat="1" applyFont="1" applyBorder="1" applyAlignment="1">
      <alignment horizontal="right" wrapText="1"/>
    </xf>
    <xf numFmtId="176" fontId="4" fillId="0" borderId="80" xfId="0" applyNumberFormat="1" applyFont="1" applyBorder="1" applyAlignment="1">
      <alignment wrapText="1"/>
    </xf>
    <xf numFmtId="49" fontId="4" fillId="0" borderId="22" xfId="0" applyNumberFormat="1" applyFont="1" applyBorder="1" applyAlignment="1">
      <alignment horizontal="right" wrapText="1"/>
    </xf>
    <xf numFmtId="176" fontId="4" fillId="0" borderId="81" xfId="0" applyNumberFormat="1" applyFont="1" applyBorder="1" applyAlignment="1">
      <alignment wrapText="1"/>
    </xf>
    <xf numFmtId="176" fontId="4" fillId="0" borderId="81" xfId="0" applyNumberFormat="1" applyFont="1" applyBorder="1"/>
    <xf numFmtId="49" fontId="4" fillId="0" borderId="166" xfId="0" applyNumberFormat="1" applyFont="1" applyBorder="1" applyAlignment="1">
      <alignment horizontal="right" wrapText="1"/>
    </xf>
    <xf numFmtId="176" fontId="4" fillId="0" borderId="123" xfId="0" applyNumberFormat="1" applyFont="1" applyBorder="1"/>
    <xf numFmtId="176" fontId="4" fillId="0" borderId="23" xfId="0" applyNumberFormat="1" applyFont="1" applyBorder="1" applyAlignment="1">
      <alignment wrapText="1"/>
    </xf>
    <xf numFmtId="176" fontId="4" fillId="0" borderId="23" xfId="0" applyNumberFormat="1" applyFont="1" applyBorder="1"/>
    <xf numFmtId="176" fontId="4" fillId="0" borderId="85" xfId="0" applyNumberFormat="1" applyFont="1" applyBorder="1"/>
    <xf numFmtId="49" fontId="4" fillId="0" borderId="126" xfId="0" applyNumberFormat="1" applyFont="1" applyBorder="1" applyAlignment="1">
      <alignment horizontal="right" wrapText="1"/>
    </xf>
    <xf numFmtId="176" fontId="4" fillId="0" borderId="127" xfId="0" applyNumberFormat="1" applyFont="1" applyBorder="1" applyAlignment="1">
      <alignment wrapText="1"/>
    </xf>
    <xf numFmtId="49" fontId="4" fillId="0" borderId="142" xfId="0" applyNumberFormat="1" applyFont="1" applyBorder="1" applyAlignment="1">
      <alignment horizontal="right" wrapText="1"/>
    </xf>
    <xf numFmtId="176" fontId="4" fillId="0" borderId="102" xfId="0" applyNumberFormat="1" applyFont="1" applyBorder="1" applyAlignment="1">
      <alignment wrapText="1"/>
    </xf>
    <xf numFmtId="49" fontId="4" fillId="0" borderId="103" xfId="0" applyNumberFormat="1" applyFont="1" applyBorder="1" applyAlignment="1">
      <alignment horizontal="right" wrapText="1"/>
    </xf>
    <xf numFmtId="176" fontId="4" fillId="0" borderId="85" xfId="0" applyNumberFormat="1" applyFont="1" applyBorder="1" applyAlignment="1">
      <alignment wrapText="1"/>
    </xf>
    <xf numFmtId="49" fontId="4" fillId="0" borderId="23" xfId="0" applyNumberFormat="1" applyFont="1" applyBorder="1" applyAlignment="1">
      <alignment horizontal="right" wrapText="1"/>
    </xf>
    <xf numFmtId="176" fontId="4" fillId="0" borderId="86" xfId="0" applyNumberFormat="1" applyFont="1" applyBorder="1" applyAlignment="1">
      <alignment wrapText="1"/>
    </xf>
    <xf numFmtId="176" fontId="4" fillId="0" borderId="86" xfId="0" applyNumberFormat="1" applyFont="1" applyBorder="1"/>
    <xf numFmtId="49" fontId="4" fillId="0" borderId="171" xfId="0" applyNumberFormat="1" applyFont="1" applyBorder="1" applyAlignment="1">
      <alignment horizontal="right" wrapText="1"/>
    </xf>
    <xf numFmtId="176" fontId="4" fillId="0" borderId="127" xfId="0" applyNumberFormat="1" applyFont="1" applyBorder="1"/>
    <xf numFmtId="49" fontId="4" fillId="0" borderId="10" xfId="0" applyNumberFormat="1" applyFont="1" applyBorder="1" applyAlignment="1">
      <alignment horizontal="right"/>
    </xf>
    <xf numFmtId="49" fontId="4" fillId="0" borderId="22" xfId="0" applyNumberFormat="1" applyFont="1" applyBorder="1" applyAlignment="1">
      <alignment horizontal="right"/>
    </xf>
    <xf numFmtId="49" fontId="4" fillId="0" borderId="23" xfId="0" applyNumberFormat="1" applyFont="1" applyBorder="1" applyAlignment="1">
      <alignment horizontal="right"/>
    </xf>
    <xf numFmtId="49" fontId="4" fillId="0" borderId="128" xfId="0" applyNumberFormat="1" applyFont="1" applyBorder="1" applyAlignment="1">
      <alignment horizontal="right" wrapText="1"/>
    </xf>
    <xf numFmtId="176" fontId="4" fillId="0" borderId="129" xfId="0" applyNumberFormat="1" applyFont="1" applyBorder="1" applyAlignment="1">
      <alignment wrapText="1"/>
    </xf>
    <xf numFmtId="176" fontId="4" fillId="0" borderId="130" xfId="0" applyNumberFormat="1" applyFont="1" applyBorder="1" applyAlignment="1">
      <alignment wrapText="1"/>
    </xf>
    <xf numFmtId="49" fontId="4" fillId="0" borderId="143" xfId="0" applyNumberFormat="1" applyFont="1" applyBorder="1" applyAlignment="1">
      <alignment horizontal="right" wrapText="1"/>
    </xf>
    <xf numFmtId="176" fontId="4" fillId="0" borderId="144" xfId="0" applyNumberFormat="1" applyFont="1" applyBorder="1" applyAlignment="1">
      <alignment wrapText="1"/>
    </xf>
    <xf numFmtId="49" fontId="4" fillId="0" borderId="145" xfId="0" applyNumberFormat="1" applyFont="1" applyBorder="1" applyAlignment="1">
      <alignment horizontal="right" wrapText="1"/>
    </xf>
    <xf numFmtId="176" fontId="4" fillId="0" borderId="146" xfId="0" applyNumberFormat="1" applyFont="1" applyBorder="1" applyAlignment="1">
      <alignment wrapText="1"/>
    </xf>
    <xf numFmtId="49" fontId="4" fillId="0" borderId="129" xfId="0" applyNumberFormat="1" applyFont="1" applyBorder="1" applyAlignment="1">
      <alignment horizontal="right" wrapText="1"/>
    </xf>
    <xf numFmtId="176" fontId="4" fillId="0" borderId="150" xfId="0" applyNumberFormat="1" applyFont="1" applyBorder="1" applyAlignment="1">
      <alignment wrapText="1"/>
    </xf>
    <xf numFmtId="176" fontId="4" fillId="0" borderId="129" xfId="0" applyNumberFormat="1" applyFont="1" applyBorder="1"/>
    <xf numFmtId="176" fontId="4" fillId="0" borderId="150" xfId="0" applyNumberFormat="1" applyFont="1" applyBorder="1"/>
    <xf numFmtId="49" fontId="4" fillId="0" borderId="172" xfId="0" applyNumberFormat="1" applyFont="1" applyBorder="1" applyAlignment="1">
      <alignment horizontal="right" wrapText="1"/>
    </xf>
    <xf numFmtId="176" fontId="4" fillId="0" borderId="130" xfId="0" applyNumberFormat="1" applyFont="1" applyBorder="1"/>
    <xf numFmtId="176" fontId="3" fillId="0" borderId="22" xfId="0" applyNumberFormat="1" applyFont="1" applyBorder="1" applyAlignment="1">
      <alignment horizontal="right"/>
    </xf>
    <xf numFmtId="0" fontId="3" fillId="0" borderId="87" xfId="0" applyFont="1" applyBorder="1" applyAlignment="1">
      <alignment horizontal="right"/>
    </xf>
    <xf numFmtId="0" fontId="3" fillId="0" borderId="60" xfId="0" applyFont="1" applyBorder="1" applyAlignment="1">
      <alignment horizontal="right"/>
    </xf>
    <xf numFmtId="0" fontId="0" fillId="0" borderId="49" xfId="0" applyBorder="1" applyAlignment="1">
      <alignment horizontal="right"/>
    </xf>
    <xf numFmtId="0" fontId="3" fillId="0" borderId="46" xfId="0" applyFont="1" applyBorder="1" applyAlignment="1">
      <alignment horizontal="right"/>
    </xf>
    <xf numFmtId="0" fontId="3" fillId="0" borderId="38" xfId="0" applyFont="1" applyBorder="1" applyAlignment="1">
      <alignment horizontal="right"/>
    </xf>
    <xf numFmtId="0" fontId="0" fillId="0" borderId="95" xfId="0" applyBorder="1" applyAlignment="1">
      <alignment horizontal="right"/>
    </xf>
    <xf numFmtId="0" fontId="0" fillId="0" borderId="103" xfId="0" applyBorder="1" applyAlignment="1">
      <alignment horizontal="right"/>
    </xf>
    <xf numFmtId="0" fontId="3" fillId="0" borderId="34" xfId="0" applyFont="1" applyBorder="1" applyAlignment="1">
      <alignment horizontal="right"/>
    </xf>
    <xf numFmtId="176" fontId="3" fillId="0" borderId="21" xfId="1" applyNumberFormat="1" applyFont="1" applyFill="1" applyBorder="1"/>
    <xf numFmtId="176" fontId="3" fillId="0" borderId="59" xfId="1" applyNumberFormat="1" applyFont="1" applyFill="1" applyBorder="1"/>
    <xf numFmtId="176" fontId="3" fillId="0" borderId="4" xfId="1" applyNumberFormat="1" applyFont="1" applyFill="1" applyBorder="1"/>
    <xf numFmtId="176" fontId="3" fillId="0" borderId="35" xfId="1" applyNumberFormat="1" applyFont="1" applyFill="1" applyBorder="1"/>
    <xf numFmtId="0" fontId="3" fillId="0" borderId="67" xfId="0" applyFont="1" applyBorder="1" applyAlignment="1">
      <alignment horizontal="right"/>
    </xf>
    <xf numFmtId="176" fontId="3" fillId="0" borderId="5" xfId="1" applyNumberFormat="1" applyFont="1" applyFill="1" applyBorder="1"/>
    <xf numFmtId="176" fontId="3" fillId="0" borderId="37" xfId="1" applyNumberFormat="1" applyFont="1" applyFill="1" applyBorder="1"/>
    <xf numFmtId="0" fontId="3" fillId="0" borderId="35" xfId="0" applyFont="1" applyBorder="1" applyAlignment="1">
      <alignment horizontal="right"/>
    </xf>
    <xf numFmtId="176" fontId="3" fillId="0" borderId="10" xfId="1" applyNumberFormat="1" applyFont="1" applyFill="1" applyBorder="1"/>
    <xf numFmtId="176" fontId="3" fillId="0" borderId="36" xfId="1" applyNumberFormat="1" applyFont="1" applyFill="1" applyBorder="1"/>
    <xf numFmtId="176" fontId="3" fillId="0" borderId="56" xfId="1" applyNumberFormat="1" applyFont="1" applyFill="1" applyBorder="1"/>
    <xf numFmtId="176" fontId="3" fillId="0" borderId="68" xfId="1" applyNumberFormat="1" applyFont="1" applyFill="1" applyBorder="1"/>
    <xf numFmtId="0" fontId="3" fillId="0" borderId="59" xfId="0" applyFont="1" applyBorder="1" applyAlignment="1">
      <alignment horizontal="right"/>
    </xf>
    <xf numFmtId="0" fontId="3" fillId="0" borderId="105" xfId="0" applyFont="1" applyBorder="1" applyAlignment="1">
      <alignment horizontal="right"/>
    </xf>
    <xf numFmtId="0" fontId="3" fillId="0" borderId="81" xfId="0" applyFont="1" applyBorder="1" applyAlignment="1">
      <alignment horizontal="right"/>
    </xf>
    <xf numFmtId="0" fontId="3" fillId="0" borderId="69" xfId="0" applyFont="1" applyBorder="1" applyAlignment="1">
      <alignment vertical="center"/>
    </xf>
    <xf numFmtId="176" fontId="3" fillId="0" borderId="60" xfId="1" applyNumberFormat="1" applyFont="1" applyFill="1" applyBorder="1"/>
    <xf numFmtId="176" fontId="3" fillId="0" borderId="69" xfId="1" applyNumberFormat="1" applyFont="1" applyFill="1" applyBorder="1"/>
    <xf numFmtId="176" fontId="3" fillId="0" borderId="63" xfId="1" applyNumberFormat="1" applyFont="1" applyFill="1" applyBorder="1"/>
    <xf numFmtId="0" fontId="3" fillId="0" borderId="14" xfId="0" applyFont="1" applyBorder="1" applyAlignment="1">
      <alignment vertical="center"/>
    </xf>
    <xf numFmtId="176" fontId="3" fillId="0" borderId="45" xfId="1" applyNumberFormat="1" applyFont="1" applyFill="1" applyBorder="1"/>
    <xf numFmtId="176" fontId="3" fillId="0" borderId="28" xfId="1" applyNumberFormat="1" applyFont="1" applyFill="1" applyBorder="1"/>
    <xf numFmtId="176" fontId="3" fillId="0" borderId="54" xfId="1" applyNumberFormat="1" applyFont="1" applyFill="1" applyBorder="1"/>
    <xf numFmtId="176" fontId="3" fillId="0" borderId="49" xfId="1" applyNumberFormat="1" applyFont="1" applyFill="1" applyBorder="1"/>
    <xf numFmtId="176" fontId="3" fillId="0" borderId="14" xfId="1" applyNumberFormat="1" applyFont="1" applyFill="1" applyBorder="1"/>
    <xf numFmtId="176" fontId="3" fillId="0" borderId="52" xfId="1" applyNumberFormat="1" applyFont="1" applyFill="1" applyBorder="1"/>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69" xfId="0" applyFont="1" applyBorder="1" applyAlignment="1">
      <alignment horizontal="right" vertical="center"/>
    </xf>
    <xf numFmtId="176" fontId="3" fillId="0" borderId="55" xfId="1" applyNumberFormat="1" applyFont="1" applyFill="1" applyBorder="1"/>
    <xf numFmtId="176" fontId="3" fillId="0" borderId="160" xfId="1" applyNumberFormat="1" applyFont="1" applyFill="1" applyBorder="1"/>
    <xf numFmtId="176" fontId="3" fillId="0" borderId="58" xfId="1" applyNumberFormat="1" applyFont="1" applyFill="1" applyBorder="1"/>
    <xf numFmtId="176" fontId="3" fillId="0" borderId="15" xfId="1" applyNumberFormat="1" applyFont="1" applyFill="1" applyBorder="1"/>
    <xf numFmtId="0" fontId="3" fillId="0" borderId="93" xfId="0" applyFont="1" applyBorder="1" applyAlignment="1">
      <alignment horizontal="right"/>
    </xf>
    <xf numFmtId="0" fontId="3" fillId="0" borderId="99" xfId="0" applyFont="1" applyBorder="1" applyAlignment="1">
      <alignment horizontal="right"/>
    </xf>
    <xf numFmtId="0" fontId="3" fillId="0" borderId="33" xfId="0" applyFont="1" applyBorder="1" applyAlignment="1">
      <alignment horizontal="right"/>
    </xf>
    <xf numFmtId="0" fontId="3" fillId="0" borderId="104" xfId="0" applyFont="1" applyBorder="1" applyAlignment="1">
      <alignment horizontal="right"/>
    </xf>
    <xf numFmtId="0" fontId="3" fillId="0" borderId="42" xfId="0" applyFont="1" applyBorder="1" applyAlignment="1">
      <alignment horizontal="right" vertical="center"/>
    </xf>
    <xf numFmtId="0" fontId="3" fillId="0" borderId="0" xfId="0" applyFont="1" applyAlignment="1">
      <alignment vertical="center"/>
    </xf>
    <xf numFmtId="0" fontId="10" fillId="0" borderId="0" xfId="0" applyFont="1" applyAlignment="1">
      <alignment vertical="center"/>
    </xf>
    <xf numFmtId="0" fontId="6" fillId="0" borderId="0" xfId="0" applyFont="1" applyAlignment="1">
      <alignment horizontal="left" vertical="center"/>
    </xf>
    <xf numFmtId="0" fontId="3" fillId="0" borderId="2" xfId="0" applyFont="1" applyBorder="1" applyAlignment="1">
      <alignment vertical="center"/>
    </xf>
    <xf numFmtId="0" fontId="3" fillId="3" borderId="12" xfId="0" applyFont="1" applyFill="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176" fontId="6" fillId="0" borderId="0" xfId="1" applyNumberFormat="1" applyFont="1" applyBorder="1" applyAlignment="1">
      <alignment vertical="center"/>
    </xf>
    <xf numFmtId="0" fontId="7" fillId="0" borderId="0" xfId="0" applyFont="1" applyAlignment="1">
      <alignment vertical="center"/>
    </xf>
    <xf numFmtId="177" fontId="6" fillId="0" borderId="10" xfId="1" applyNumberFormat="1" applyFont="1" applyFill="1" applyBorder="1" applyAlignment="1">
      <alignment vertical="center"/>
    </xf>
    <xf numFmtId="177" fontId="6" fillId="0" borderId="36" xfId="1" applyNumberFormat="1" applyFont="1" applyFill="1" applyBorder="1" applyAlignment="1">
      <alignment vertical="center"/>
    </xf>
    <xf numFmtId="177" fontId="6" fillId="0" borderId="5" xfId="1" applyNumberFormat="1" applyFont="1" applyFill="1" applyBorder="1" applyAlignment="1">
      <alignment vertical="center"/>
    </xf>
    <xf numFmtId="177" fontId="6" fillId="0" borderId="37" xfId="1" applyNumberFormat="1" applyFont="1" applyFill="1" applyBorder="1" applyAlignment="1">
      <alignment vertical="center"/>
    </xf>
    <xf numFmtId="0" fontId="3" fillId="0" borderId="65" xfId="0" applyFont="1" applyBorder="1" applyAlignment="1">
      <alignment vertical="center"/>
    </xf>
    <xf numFmtId="0" fontId="3" fillId="0" borderId="148" xfId="0" applyFont="1" applyBorder="1" applyAlignment="1">
      <alignment vertical="center"/>
    </xf>
    <xf numFmtId="177" fontId="6" fillId="0" borderId="56" xfId="1" applyNumberFormat="1" applyFont="1" applyFill="1" applyBorder="1" applyAlignment="1">
      <alignment vertical="center"/>
    </xf>
    <xf numFmtId="177" fontId="6" fillId="0" borderId="68" xfId="1" applyNumberFormat="1" applyFont="1" applyFill="1" applyBorder="1" applyAlignment="1">
      <alignment vertical="center"/>
    </xf>
    <xf numFmtId="176" fontId="6" fillId="0" borderId="5" xfId="1" applyNumberFormat="1" applyFont="1" applyFill="1" applyBorder="1" applyAlignment="1">
      <alignment horizontal="right" vertical="center"/>
    </xf>
    <xf numFmtId="176" fontId="6" fillId="0" borderId="4" xfId="1" applyNumberFormat="1" applyFont="1" applyFill="1" applyBorder="1" applyAlignment="1">
      <alignment horizontal="right" vertical="center"/>
    </xf>
    <xf numFmtId="176" fontId="3" fillId="0" borderId="0" xfId="1" applyNumberFormat="1" applyFont="1" applyBorder="1" applyAlignment="1">
      <alignment vertical="center"/>
    </xf>
    <xf numFmtId="0" fontId="4" fillId="0" borderId="0" xfId="0" applyFont="1" applyAlignment="1">
      <alignment horizontal="left" vertical="center"/>
    </xf>
    <xf numFmtId="0" fontId="11" fillId="0" borderId="0" xfId="0" applyFont="1" applyAlignment="1">
      <alignment vertical="center"/>
    </xf>
    <xf numFmtId="0" fontId="3" fillId="4" borderId="12" xfId="0" applyFont="1" applyFill="1" applyBorder="1" applyAlignment="1">
      <alignment vertical="center"/>
    </xf>
    <xf numFmtId="0" fontId="3" fillId="4" borderId="151" xfId="0" applyFont="1" applyFill="1" applyBorder="1" applyAlignment="1">
      <alignment vertical="center"/>
    </xf>
    <xf numFmtId="0" fontId="3" fillId="4" borderId="152" xfId="0" applyFont="1" applyFill="1" applyBorder="1" applyAlignment="1">
      <alignment vertical="center"/>
    </xf>
    <xf numFmtId="0" fontId="3" fillId="0" borderId="0" xfId="0" applyFont="1" applyAlignment="1">
      <alignment horizontal="center" vertical="center" textRotation="255" justifyLastLine="1"/>
    </xf>
    <xf numFmtId="176" fontId="6" fillId="0" borderId="0" xfId="1" applyNumberFormat="1" applyFont="1" applyFill="1" applyBorder="1" applyAlignment="1">
      <alignment vertical="center"/>
    </xf>
    <xf numFmtId="0" fontId="3" fillId="0" borderId="38" xfId="0" applyFont="1" applyBorder="1" applyAlignment="1">
      <alignment vertical="center"/>
    </xf>
    <xf numFmtId="0" fontId="3" fillId="0" borderId="3" xfId="0" applyFont="1" applyBorder="1" applyAlignment="1">
      <alignment vertical="center"/>
    </xf>
    <xf numFmtId="0" fontId="3" fillId="0" borderId="41" xfId="0" applyFont="1" applyBorder="1" applyAlignment="1">
      <alignment vertical="center"/>
    </xf>
    <xf numFmtId="176" fontId="6" fillId="0" borderId="60" xfId="1" applyNumberFormat="1" applyFont="1" applyBorder="1" applyAlignment="1">
      <alignment vertical="center"/>
    </xf>
    <xf numFmtId="176" fontId="6" fillId="0" borderId="21" xfId="1" applyNumberFormat="1" applyFont="1" applyBorder="1" applyAlignment="1">
      <alignment vertical="center"/>
    </xf>
    <xf numFmtId="176" fontId="6" fillId="0" borderId="21" xfId="1" applyNumberFormat="1" applyFont="1" applyFill="1" applyBorder="1" applyAlignment="1">
      <alignment vertical="center"/>
    </xf>
    <xf numFmtId="176" fontId="6" fillId="0" borderId="69" xfId="1" applyNumberFormat="1" applyFont="1" applyFill="1" applyBorder="1" applyAlignment="1">
      <alignment vertical="center"/>
    </xf>
    <xf numFmtId="176" fontId="6" fillId="0" borderId="155" xfId="1" applyNumberFormat="1" applyFont="1" applyFill="1" applyBorder="1" applyAlignment="1">
      <alignment vertical="center"/>
    </xf>
    <xf numFmtId="176" fontId="6" fillId="0" borderId="63" xfId="1" applyNumberFormat="1" applyFont="1" applyFill="1" applyBorder="1" applyAlignment="1">
      <alignment vertical="center"/>
    </xf>
    <xf numFmtId="176" fontId="3" fillId="0" borderId="42" xfId="1" applyNumberFormat="1" applyFont="1" applyBorder="1" applyAlignment="1">
      <alignment vertical="center"/>
    </xf>
    <xf numFmtId="176" fontId="6" fillId="0" borderId="4" xfId="1" applyNumberFormat="1" applyFont="1" applyBorder="1" applyAlignment="1">
      <alignment vertical="center"/>
    </xf>
    <xf numFmtId="176" fontId="6" fillId="0" borderId="6" xfId="1" applyNumberFormat="1" applyFont="1" applyBorder="1" applyAlignment="1">
      <alignment vertical="center"/>
    </xf>
    <xf numFmtId="176" fontId="6" fillId="0" borderId="45" xfId="1" applyNumberFormat="1" applyFont="1" applyFill="1" applyBorder="1" applyAlignment="1">
      <alignment vertical="center"/>
    </xf>
    <xf numFmtId="0" fontId="3" fillId="0" borderId="46" xfId="0" applyFont="1" applyBorder="1" applyAlignment="1">
      <alignment vertical="center"/>
    </xf>
    <xf numFmtId="0" fontId="3" fillId="0" borderId="8" xfId="0" applyFont="1" applyBorder="1" applyAlignment="1">
      <alignment vertical="center"/>
    </xf>
    <xf numFmtId="0" fontId="3" fillId="0" borderId="70" xfId="0" applyFont="1" applyBorder="1" applyAlignment="1">
      <alignment vertical="center"/>
    </xf>
    <xf numFmtId="0" fontId="3" fillId="0" borderId="157" xfId="0" applyFont="1" applyBorder="1" applyAlignment="1">
      <alignment vertical="center"/>
    </xf>
    <xf numFmtId="0" fontId="3" fillId="0" borderId="48" xfId="0" applyFont="1" applyBorder="1" applyAlignment="1">
      <alignment vertical="center"/>
    </xf>
    <xf numFmtId="176" fontId="3" fillId="0" borderId="28" xfId="1" applyNumberFormat="1" applyFont="1" applyBorder="1" applyAlignment="1">
      <alignment vertical="center"/>
    </xf>
    <xf numFmtId="0" fontId="3" fillId="0" borderId="154" xfId="0" applyFont="1" applyBorder="1" applyAlignment="1">
      <alignment vertical="center"/>
    </xf>
    <xf numFmtId="176" fontId="6" fillId="0" borderId="5" xfId="1" applyNumberFormat="1" applyFont="1" applyBorder="1" applyAlignment="1">
      <alignment vertical="center"/>
    </xf>
    <xf numFmtId="176" fontId="6" fillId="0" borderId="15" xfId="1" applyNumberFormat="1" applyFont="1" applyBorder="1" applyAlignment="1">
      <alignment vertical="center"/>
    </xf>
    <xf numFmtId="176" fontId="6" fillId="0" borderId="54" xfId="1" applyNumberFormat="1" applyFont="1" applyFill="1" applyBorder="1" applyAlignment="1">
      <alignment vertical="center"/>
    </xf>
    <xf numFmtId="176" fontId="3" fillId="0" borderId="49" xfId="1" applyNumberFormat="1" applyFont="1" applyBorder="1" applyAlignment="1">
      <alignment vertical="center"/>
    </xf>
    <xf numFmtId="176" fontId="6" fillId="0" borderId="52" xfId="1" applyNumberFormat="1" applyFont="1" applyFill="1" applyBorder="1" applyAlignment="1">
      <alignment vertical="center"/>
    </xf>
    <xf numFmtId="176" fontId="3" fillId="0" borderId="55" xfId="1" applyNumberFormat="1" applyFont="1" applyBorder="1" applyAlignment="1">
      <alignment vertical="center"/>
    </xf>
    <xf numFmtId="176" fontId="6" fillId="0" borderId="56" xfId="1" applyNumberFormat="1" applyFont="1" applyBorder="1" applyAlignment="1">
      <alignment vertical="center"/>
    </xf>
    <xf numFmtId="176" fontId="6" fillId="0" borderId="160" xfId="1" applyNumberFormat="1" applyFont="1" applyBorder="1" applyAlignment="1">
      <alignment vertical="center"/>
    </xf>
    <xf numFmtId="176" fontId="6" fillId="0" borderId="58" xfId="1" applyNumberFormat="1" applyFont="1" applyFill="1" applyBorder="1" applyAlignment="1">
      <alignment vertical="center"/>
    </xf>
    <xf numFmtId="0" fontId="3" fillId="0" borderId="39" xfId="0" applyFont="1" applyBorder="1" applyAlignment="1">
      <alignment vertical="center"/>
    </xf>
    <xf numFmtId="0" fontId="3" fillId="0" borderId="34" xfId="0" applyFont="1" applyBorder="1" applyAlignment="1">
      <alignment vertical="center"/>
    </xf>
    <xf numFmtId="176" fontId="6" fillId="0" borderId="61" xfId="1" applyNumberFormat="1" applyFont="1" applyFill="1" applyBorder="1" applyAlignment="1">
      <alignment vertical="center"/>
    </xf>
    <xf numFmtId="176" fontId="6" fillId="0" borderId="59" xfId="1" applyNumberFormat="1" applyFont="1" applyFill="1" applyBorder="1" applyAlignment="1">
      <alignment vertical="center"/>
    </xf>
    <xf numFmtId="176" fontId="6" fillId="0" borderId="50" xfId="1" applyNumberFormat="1" applyFont="1" applyBorder="1" applyAlignment="1">
      <alignment vertical="center"/>
    </xf>
    <xf numFmtId="176" fontId="6" fillId="0" borderId="35" xfId="1" applyNumberFormat="1" applyFont="1" applyBorder="1" applyAlignment="1">
      <alignment vertical="center"/>
    </xf>
    <xf numFmtId="176" fontId="6" fillId="0" borderId="53" xfId="1" applyNumberFormat="1" applyFont="1" applyBorder="1" applyAlignment="1">
      <alignment vertical="center"/>
    </xf>
    <xf numFmtId="176" fontId="6" fillId="0" borderId="37" xfId="1" applyNumberFormat="1" applyFont="1" applyBorder="1" applyAlignment="1">
      <alignment vertical="center"/>
    </xf>
    <xf numFmtId="176" fontId="6" fillId="0" borderId="57" xfId="1" applyNumberFormat="1" applyFont="1" applyBorder="1" applyAlignment="1">
      <alignment vertical="center"/>
    </xf>
    <xf numFmtId="176" fontId="6" fillId="0" borderId="68" xfId="1" applyNumberFormat="1" applyFont="1" applyBorder="1" applyAlignment="1">
      <alignment vertical="center"/>
    </xf>
    <xf numFmtId="176" fontId="9" fillId="0" borderId="0" xfId="1" applyNumberFormat="1" applyFont="1" applyBorder="1" applyAlignment="1">
      <alignment vertical="center"/>
    </xf>
    <xf numFmtId="176" fontId="9" fillId="0" borderId="0" xfId="1" applyNumberFormat="1" applyFont="1" applyFill="1" applyBorder="1" applyAlignment="1">
      <alignment vertical="center"/>
    </xf>
    <xf numFmtId="0" fontId="12" fillId="0" borderId="0" xfId="0" applyFont="1" applyAlignment="1">
      <alignment horizontal="lef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2" borderId="17" xfId="0" applyFont="1" applyFill="1" applyBorder="1" applyAlignment="1">
      <alignment horizontal="center" vertical="center" wrapText="1"/>
    </xf>
    <xf numFmtId="176" fontId="6" fillId="0" borderId="60" xfId="1" applyNumberFormat="1" applyFont="1" applyFill="1" applyBorder="1" applyAlignment="1">
      <alignment vertical="center"/>
    </xf>
    <xf numFmtId="176" fontId="3" fillId="0" borderId="42" xfId="1" applyNumberFormat="1" applyFont="1" applyFill="1" applyBorder="1" applyAlignment="1">
      <alignment vertical="center"/>
    </xf>
    <xf numFmtId="176" fontId="6" fillId="0" borderId="4" xfId="1" applyNumberFormat="1" applyFont="1" applyFill="1" applyBorder="1" applyAlignment="1">
      <alignment vertical="center"/>
    </xf>
    <xf numFmtId="176" fontId="6" fillId="0" borderId="6" xfId="1" applyNumberFormat="1" applyFont="1" applyFill="1" applyBorder="1" applyAlignment="1">
      <alignment vertical="center"/>
    </xf>
    <xf numFmtId="176" fontId="6" fillId="0" borderId="50" xfId="1" applyNumberFormat="1" applyFont="1" applyFill="1" applyBorder="1" applyAlignment="1">
      <alignment vertical="center"/>
    </xf>
    <xf numFmtId="176" fontId="6" fillId="0" borderId="35" xfId="1" applyNumberFormat="1" applyFont="1" applyFill="1" applyBorder="1" applyAlignment="1">
      <alignment vertical="center"/>
    </xf>
    <xf numFmtId="176" fontId="3" fillId="0" borderId="28" xfId="1" applyNumberFormat="1" applyFont="1" applyFill="1" applyBorder="1" applyAlignment="1">
      <alignment vertical="center"/>
    </xf>
    <xf numFmtId="176" fontId="6" fillId="0" borderId="6" xfId="1" applyNumberFormat="1" applyFont="1" applyFill="1" applyBorder="1" applyAlignment="1">
      <alignment horizontal="right" vertical="center"/>
    </xf>
    <xf numFmtId="176" fontId="6" fillId="0" borderId="156" xfId="1" applyNumberFormat="1" applyFont="1" applyFill="1" applyBorder="1" applyAlignment="1">
      <alignment horizontal="right" vertical="center"/>
    </xf>
    <xf numFmtId="176" fontId="6" fillId="0" borderId="156" xfId="1" applyNumberFormat="1" applyFont="1" applyFill="1" applyBorder="1" applyAlignment="1">
      <alignment vertical="center"/>
    </xf>
    <xf numFmtId="176" fontId="6" fillId="0" borderId="5" xfId="1" applyNumberFormat="1" applyFont="1" applyFill="1" applyBorder="1" applyAlignment="1">
      <alignment vertical="center"/>
    </xf>
    <xf numFmtId="176" fontId="6" fillId="0" borderId="15" xfId="1" applyNumberFormat="1" applyFont="1" applyFill="1" applyBorder="1" applyAlignment="1">
      <alignment vertical="center"/>
    </xf>
    <xf numFmtId="176" fontId="6" fillId="0" borderId="158" xfId="1" applyNumberFormat="1" applyFont="1" applyFill="1" applyBorder="1" applyAlignment="1">
      <alignment vertical="center"/>
    </xf>
    <xf numFmtId="176" fontId="3" fillId="0" borderId="49" xfId="1" applyNumberFormat="1" applyFont="1" applyFill="1" applyBorder="1" applyAlignment="1">
      <alignment vertical="center"/>
    </xf>
    <xf numFmtId="176" fontId="6" fillId="0" borderId="10" xfId="1" applyNumberFormat="1" applyFont="1" applyFill="1" applyBorder="1" applyAlignment="1">
      <alignment vertical="center"/>
    </xf>
    <xf numFmtId="176" fontId="6" fillId="0" borderId="14" xfId="1" applyNumberFormat="1" applyFont="1" applyFill="1" applyBorder="1" applyAlignment="1">
      <alignment vertical="center"/>
    </xf>
    <xf numFmtId="176" fontId="6" fillId="0" borderId="159" xfId="1" applyNumberFormat="1" applyFont="1" applyFill="1" applyBorder="1" applyAlignment="1">
      <alignment vertical="center"/>
    </xf>
    <xf numFmtId="176" fontId="6" fillId="0" borderId="53" xfId="1" applyNumberFormat="1" applyFont="1" applyFill="1" applyBorder="1" applyAlignment="1">
      <alignment vertical="center"/>
    </xf>
    <xf numFmtId="176" fontId="6" fillId="0" borderId="37" xfId="1" applyNumberFormat="1" applyFont="1" applyFill="1" applyBorder="1" applyAlignment="1">
      <alignment vertical="center"/>
    </xf>
    <xf numFmtId="176" fontId="3" fillId="0" borderId="55" xfId="1" applyNumberFormat="1" applyFont="1" applyFill="1" applyBorder="1" applyAlignment="1">
      <alignment vertical="center"/>
    </xf>
    <xf numFmtId="176" fontId="6" fillId="0" borderId="56" xfId="1" applyNumberFormat="1" applyFont="1" applyFill="1" applyBorder="1" applyAlignment="1">
      <alignment vertical="center"/>
    </xf>
    <xf numFmtId="176" fontId="6" fillId="0" borderId="160" xfId="1" applyNumberFormat="1" applyFont="1" applyFill="1" applyBorder="1" applyAlignment="1">
      <alignment vertical="center"/>
    </xf>
    <xf numFmtId="176" fontId="6" fillId="0" borderId="57" xfId="1" applyNumberFormat="1" applyFont="1" applyFill="1" applyBorder="1" applyAlignment="1">
      <alignment vertical="center"/>
    </xf>
    <xf numFmtId="176" fontId="6" fillId="0" borderId="68" xfId="1" applyNumberFormat="1" applyFont="1" applyFill="1" applyBorder="1" applyAlignment="1">
      <alignment vertical="center"/>
    </xf>
    <xf numFmtId="176" fontId="6" fillId="0" borderId="158" xfId="1" applyNumberFormat="1" applyFont="1" applyFill="1" applyBorder="1" applyAlignment="1">
      <alignment horizontal="right" vertical="center"/>
    </xf>
    <xf numFmtId="176" fontId="6" fillId="0" borderId="23" xfId="1" applyNumberFormat="1" applyFont="1" applyFill="1" applyBorder="1" applyAlignment="1">
      <alignment vertical="center"/>
    </xf>
    <xf numFmtId="176" fontId="6" fillId="0" borderId="161" xfId="1" applyNumberFormat="1" applyFont="1" applyFill="1" applyBorder="1" applyAlignment="1">
      <alignment vertical="center"/>
    </xf>
    <xf numFmtId="0" fontId="6" fillId="0" borderId="0" xfId="0" applyFont="1" applyAlignment="1">
      <alignment vertical="center"/>
    </xf>
    <xf numFmtId="0" fontId="3" fillId="0" borderId="13"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right" vertical="center"/>
    </xf>
    <xf numFmtId="0" fontId="3" fillId="3" borderId="0" xfId="0" applyFont="1" applyFill="1" applyAlignment="1">
      <alignment vertical="center"/>
    </xf>
    <xf numFmtId="0" fontId="3" fillId="3" borderId="78" xfId="0" applyFont="1" applyFill="1" applyBorder="1" applyAlignment="1">
      <alignment vertical="center"/>
    </xf>
    <xf numFmtId="0" fontId="3" fillId="3" borderId="163" xfId="0" applyFont="1" applyFill="1" applyBorder="1" applyAlignment="1">
      <alignment vertical="center"/>
    </xf>
    <xf numFmtId="0" fontId="3" fillId="0" borderId="72" xfId="0" applyFont="1" applyBorder="1" applyAlignment="1">
      <alignment vertical="center"/>
    </xf>
    <xf numFmtId="0" fontId="3" fillId="4" borderId="30" xfId="0" applyFont="1" applyFill="1" applyBorder="1" applyAlignment="1">
      <alignment vertical="center"/>
    </xf>
    <xf numFmtId="0" fontId="3" fillId="4" borderId="19" xfId="0" applyFont="1" applyFill="1" applyBorder="1" applyAlignment="1">
      <alignment vertical="center"/>
    </xf>
    <xf numFmtId="0" fontId="3" fillId="4" borderId="31" xfId="0" applyFont="1" applyFill="1" applyBorder="1" applyAlignment="1">
      <alignment vertical="center"/>
    </xf>
    <xf numFmtId="176" fontId="3" fillId="0" borderId="72" xfId="0" applyNumberFormat="1" applyFont="1" applyBorder="1" applyAlignment="1">
      <alignment vertical="center"/>
    </xf>
    <xf numFmtId="176" fontId="3" fillId="0" borderId="72" xfId="1" applyNumberFormat="1" applyFont="1" applyFill="1" applyBorder="1" applyAlignment="1">
      <alignment vertical="center"/>
    </xf>
    <xf numFmtId="0" fontId="3" fillId="0" borderId="176" xfId="0" applyFont="1" applyBorder="1" applyAlignment="1">
      <alignment horizontal="right" vertical="center"/>
    </xf>
    <xf numFmtId="0" fontId="3" fillId="0" borderId="43" xfId="0" applyFont="1" applyBorder="1" applyAlignment="1">
      <alignment horizontal="right" vertical="center"/>
    </xf>
    <xf numFmtId="0" fontId="3" fillId="0" borderId="72" xfId="0" applyFont="1" applyBorder="1" applyAlignment="1">
      <alignment horizontal="right" vertical="center"/>
    </xf>
    <xf numFmtId="0" fontId="3" fillId="0" borderId="45" xfId="0" applyFont="1" applyBorder="1" applyAlignment="1">
      <alignment horizontal="right" vertical="center"/>
    </xf>
    <xf numFmtId="0" fontId="3" fillId="0" borderId="173" xfId="0" applyFont="1" applyBorder="1" applyAlignment="1">
      <alignment vertical="center"/>
    </xf>
    <xf numFmtId="0" fontId="3" fillId="0" borderId="1" xfId="0" applyFont="1" applyBorder="1" applyAlignment="1">
      <alignment vertical="center"/>
    </xf>
    <xf numFmtId="0" fontId="3" fillId="0" borderId="45" xfId="0" applyFont="1" applyBorder="1" applyAlignment="1">
      <alignment vertical="center"/>
    </xf>
    <xf numFmtId="176" fontId="3" fillId="0" borderId="60" xfId="0" applyNumberFormat="1" applyFont="1" applyBorder="1" applyAlignment="1">
      <alignment vertical="center"/>
    </xf>
    <xf numFmtId="176" fontId="3" fillId="0" borderId="174" xfId="0" applyNumberFormat="1" applyFont="1" applyBorder="1" applyAlignment="1">
      <alignment vertical="center"/>
    </xf>
    <xf numFmtId="176" fontId="3" fillId="0" borderId="21" xfId="0" applyNumberFormat="1" applyFont="1" applyBorder="1" applyAlignment="1">
      <alignment vertical="center"/>
    </xf>
    <xf numFmtId="176" fontId="3" fillId="0" borderId="91" xfId="0" applyNumberFormat="1" applyFont="1" applyBorder="1" applyAlignment="1">
      <alignment vertical="center"/>
    </xf>
    <xf numFmtId="176" fontId="3" fillId="0" borderId="61" xfId="0" applyNumberFormat="1" applyFont="1" applyBorder="1" applyAlignment="1">
      <alignment vertical="center"/>
    </xf>
    <xf numFmtId="176" fontId="3" fillId="0" borderId="76" xfId="0" applyNumberFormat="1" applyFont="1" applyBorder="1" applyAlignment="1">
      <alignment vertical="center"/>
    </xf>
    <xf numFmtId="176" fontId="3" fillId="0" borderId="63" xfId="0" applyNumberFormat="1" applyFont="1" applyBorder="1" applyAlignment="1">
      <alignment vertical="center"/>
    </xf>
    <xf numFmtId="176" fontId="3" fillId="0" borderId="175" xfId="1" applyNumberFormat="1" applyFont="1" applyFill="1" applyBorder="1" applyAlignment="1">
      <alignment vertical="center"/>
    </xf>
    <xf numFmtId="176" fontId="3" fillId="0" borderId="10" xfId="1" applyNumberFormat="1" applyFont="1" applyFill="1" applyBorder="1" applyAlignment="1">
      <alignment vertical="center"/>
    </xf>
    <xf numFmtId="176" fontId="3" fillId="0" borderId="92" xfId="1" applyNumberFormat="1" applyFont="1" applyFill="1" applyBorder="1" applyAlignment="1">
      <alignment vertical="center"/>
    </xf>
    <xf numFmtId="176" fontId="3" fillId="0" borderId="23" xfId="1" applyNumberFormat="1" applyFont="1" applyFill="1" applyBorder="1" applyAlignment="1">
      <alignment vertical="center"/>
    </xf>
    <xf numFmtId="176" fontId="3" fillId="0" borderId="181" xfId="1" applyNumberFormat="1" applyFont="1" applyFill="1" applyBorder="1" applyAlignment="1">
      <alignment vertical="center"/>
    </xf>
    <xf numFmtId="176" fontId="3" fillId="0" borderId="77" xfId="1" applyNumberFormat="1" applyFont="1" applyFill="1" applyBorder="1" applyAlignment="1">
      <alignment vertical="center"/>
    </xf>
    <xf numFmtId="176" fontId="3" fillId="0" borderId="52" xfId="1" applyNumberFormat="1" applyFont="1" applyFill="1" applyBorder="1" applyAlignment="1">
      <alignment vertical="center"/>
    </xf>
    <xf numFmtId="0" fontId="3" fillId="0" borderId="42" xfId="0" applyFont="1" applyBorder="1" applyAlignment="1">
      <alignment vertical="center"/>
    </xf>
    <xf numFmtId="0" fontId="3" fillId="0" borderId="176" xfId="0" applyFont="1" applyBorder="1" applyAlignment="1">
      <alignment vertical="center"/>
    </xf>
    <xf numFmtId="0" fontId="3" fillId="0" borderId="4" xfId="0" applyFont="1" applyBorder="1" applyAlignment="1">
      <alignment vertical="center"/>
    </xf>
    <xf numFmtId="176" fontId="3" fillId="0" borderId="176" xfId="1" applyNumberFormat="1" applyFont="1" applyFill="1" applyBorder="1" applyAlignment="1">
      <alignment vertical="center"/>
    </xf>
    <xf numFmtId="176" fontId="3" fillId="0" borderId="4" xfId="1" applyNumberFormat="1" applyFont="1" applyFill="1" applyBorder="1" applyAlignment="1">
      <alignment vertical="center"/>
    </xf>
    <xf numFmtId="176" fontId="3" fillId="0" borderId="0" xfId="1" applyNumberFormat="1" applyFont="1" applyFill="1" applyBorder="1" applyAlignment="1">
      <alignment vertical="center"/>
    </xf>
    <xf numFmtId="176" fontId="3" fillId="0" borderId="22" xfId="1" applyNumberFormat="1" applyFont="1" applyFill="1" applyBorder="1" applyAlignment="1">
      <alignment vertical="center"/>
    </xf>
    <xf numFmtId="176" fontId="3" fillId="0" borderId="95" xfId="1" applyNumberFormat="1" applyFont="1" applyFill="1" applyBorder="1" applyAlignment="1">
      <alignment vertical="center"/>
    </xf>
    <xf numFmtId="176" fontId="3" fillId="0" borderId="180" xfId="1" applyNumberFormat="1" applyFont="1" applyFill="1" applyBorder="1" applyAlignment="1">
      <alignment vertical="center"/>
    </xf>
    <xf numFmtId="0" fontId="3" fillId="0" borderId="178" xfId="0" applyFont="1" applyBorder="1" applyAlignment="1">
      <alignment vertical="center"/>
    </xf>
    <xf numFmtId="0" fontId="3" fillId="0" borderId="7" xfId="0" applyFont="1" applyBorder="1" applyAlignment="1">
      <alignment vertical="center" wrapText="1"/>
    </xf>
    <xf numFmtId="176" fontId="3" fillId="0" borderId="177" xfId="1" applyNumberFormat="1" applyFont="1" applyFill="1" applyBorder="1" applyAlignment="1">
      <alignment vertical="center"/>
    </xf>
    <xf numFmtId="176" fontId="3" fillId="0" borderId="5" xfId="1" applyNumberFormat="1" applyFont="1" applyFill="1" applyBorder="1" applyAlignment="1">
      <alignment vertical="center"/>
    </xf>
    <xf numFmtId="176" fontId="3" fillId="0" borderId="13" xfId="1" applyNumberFormat="1" applyFont="1" applyFill="1" applyBorder="1" applyAlignment="1">
      <alignment vertical="center"/>
    </xf>
    <xf numFmtId="176" fontId="3" fillId="0" borderId="53" xfId="1" applyNumberFormat="1" applyFont="1" applyFill="1" applyBorder="1" applyAlignment="1">
      <alignment vertical="center"/>
    </xf>
    <xf numFmtId="176" fontId="3" fillId="0" borderId="165" xfId="1" applyNumberFormat="1" applyFont="1" applyFill="1" applyBorder="1" applyAlignment="1">
      <alignment vertical="center"/>
    </xf>
    <xf numFmtId="176" fontId="3" fillId="0" borderId="54" xfId="1" applyNumberFormat="1" applyFont="1" applyFill="1" applyBorder="1" applyAlignment="1">
      <alignment vertical="center"/>
    </xf>
    <xf numFmtId="0" fontId="3" fillId="0" borderId="6" xfId="0" applyFont="1" applyBorder="1" applyAlignment="1">
      <alignment vertical="center" wrapText="1"/>
    </xf>
    <xf numFmtId="176" fontId="3" fillId="0" borderId="179" xfId="1" applyNumberFormat="1" applyFont="1" applyFill="1" applyBorder="1" applyAlignment="1">
      <alignment vertical="center"/>
    </xf>
    <xf numFmtId="176" fontId="3" fillId="0" borderId="56" xfId="1" applyNumberFormat="1" applyFont="1" applyFill="1" applyBorder="1" applyAlignment="1">
      <alignment vertical="center"/>
    </xf>
    <xf numFmtId="176" fontId="3" fillId="0" borderId="29" xfId="1" applyNumberFormat="1" applyFont="1" applyFill="1" applyBorder="1" applyAlignment="1">
      <alignment vertical="center"/>
    </xf>
    <xf numFmtId="176" fontId="3" fillId="0" borderId="57" xfId="1" applyNumberFormat="1" applyFont="1" applyFill="1" applyBorder="1" applyAlignment="1">
      <alignment vertical="center"/>
    </xf>
    <xf numFmtId="176" fontId="3" fillId="0" borderId="184" xfId="1" applyNumberFormat="1" applyFont="1" applyFill="1" applyBorder="1" applyAlignment="1">
      <alignment vertical="center"/>
    </xf>
    <xf numFmtId="176" fontId="3" fillId="0" borderId="58" xfId="1" applyNumberFormat="1" applyFont="1" applyFill="1" applyBorder="1" applyAlignment="1">
      <alignment vertical="center"/>
    </xf>
    <xf numFmtId="176" fontId="3" fillId="0" borderId="97" xfId="0" applyNumberFormat="1" applyFont="1" applyBorder="1" applyAlignment="1">
      <alignment horizontal="right"/>
    </xf>
    <xf numFmtId="176" fontId="3" fillId="0" borderId="60" xfId="0" applyNumberFormat="1" applyFont="1" applyBorder="1" applyAlignment="1">
      <alignment horizontal="right"/>
    </xf>
    <xf numFmtId="176" fontId="3" fillId="0" borderId="21" xfId="0" applyNumberFormat="1" applyFont="1" applyBorder="1" applyAlignment="1">
      <alignment horizontal="right"/>
    </xf>
    <xf numFmtId="176" fontId="3" fillId="0" borderId="82" xfId="0" applyNumberFormat="1" applyFont="1" applyBorder="1" applyAlignment="1">
      <alignment horizontal="right"/>
    </xf>
    <xf numFmtId="0" fontId="3" fillId="0" borderId="4" xfId="0" applyFont="1" applyBorder="1" applyAlignment="1">
      <alignment horizontal="right" vertical="center"/>
    </xf>
    <xf numFmtId="0" fontId="3" fillId="0" borderId="47" xfId="0" applyFont="1" applyBorder="1" applyAlignment="1">
      <alignment vertical="center"/>
    </xf>
    <xf numFmtId="176" fontId="3" fillId="0" borderId="107" xfId="1" applyNumberFormat="1" applyFont="1" applyFill="1" applyBorder="1" applyAlignment="1">
      <alignment vertical="center"/>
    </xf>
    <xf numFmtId="176" fontId="3" fillId="0" borderId="45" xfId="1" applyNumberFormat="1" applyFont="1" applyFill="1" applyBorder="1" applyAlignment="1">
      <alignment vertical="center"/>
    </xf>
    <xf numFmtId="0" fontId="3" fillId="0" borderId="43" xfId="0" applyFont="1" applyBorder="1" applyAlignment="1">
      <alignment vertical="center"/>
    </xf>
    <xf numFmtId="0" fontId="3" fillId="0" borderId="75" xfId="0" applyFont="1" applyBorder="1" applyAlignment="1">
      <alignment vertical="center"/>
    </xf>
    <xf numFmtId="176" fontId="3" fillId="0" borderId="183" xfId="1" applyNumberFormat="1" applyFont="1" applyFill="1" applyBorder="1" applyAlignment="1">
      <alignment vertical="center"/>
    </xf>
    <xf numFmtId="176" fontId="3" fillId="0" borderId="164" xfId="1" applyNumberFormat="1" applyFont="1" applyFill="1" applyBorder="1" applyAlignment="1">
      <alignment vertical="center"/>
    </xf>
    <xf numFmtId="176" fontId="3" fillId="0" borderId="162" xfId="1" applyNumberFormat="1" applyFont="1" applyFill="1" applyBorder="1" applyAlignment="1">
      <alignment vertical="center"/>
    </xf>
    <xf numFmtId="176" fontId="3" fillId="0" borderId="50" xfId="1" applyNumberFormat="1" applyFont="1" applyFill="1" applyBorder="1" applyAlignment="1">
      <alignment vertical="center"/>
    </xf>
    <xf numFmtId="0" fontId="3" fillId="0" borderId="16" xfId="0" applyFont="1" applyBorder="1" applyAlignment="1">
      <alignment vertical="center"/>
    </xf>
    <xf numFmtId="0" fontId="3" fillId="0" borderId="79" xfId="0" applyFont="1" applyBorder="1" applyAlignment="1">
      <alignment vertical="center"/>
    </xf>
    <xf numFmtId="0" fontId="3" fillId="0" borderId="65" xfId="0" applyFont="1" applyBorder="1" applyAlignment="1">
      <alignment horizontal="right"/>
    </xf>
    <xf numFmtId="176" fontId="3" fillId="0" borderId="23" xfId="0" applyNumberFormat="1" applyFont="1" applyBorder="1" applyAlignment="1">
      <alignment horizontal="right"/>
    </xf>
    <xf numFmtId="0" fontId="4" fillId="0" borderId="0" xfId="0" applyFont="1"/>
    <xf numFmtId="0" fontId="3" fillId="6" borderId="3" xfId="0" applyFont="1" applyFill="1" applyBorder="1" applyAlignment="1">
      <alignment vertical="center"/>
    </xf>
    <xf numFmtId="176" fontId="6" fillId="6" borderId="21" xfId="1" applyNumberFormat="1" applyFont="1" applyFill="1" applyBorder="1" applyAlignment="1">
      <alignment vertical="center"/>
    </xf>
    <xf numFmtId="0" fontId="3" fillId="6" borderId="8" xfId="0" applyFont="1" applyFill="1" applyBorder="1" applyAlignment="1">
      <alignment vertical="center"/>
    </xf>
    <xf numFmtId="176" fontId="6" fillId="6" borderId="5" xfId="1" applyNumberFormat="1" applyFont="1" applyFill="1" applyBorder="1" applyAlignment="1">
      <alignment vertical="center"/>
    </xf>
    <xf numFmtId="176" fontId="6" fillId="6" borderId="10" xfId="1" applyNumberFormat="1" applyFont="1" applyFill="1" applyBorder="1" applyAlignment="1">
      <alignment vertical="center"/>
    </xf>
    <xf numFmtId="0" fontId="15" fillId="0" borderId="0" xfId="0" applyFont="1"/>
    <xf numFmtId="0" fontId="3" fillId="6" borderId="99" xfId="0" applyFont="1" applyFill="1" applyBorder="1"/>
    <xf numFmtId="0" fontId="3" fillId="0" borderId="156" xfId="0" applyFont="1" applyBorder="1" applyAlignment="1">
      <alignment vertical="center"/>
    </xf>
    <xf numFmtId="0" fontId="3" fillId="0" borderId="7" xfId="0" applyFont="1" applyBorder="1" applyAlignment="1">
      <alignment horizontal="right"/>
    </xf>
    <xf numFmtId="0" fontId="0" fillId="0" borderId="81" xfId="0" applyBorder="1" applyAlignment="1">
      <alignment horizontal="right"/>
    </xf>
    <xf numFmtId="0" fontId="0" fillId="0" borderId="86" xfId="0" applyBorder="1" applyAlignment="1">
      <alignment horizontal="right"/>
    </xf>
    <xf numFmtId="176" fontId="16" fillId="0" borderId="21" xfId="1" applyNumberFormat="1" applyFont="1" applyBorder="1"/>
    <xf numFmtId="176" fontId="16" fillId="0" borderId="59" xfId="1" applyNumberFormat="1" applyFont="1" applyBorder="1"/>
    <xf numFmtId="0" fontId="3" fillId="0" borderId="93" xfId="0" applyFont="1" applyBorder="1" applyAlignment="1">
      <alignment vertical="center"/>
    </xf>
    <xf numFmtId="0" fontId="3" fillId="0" borderId="71" xfId="0" applyFont="1" applyBorder="1"/>
    <xf numFmtId="176" fontId="3" fillId="0" borderId="103" xfId="1" applyNumberFormat="1" applyFont="1" applyFill="1" applyBorder="1"/>
    <xf numFmtId="176" fontId="6" fillId="0" borderId="195" xfId="1" applyNumberFormat="1" applyFont="1" applyFill="1" applyBorder="1" applyAlignment="1">
      <alignment vertical="center"/>
    </xf>
    <xf numFmtId="0" fontId="0" fillId="0" borderId="9" xfId="0" applyBorder="1"/>
    <xf numFmtId="0" fontId="0" fillId="0" borderId="24" xfId="0" applyBorder="1"/>
    <xf numFmtId="0" fontId="0" fillId="0" borderId="17" xfId="0" applyBorder="1"/>
    <xf numFmtId="0" fontId="17" fillId="0" borderId="24" xfId="3" applyBorder="1"/>
    <xf numFmtId="0" fontId="17" fillId="0" borderId="9" xfId="3" applyBorder="1"/>
    <xf numFmtId="0" fontId="3" fillId="0" borderId="6" xfId="0" applyFont="1" applyBorder="1" applyAlignment="1">
      <alignment horizontal="right"/>
    </xf>
    <xf numFmtId="0" fontId="3" fillId="0" borderId="69" xfId="0" applyFont="1" applyBorder="1" applyAlignment="1">
      <alignment horizontal="right" wrapText="1"/>
    </xf>
    <xf numFmtId="0" fontId="3" fillId="0" borderId="69" xfId="0" applyFont="1" applyBorder="1" applyAlignment="1">
      <alignment horizontal="right"/>
    </xf>
    <xf numFmtId="0" fontId="3" fillId="0" borderId="196" xfId="0" applyFont="1" applyBorder="1" applyAlignment="1">
      <alignment vertical="center"/>
    </xf>
    <xf numFmtId="176" fontId="3" fillId="0" borderId="197" xfId="1" applyNumberFormat="1" applyFont="1" applyFill="1" applyBorder="1" applyAlignment="1">
      <alignment vertical="center"/>
    </xf>
    <xf numFmtId="0" fontId="13" fillId="0" borderId="0" xfId="0" applyFont="1" applyAlignment="1">
      <alignment horizontal="center"/>
    </xf>
    <xf numFmtId="0" fontId="6" fillId="2" borderId="72"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3" fillId="0" borderId="7"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xf>
    <xf numFmtId="0" fontId="3" fillId="0" borderId="0" xfId="0" applyFont="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xf numFmtId="0" fontId="3" fillId="0" borderId="3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8" xfId="0" applyFont="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111" xfId="0" applyFont="1" applyBorder="1" applyAlignment="1">
      <alignment horizontal="center" vertical="center" wrapText="1"/>
    </xf>
    <xf numFmtId="0" fontId="3" fillId="0" borderId="189" xfId="0" applyFont="1" applyBorder="1" applyAlignment="1">
      <alignment horizontal="center" vertical="center" wrapText="1"/>
    </xf>
    <xf numFmtId="0" fontId="3" fillId="0" borderId="190" xfId="0" applyFont="1" applyBorder="1" applyAlignment="1">
      <alignment horizontal="center" vertical="center" wrapText="1"/>
    </xf>
    <xf numFmtId="0" fontId="3" fillId="3" borderId="6" xfId="0" applyFont="1" applyFill="1" applyBorder="1" applyAlignment="1">
      <alignment horizontal="center" vertical="center" textRotation="255"/>
    </xf>
    <xf numFmtId="0" fontId="3" fillId="3" borderId="15" xfId="0" applyFont="1" applyFill="1" applyBorder="1" applyAlignment="1">
      <alignment horizontal="center" vertical="center" textRotation="255"/>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87" xfId="0" applyFont="1" applyBorder="1" applyAlignment="1">
      <alignment horizontal="center" vertical="center" textRotation="255" wrapText="1"/>
    </xf>
    <xf numFmtId="0" fontId="3" fillId="0" borderId="188"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35" xfId="0" applyFont="1" applyFill="1" applyBorder="1" applyAlignment="1">
      <alignment horizontal="center" vertical="center" textRotation="255"/>
    </xf>
    <xf numFmtId="0" fontId="3" fillId="2" borderId="37" xfId="0" applyFont="1" applyFill="1" applyBorder="1" applyAlignment="1">
      <alignment horizontal="center" vertical="center" textRotation="255"/>
    </xf>
    <xf numFmtId="0" fontId="3" fillId="2" borderId="187" xfId="0" applyFont="1" applyFill="1" applyBorder="1" applyAlignment="1">
      <alignment horizontal="center" vertical="center" textRotation="255"/>
    </xf>
    <xf numFmtId="0" fontId="3" fillId="2" borderId="188" xfId="0" applyFont="1" applyFill="1" applyBorder="1" applyAlignment="1">
      <alignment horizontal="center" vertical="center" textRotation="255"/>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0" fillId="0" borderId="14" xfId="0" applyBorder="1" applyAlignment="1">
      <alignment horizontal="center" vertical="center"/>
    </xf>
    <xf numFmtId="0" fontId="0" fillId="0" borderId="92" xfId="0" applyBorder="1" applyAlignment="1">
      <alignment horizontal="center" vertical="center"/>
    </xf>
    <xf numFmtId="0" fontId="3" fillId="2" borderId="4" xfId="0" applyFont="1" applyFill="1" applyBorder="1" applyAlignment="1">
      <alignment horizontal="center" vertical="center" textRotation="255" wrapText="1"/>
    </xf>
    <xf numFmtId="0" fontId="3" fillId="2" borderId="5"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15" xfId="0" applyFont="1" applyFill="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2" borderId="72"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3" borderId="4" xfId="0" applyFont="1" applyFill="1" applyBorder="1" applyAlignment="1">
      <alignment horizontal="center" vertical="center" textRotation="255"/>
    </xf>
    <xf numFmtId="0" fontId="3" fillId="3" borderId="5" xfId="0" applyFont="1" applyFill="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186" xfId="0" applyFont="1" applyBorder="1" applyAlignment="1">
      <alignment horizontal="center" vertical="center"/>
    </xf>
    <xf numFmtId="0" fontId="3" fillId="0" borderId="9" xfId="0" applyFont="1" applyBorder="1" applyAlignment="1">
      <alignment horizontal="center" vertical="center"/>
    </xf>
    <xf numFmtId="0" fontId="3" fillId="0" borderId="185" xfId="0" applyFont="1" applyBorder="1" applyAlignment="1">
      <alignment horizontal="center" vertical="center"/>
    </xf>
    <xf numFmtId="0" fontId="3" fillId="0" borderId="10" xfId="0" applyFont="1" applyBorder="1" applyAlignment="1">
      <alignment horizontal="center" vertical="center" textRotation="255"/>
    </xf>
    <xf numFmtId="0" fontId="3" fillId="0" borderId="70" xfId="0" applyFont="1" applyBorder="1" applyAlignment="1">
      <alignment horizontal="center" vertical="center"/>
    </xf>
    <xf numFmtId="0" fontId="3" fillId="0" borderId="15"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5" xfId="0" applyBorder="1" applyAlignment="1"/>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4" borderId="163"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3" fillId="0" borderId="7"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6"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74" xfId="0" applyFont="1" applyBorder="1" applyAlignment="1">
      <alignment horizontal="center" vertical="center" justifyLastLine="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horizontal="center" vertical="center" wrapText="1"/>
    </xf>
    <xf numFmtId="0" fontId="3" fillId="0" borderId="9" xfId="0" applyFont="1" applyBorder="1" applyAlignment="1">
      <alignment horizontal="center"/>
    </xf>
    <xf numFmtId="0" fontId="6" fillId="4" borderId="78" xfId="0" applyFont="1" applyFill="1" applyBorder="1" applyAlignment="1">
      <alignment horizontal="center" vertical="center" wrapText="1"/>
    </xf>
    <xf numFmtId="0" fontId="6" fillId="4" borderId="72" xfId="0" applyFont="1" applyFill="1" applyBorder="1" applyAlignment="1">
      <alignment horizontal="center" vertical="center" wrapText="1"/>
    </xf>
    <xf numFmtId="0" fontId="6" fillId="4" borderId="16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8" fillId="0" borderId="156" xfId="0" applyFont="1" applyBorder="1" applyAlignment="1">
      <alignment horizontal="center" vertical="center" wrapText="1"/>
    </xf>
    <xf numFmtId="0" fontId="8" fillId="0" borderId="158" xfId="0" applyFont="1" applyBorder="1" applyAlignment="1">
      <alignment horizontal="center" vertical="center" wrapText="1"/>
    </xf>
    <xf numFmtId="38" fontId="3" fillId="0" borderId="38" xfId="2" applyFont="1" applyFill="1" applyBorder="1" applyAlignment="1">
      <alignment horizontal="right" vertical="center" wrapText="1"/>
    </xf>
    <xf numFmtId="38" fontId="3" fillId="0" borderId="28" xfId="2" applyFont="1" applyFill="1" applyBorder="1" applyAlignment="1">
      <alignment horizontal="right" vertical="center" wrapText="1"/>
    </xf>
    <xf numFmtId="38" fontId="3" fillId="0" borderId="3" xfId="2" applyFont="1" applyFill="1" applyBorder="1" applyAlignment="1">
      <alignment horizontal="right" vertical="center" wrapText="1"/>
    </xf>
    <xf numFmtId="38" fontId="3" fillId="0" borderId="5" xfId="2" applyFont="1" applyFill="1" applyBorder="1" applyAlignment="1">
      <alignment horizontal="right" vertical="center" wrapText="1"/>
    </xf>
    <xf numFmtId="38" fontId="3" fillId="0" borderId="3" xfId="2" applyFont="1" applyFill="1" applyBorder="1" applyAlignment="1">
      <alignment horizontal="right" vertical="center"/>
    </xf>
    <xf numFmtId="38" fontId="3" fillId="0" borderId="10" xfId="2" applyFont="1" applyFill="1" applyBorder="1" applyAlignment="1">
      <alignment horizontal="right" vertical="center"/>
    </xf>
    <xf numFmtId="38" fontId="3" fillId="0" borderId="10" xfId="2" applyFont="1" applyFill="1" applyBorder="1" applyAlignment="1">
      <alignment horizontal="right" vertical="center" wrapText="1"/>
    </xf>
    <xf numFmtId="38" fontId="3" fillId="0" borderId="5" xfId="2" applyFont="1" applyFill="1" applyBorder="1" applyAlignment="1">
      <alignment horizontal="right" vertical="center"/>
    </xf>
    <xf numFmtId="38" fontId="3" fillId="0" borderId="38" xfId="2" applyFont="1" applyFill="1" applyBorder="1" applyAlignment="1">
      <alignment horizontal="right" vertical="center"/>
    </xf>
    <xf numFmtId="38" fontId="3" fillId="0" borderId="49" xfId="2" applyFont="1" applyFill="1" applyBorder="1" applyAlignment="1">
      <alignment horizontal="right" vertical="center"/>
    </xf>
    <xf numFmtId="38" fontId="3" fillId="0" borderId="28" xfId="2" applyFont="1" applyFill="1" applyBorder="1" applyAlignment="1">
      <alignment horizontal="right" vertical="center"/>
    </xf>
    <xf numFmtId="38" fontId="3" fillId="0" borderId="9" xfId="2" applyFont="1" applyFill="1" applyBorder="1" applyAlignment="1">
      <alignment horizontal="right" vertical="center"/>
    </xf>
    <xf numFmtId="38" fontId="3" fillId="0" borderId="8" xfId="2" applyFont="1" applyFill="1" applyBorder="1" applyAlignment="1">
      <alignment horizontal="right" vertical="center"/>
    </xf>
    <xf numFmtId="38" fontId="3" fillId="0" borderId="34" xfId="0" applyNumberFormat="1" applyFont="1" applyBorder="1" applyAlignment="1">
      <alignment horizontal="right" vertical="center" wrapText="1"/>
    </xf>
    <xf numFmtId="0" fontId="3" fillId="0" borderId="37" xfId="0" applyFont="1" applyBorder="1" applyAlignment="1">
      <alignment horizontal="right" vertical="center" wrapText="1"/>
    </xf>
    <xf numFmtId="38" fontId="3" fillId="0" borderId="67" xfId="0" applyNumberFormat="1" applyFont="1" applyBorder="1" applyAlignment="1">
      <alignment horizontal="right" vertical="center" wrapText="1"/>
    </xf>
    <xf numFmtId="38" fontId="3" fillId="0" borderId="46" xfId="2" applyFont="1" applyFill="1" applyBorder="1" applyAlignment="1">
      <alignment horizontal="right" vertical="center"/>
    </xf>
    <xf numFmtId="38" fontId="3" fillId="0" borderId="46" xfId="2" applyFont="1" applyFill="1" applyBorder="1" applyAlignment="1">
      <alignment horizontal="right" vertical="center" wrapText="1"/>
    </xf>
    <xf numFmtId="38" fontId="3" fillId="0" borderId="49" xfId="2" applyFont="1" applyFill="1" applyBorder="1" applyAlignment="1">
      <alignment horizontal="right" vertical="center" wrapText="1"/>
    </xf>
    <xf numFmtId="0" fontId="3" fillId="0" borderId="36" xfId="0" applyFont="1" applyBorder="1" applyAlignment="1">
      <alignment horizontal="right" vertical="center" wrapText="1"/>
    </xf>
    <xf numFmtId="38" fontId="3" fillId="0" borderId="8" xfId="0" applyNumberFormat="1" applyFont="1" applyBorder="1" applyAlignment="1">
      <alignment horizontal="right" vertical="center" wrapText="1"/>
    </xf>
    <xf numFmtId="0" fontId="3" fillId="0" borderId="5" xfId="0" applyFont="1" applyBorder="1" applyAlignment="1">
      <alignment horizontal="right" vertical="center" wrapText="1"/>
    </xf>
    <xf numFmtId="38" fontId="3" fillId="0" borderId="4" xfId="2" applyFont="1" applyFill="1" applyBorder="1" applyAlignment="1">
      <alignment horizontal="right" vertical="center" wrapText="1"/>
    </xf>
    <xf numFmtId="38" fontId="3" fillId="0" borderId="56" xfId="2" applyFont="1" applyFill="1" applyBorder="1" applyAlignment="1">
      <alignment horizontal="right" vertical="center" wrapText="1"/>
    </xf>
    <xf numFmtId="38" fontId="3" fillId="0" borderId="42" xfId="2" applyFont="1" applyFill="1" applyBorder="1" applyAlignment="1">
      <alignment horizontal="right" vertical="center" wrapText="1"/>
    </xf>
    <xf numFmtId="38" fontId="3" fillId="0" borderId="55" xfId="2" applyFont="1" applyFill="1" applyBorder="1" applyAlignment="1">
      <alignment horizontal="right" vertical="center" wrapText="1"/>
    </xf>
    <xf numFmtId="38" fontId="3" fillId="0" borderId="8" xfId="2" applyFont="1" applyFill="1" applyBorder="1" applyAlignment="1">
      <alignment horizontal="right" vertical="center" wrapText="1"/>
    </xf>
    <xf numFmtId="0" fontId="3" fillId="0" borderId="3" xfId="0" applyFont="1" applyBorder="1" applyAlignment="1">
      <alignment horizontal="right" vertical="center" wrapText="1"/>
    </xf>
    <xf numFmtId="0" fontId="3" fillId="0" borderId="8" xfId="0" applyFont="1" applyBorder="1" applyAlignment="1">
      <alignment horizontal="right" vertical="center" wrapText="1"/>
    </xf>
    <xf numFmtId="0" fontId="3" fillId="0" borderId="67" xfId="0" applyFont="1" applyBorder="1" applyAlignment="1">
      <alignment horizontal="right" vertical="center" wrapText="1"/>
    </xf>
    <xf numFmtId="38" fontId="3" fillId="0" borderId="3" xfId="0" applyNumberFormat="1" applyFont="1" applyBorder="1" applyAlignment="1">
      <alignment horizontal="right" vertical="center" wrapText="1"/>
    </xf>
    <xf numFmtId="0" fontId="3" fillId="0" borderId="10" xfId="0" applyFont="1" applyBorder="1" applyAlignment="1">
      <alignment horizontal="right" vertical="center" wrapText="1"/>
    </xf>
    <xf numFmtId="0" fontId="3" fillId="0" borderId="3" xfId="0" applyFont="1" applyBorder="1" applyAlignment="1">
      <alignment horizontal="right" vertical="center" justifyLastLine="1"/>
    </xf>
    <xf numFmtId="0" fontId="3" fillId="0" borderId="10" xfId="0" applyFont="1" applyBorder="1" applyAlignment="1">
      <alignment horizontal="right" vertical="center" justifyLastLine="1"/>
    </xf>
    <xf numFmtId="0" fontId="3" fillId="0" borderId="34" xfId="0" applyFont="1" applyBorder="1" applyAlignment="1">
      <alignment horizontal="right" vertical="center" justifyLastLine="1"/>
    </xf>
    <xf numFmtId="0" fontId="3" fillId="0" borderId="36" xfId="0" applyFont="1" applyBorder="1" applyAlignment="1">
      <alignment horizontal="right" vertical="center" justifyLastLine="1"/>
    </xf>
    <xf numFmtId="0" fontId="3" fillId="0" borderId="191" xfId="0" applyFont="1" applyBorder="1" applyAlignment="1">
      <alignment horizontal="center"/>
    </xf>
    <xf numFmtId="0" fontId="3" fillId="0" borderId="151" xfId="0" applyFont="1" applyBorder="1" applyAlignment="1">
      <alignment horizontal="center"/>
    </xf>
    <xf numFmtId="0" fontId="3" fillId="0" borderId="152" xfId="0" applyFont="1" applyBorder="1" applyAlignment="1">
      <alignment horizontal="center"/>
    </xf>
    <xf numFmtId="0" fontId="3" fillId="0" borderId="192"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2" borderId="13"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18" xfId="0" applyFont="1" applyBorder="1" applyAlignment="1">
      <alignment horizontal="center"/>
    </xf>
    <xf numFmtId="38" fontId="3" fillId="0" borderId="75" xfId="2" applyFont="1" applyFill="1" applyBorder="1" applyAlignment="1">
      <alignment horizontal="right" vertical="center"/>
    </xf>
    <xf numFmtId="38" fontId="3" fillId="0" borderId="77" xfId="2" applyFont="1" applyFill="1" applyBorder="1" applyAlignment="1">
      <alignment horizontal="right" vertical="center"/>
    </xf>
    <xf numFmtId="38" fontId="3" fillId="0" borderId="7" xfId="2" applyFont="1" applyFill="1" applyBorder="1" applyAlignment="1">
      <alignment horizontal="right" vertical="center"/>
    </xf>
    <xf numFmtId="38" fontId="3" fillId="0" borderId="14" xfId="2" applyFont="1" applyFill="1" applyBorder="1" applyAlignment="1">
      <alignment horizontal="right" vertical="center"/>
    </xf>
    <xf numFmtId="38" fontId="3" fillId="0" borderId="186" xfId="2" applyFont="1" applyFill="1" applyBorder="1" applyAlignment="1">
      <alignment horizontal="right" vertical="center"/>
    </xf>
    <xf numFmtId="0" fontId="3" fillId="0" borderId="165"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right" vertical="center" wrapText="1"/>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7" xfId="0" applyFont="1" applyFill="1" applyBorder="1" applyAlignment="1">
      <alignment horizontal="center" vertical="center" wrapText="1" shrinkToFit="1"/>
    </xf>
    <xf numFmtId="0" fontId="3" fillId="2" borderId="19"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2" borderId="16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4" borderId="78" xfId="0" applyFont="1" applyFill="1" applyBorder="1" applyAlignment="1">
      <alignment horizontal="center" vertical="center" wrapText="1"/>
    </xf>
    <xf numFmtId="0" fontId="3" fillId="4" borderId="72" xfId="0" applyFont="1" applyFill="1" applyBorder="1" applyAlignment="1">
      <alignment horizontal="center" vertical="center" wrapText="1"/>
    </xf>
    <xf numFmtId="0" fontId="3" fillId="4" borderId="165" xfId="0" applyFont="1" applyFill="1" applyBorder="1" applyAlignment="1">
      <alignment horizontal="center" vertical="center" wrapText="1"/>
    </xf>
    <xf numFmtId="0" fontId="3" fillId="0" borderId="17" xfId="0" applyFont="1" applyBorder="1" applyAlignment="1">
      <alignment horizontal="center" vertical="center"/>
    </xf>
    <xf numFmtId="0" fontId="3" fillId="0" borderId="194" xfId="0" applyFont="1" applyBorder="1" applyAlignment="1">
      <alignment horizontal="center" vertical="center"/>
    </xf>
    <xf numFmtId="0" fontId="3" fillId="0" borderId="70"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173" xfId="0" applyFont="1" applyBorder="1" applyAlignment="1">
      <alignment horizontal="center" vertical="center" wrapText="1"/>
    </xf>
    <xf numFmtId="0" fontId="6" fillId="0" borderId="177" xfId="0" applyFont="1" applyBorder="1" applyAlignment="1">
      <alignment horizontal="center" vertical="center" wrapText="1"/>
    </xf>
    <xf numFmtId="0" fontId="3" fillId="0" borderId="193" xfId="0" applyFont="1" applyBorder="1" applyAlignment="1">
      <alignment horizontal="center" vertical="center"/>
    </xf>
    <xf numFmtId="0" fontId="6" fillId="0" borderId="39" xfId="0" applyFont="1" applyBorder="1" applyAlignment="1">
      <alignment horizontal="center" vertical="center" wrapText="1"/>
    </xf>
    <xf numFmtId="0" fontId="6" fillId="0" borderId="53" xfId="0" applyFont="1" applyBorder="1" applyAlignment="1">
      <alignment horizontal="center" vertical="center" wrapText="1"/>
    </xf>
    <xf numFmtId="0" fontId="3" fillId="3" borderId="0" xfId="0" applyFont="1" applyFill="1" applyAlignment="1">
      <alignment horizontal="center" vertical="center" wrapText="1"/>
    </xf>
    <xf numFmtId="0" fontId="3" fillId="3" borderId="13" xfId="0" applyFont="1" applyFill="1" applyBorder="1" applyAlignment="1">
      <alignment horizontal="center" vertical="center" wrapText="1"/>
    </xf>
    <xf numFmtId="0" fontId="3" fillId="0" borderId="1"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92" xfId="0" applyFont="1" applyBorder="1" applyAlignment="1">
      <alignment horizontal="center" vertical="center" justifyLastLine="1"/>
    </xf>
    <xf numFmtId="0" fontId="3" fillId="3" borderId="45"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3" fillId="0" borderId="182" xfId="0" applyFont="1" applyBorder="1" applyAlignment="1">
      <alignment horizontal="center" vertical="center" wrapText="1"/>
    </xf>
    <xf numFmtId="0" fontId="3" fillId="0" borderId="177" xfId="0" applyFont="1" applyBorder="1" applyAlignment="1">
      <alignment horizontal="center" vertical="center" wrapText="1"/>
    </xf>
    <xf numFmtId="0" fontId="3" fillId="0" borderId="72" xfId="0" applyFont="1" applyBorder="1" applyAlignment="1">
      <alignment horizontal="center" vertical="top" wrapText="1"/>
    </xf>
    <xf numFmtId="0" fontId="3" fillId="0" borderId="165" xfId="0" applyFont="1" applyBorder="1" applyAlignment="1">
      <alignment horizontal="center" vertical="top" wrapText="1"/>
    </xf>
    <xf numFmtId="0" fontId="3" fillId="0" borderId="165" xfId="0" applyFont="1" applyBorder="1" applyAlignment="1">
      <alignment horizontal="center" vertical="center" wrapText="1"/>
    </xf>
    <xf numFmtId="0" fontId="0" fillId="0" borderId="13" xfId="0" applyBorder="1" applyAlignment="1">
      <alignment wrapText="1"/>
    </xf>
    <xf numFmtId="0" fontId="0" fillId="0" borderId="26" xfId="0" applyBorder="1" applyAlignment="1">
      <alignment wrapText="1"/>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74" xfId="0" applyFont="1" applyBorder="1" applyAlignment="1">
      <alignment horizontal="center"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3" fillId="0" borderId="34" xfId="0" applyFont="1" applyBorder="1" applyAlignment="1">
      <alignment horizontal="center" vertical="top"/>
    </xf>
    <xf numFmtId="0" fontId="3" fillId="0" borderId="37" xfId="0" applyFont="1" applyBorder="1" applyAlignment="1">
      <alignment horizontal="center" vertical="top"/>
    </xf>
    <xf numFmtId="0" fontId="3" fillId="0" borderId="34" xfId="0" applyFont="1" applyBorder="1" applyAlignment="1">
      <alignment horizontal="center" vertical="top" wrapText="1"/>
    </xf>
    <xf numFmtId="0" fontId="3" fillId="0" borderId="37" xfId="0" applyFont="1" applyBorder="1" applyAlignment="1">
      <alignment horizontal="center" vertical="top" wrapText="1"/>
    </xf>
    <xf numFmtId="0" fontId="3" fillId="0" borderId="7" xfId="0" applyFont="1" applyBorder="1" applyAlignment="1">
      <alignment horizontal="center" vertical="top" wrapText="1"/>
    </xf>
    <xf numFmtId="0" fontId="3" fillId="0" borderId="15" xfId="0" applyFont="1" applyBorder="1" applyAlignment="1">
      <alignment horizontal="center" vertical="top" wrapText="1"/>
    </xf>
    <xf numFmtId="0" fontId="0" fillId="0" borderId="13" xfId="0" applyBorder="1" applyAlignment="1"/>
    <xf numFmtId="0" fontId="0" fillId="0" borderId="26" xfId="0" applyBorder="1" applyAlignment="1"/>
    <xf numFmtId="0" fontId="3" fillId="0" borderId="13"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13" xfId="0" applyBorder="1" applyAlignment="1">
      <alignment horizontal="center" vertical="center" wrapText="1"/>
    </xf>
    <xf numFmtId="0" fontId="0" fillId="0" borderId="26" xfId="0" applyBorder="1" applyAlignment="1">
      <alignment horizontal="center" vertical="center" wrapText="1"/>
    </xf>
  </cellXfs>
  <cellStyles count="4">
    <cellStyle name="パーセント" xfId="1" builtinId="5"/>
    <cellStyle name="ハイパーリンク" xfId="3" builtinId="8"/>
    <cellStyle name="桁区切り" xfId="2" builtinId="6"/>
    <cellStyle name="標準" xfId="0" builtinId="0"/>
  </cellStyles>
  <dxfs count="0"/>
  <tableStyles count="0" defaultTableStyle="TableStyleMedium9" defaultPivotStyle="PivotStyleLight16"/>
  <colors>
    <mruColors>
      <color rgb="FFCCFFCC"/>
      <color rgb="FFFF3399"/>
      <color rgb="FF0099CC"/>
      <color rgb="FF33CCCC"/>
      <color rgb="FF00CC99"/>
      <color rgb="FF99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E29E3-4D7B-4EB8-A775-2A8FEB130964}">
  <sheetPr>
    <tabColor rgb="FFFFC000"/>
  </sheetPr>
  <dimension ref="B1:D91"/>
  <sheetViews>
    <sheetView view="pageBreakPreview" topLeftCell="A70" zoomScaleNormal="100" zoomScaleSheetLayoutView="100" workbookViewId="0">
      <selection activeCell="F83" sqref="F83"/>
    </sheetView>
  </sheetViews>
  <sheetFormatPr defaultRowHeight="13.2" x14ac:dyDescent="0.2"/>
  <cols>
    <col min="1" max="1" width="1.5546875" customWidth="1"/>
    <col min="2" max="2" width="3.6640625" customWidth="1"/>
    <col min="3" max="3" width="11.33203125" customWidth="1"/>
    <col min="4" max="4" width="87.6640625" customWidth="1"/>
  </cols>
  <sheetData>
    <row r="1" spans="2:4" ht="24" customHeight="1" x14ac:dyDescent="0.2">
      <c r="B1" s="558" t="s">
        <v>0</v>
      </c>
      <c r="C1" s="558"/>
      <c r="D1" s="558"/>
    </row>
    <row r="2" spans="2:4" ht="10.95" customHeight="1" x14ac:dyDescent="0.2"/>
    <row r="3" spans="2:4" ht="18" customHeight="1" x14ac:dyDescent="0.2">
      <c r="B3" s="550" t="s">
        <v>1</v>
      </c>
      <c r="C3" s="550"/>
      <c r="D3" s="549"/>
    </row>
    <row r="4" spans="2:4" ht="18" customHeight="1" x14ac:dyDescent="0.2">
      <c r="B4" s="550"/>
      <c r="C4" s="551" t="s">
        <v>2</v>
      </c>
      <c r="D4" s="552" t="s">
        <v>3</v>
      </c>
    </row>
    <row r="5" spans="2:4" ht="18" customHeight="1" x14ac:dyDescent="0.2">
      <c r="B5" s="550"/>
      <c r="C5" s="551" t="s">
        <v>4</v>
      </c>
      <c r="D5" s="552" t="s">
        <v>5</v>
      </c>
    </row>
    <row r="6" spans="2:4" ht="18" customHeight="1" x14ac:dyDescent="0.2">
      <c r="B6" s="550"/>
      <c r="C6" s="551" t="s">
        <v>6</v>
      </c>
      <c r="D6" s="552" t="s">
        <v>7</v>
      </c>
    </row>
    <row r="7" spans="2:4" ht="18" customHeight="1" x14ac:dyDescent="0.2">
      <c r="B7" s="550"/>
      <c r="C7" s="551" t="s">
        <v>8</v>
      </c>
      <c r="D7" s="552" t="s">
        <v>9</v>
      </c>
    </row>
    <row r="8" spans="2:4" ht="18" customHeight="1" x14ac:dyDescent="0.2">
      <c r="B8" s="550"/>
      <c r="C8" s="551" t="s">
        <v>10</v>
      </c>
      <c r="D8" s="552" t="s">
        <v>11</v>
      </c>
    </row>
    <row r="9" spans="2:4" ht="18" customHeight="1" x14ac:dyDescent="0.2">
      <c r="B9" s="550"/>
      <c r="C9" s="551" t="s">
        <v>12</v>
      </c>
      <c r="D9" s="552" t="s">
        <v>13</v>
      </c>
    </row>
    <row r="10" spans="2:4" ht="18" customHeight="1" x14ac:dyDescent="0.2">
      <c r="B10" s="550"/>
      <c r="C10" s="551" t="s">
        <v>14</v>
      </c>
      <c r="D10" s="552" t="s">
        <v>15</v>
      </c>
    </row>
    <row r="11" spans="2:4" ht="18" customHeight="1" x14ac:dyDescent="0.2">
      <c r="B11" s="550"/>
      <c r="C11" s="551" t="s">
        <v>16</v>
      </c>
      <c r="D11" s="552" t="s">
        <v>17</v>
      </c>
    </row>
    <row r="12" spans="2:4" ht="18" customHeight="1" x14ac:dyDescent="0.2">
      <c r="B12" s="550"/>
      <c r="C12" s="551" t="s">
        <v>18</v>
      </c>
      <c r="D12" s="552" t="s">
        <v>19</v>
      </c>
    </row>
    <row r="13" spans="2:4" ht="18" customHeight="1" x14ac:dyDescent="0.2">
      <c r="B13" s="550" t="s">
        <v>20</v>
      </c>
      <c r="C13" s="550"/>
      <c r="D13" s="549"/>
    </row>
    <row r="14" spans="2:4" ht="18" customHeight="1" x14ac:dyDescent="0.2">
      <c r="B14" s="550"/>
      <c r="C14" s="551" t="s">
        <v>21</v>
      </c>
      <c r="D14" s="552" t="s">
        <v>22</v>
      </c>
    </row>
    <row r="15" spans="2:4" ht="18" customHeight="1" x14ac:dyDescent="0.2">
      <c r="B15" s="550" t="s">
        <v>23</v>
      </c>
      <c r="C15" s="550"/>
      <c r="D15" s="549"/>
    </row>
    <row r="16" spans="2:4" ht="18" customHeight="1" x14ac:dyDescent="0.2">
      <c r="B16" s="550"/>
      <c r="C16" s="551" t="s">
        <v>24</v>
      </c>
      <c r="D16" s="552" t="s">
        <v>25</v>
      </c>
    </row>
    <row r="17" spans="2:4" ht="18" customHeight="1" x14ac:dyDescent="0.2">
      <c r="B17" s="550"/>
      <c r="C17" s="551" t="s">
        <v>26</v>
      </c>
      <c r="D17" s="552" t="s">
        <v>27</v>
      </c>
    </row>
    <row r="18" spans="2:4" ht="18" customHeight="1" x14ac:dyDescent="0.2">
      <c r="B18" s="550"/>
      <c r="C18" s="551" t="s">
        <v>28</v>
      </c>
      <c r="D18" s="552" t="s">
        <v>29</v>
      </c>
    </row>
    <row r="19" spans="2:4" ht="18" customHeight="1" x14ac:dyDescent="0.2">
      <c r="B19" s="550"/>
      <c r="C19" s="551" t="s">
        <v>30</v>
      </c>
      <c r="D19" s="552" t="s">
        <v>31</v>
      </c>
    </row>
    <row r="20" spans="2:4" ht="18" customHeight="1" x14ac:dyDescent="0.2">
      <c r="B20" s="550"/>
      <c r="C20" s="551" t="s">
        <v>32</v>
      </c>
      <c r="D20" s="552" t="s">
        <v>33</v>
      </c>
    </row>
    <row r="21" spans="2:4" ht="18" customHeight="1" x14ac:dyDescent="0.2">
      <c r="B21" s="550" t="s">
        <v>34</v>
      </c>
      <c r="C21" s="550"/>
      <c r="D21" s="549"/>
    </row>
    <row r="22" spans="2:4" ht="18" customHeight="1" x14ac:dyDescent="0.2">
      <c r="B22" s="550"/>
      <c r="C22" s="551" t="s">
        <v>35</v>
      </c>
      <c r="D22" s="552" t="s">
        <v>36</v>
      </c>
    </row>
    <row r="23" spans="2:4" ht="18" customHeight="1" x14ac:dyDescent="0.2">
      <c r="B23" s="550"/>
      <c r="C23" s="551" t="s">
        <v>37</v>
      </c>
      <c r="D23" s="552" t="s">
        <v>38</v>
      </c>
    </row>
    <row r="24" spans="2:4" ht="18" customHeight="1" x14ac:dyDescent="0.2">
      <c r="B24" s="550"/>
      <c r="C24" s="551" t="s">
        <v>39</v>
      </c>
      <c r="D24" s="552" t="s">
        <v>40</v>
      </c>
    </row>
    <row r="25" spans="2:4" ht="18" customHeight="1" x14ac:dyDescent="0.2">
      <c r="B25" s="550" t="s">
        <v>41</v>
      </c>
      <c r="C25" s="550"/>
      <c r="D25" s="549"/>
    </row>
    <row r="26" spans="2:4" ht="18" customHeight="1" x14ac:dyDescent="0.2">
      <c r="B26" s="550"/>
      <c r="C26" s="551" t="s">
        <v>42</v>
      </c>
      <c r="D26" s="552" t="s">
        <v>43</v>
      </c>
    </row>
    <row r="27" spans="2:4" ht="18" customHeight="1" x14ac:dyDescent="0.2">
      <c r="B27" s="550"/>
      <c r="C27" s="551" t="s">
        <v>44</v>
      </c>
      <c r="D27" s="552" t="s">
        <v>45</v>
      </c>
    </row>
    <row r="28" spans="2:4" ht="18" customHeight="1" x14ac:dyDescent="0.2">
      <c r="B28" s="550"/>
      <c r="C28" s="551" t="s">
        <v>46</v>
      </c>
      <c r="D28" s="552" t="s">
        <v>47</v>
      </c>
    </row>
    <row r="29" spans="2:4" ht="18" customHeight="1" x14ac:dyDescent="0.2">
      <c r="B29" s="550"/>
      <c r="C29" s="551" t="s">
        <v>48</v>
      </c>
      <c r="D29" s="552" t="s">
        <v>49</v>
      </c>
    </row>
    <row r="30" spans="2:4" ht="18" customHeight="1" x14ac:dyDescent="0.2">
      <c r="B30" s="550"/>
      <c r="C30" s="551" t="s">
        <v>50</v>
      </c>
      <c r="D30" s="552" t="s">
        <v>51</v>
      </c>
    </row>
    <row r="31" spans="2:4" ht="18" customHeight="1" x14ac:dyDescent="0.2">
      <c r="B31" s="550"/>
      <c r="C31" s="551" t="s">
        <v>52</v>
      </c>
      <c r="D31" s="552" t="s">
        <v>53</v>
      </c>
    </row>
    <row r="32" spans="2:4" ht="18" customHeight="1" x14ac:dyDescent="0.2">
      <c r="B32" s="550"/>
      <c r="C32" s="551" t="s">
        <v>54</v>
      </c>
      <c r="D32" s="552" t="s">
        <v>55</v>
      </c>
    </row>
    <row r="33" spans="2:4" ht="18" customHeight="1" x14ac:dyDescent="0.2">
      <c r="B33" s="550"/>
      <c r="C33" s="551" t="s">
        <v>56</v>
      </c>
      <c r="D33" s="552" t="s">
        <v>57</v>
      </c>
    </row>
    <row r="34" spans="2:4" ht="18" customHeight="1" x14ac:dyDescent="0.2">
      <c r="B34" s="550"/>
      <c r="C34" s="551" t="s">
        <v>58</v>
      </c>
      <c r="D34" s="552" t="s">
        <v>59</v>
      </c>
    </row>
    <row r="35" spans="2:4" ht="18" customHeight="1" x14ac:dyDescent="0.2">
      <c r="B35" s="550"/>
      <c r="C35" s="551" t="s">
        <v>60</v>
      </c>
      <c r="D35" s="552" t="s">
        <v>61</v>
      </c>
    </row>
    <row r="36" spans="2:4" ht="18" customHeight="1" x14ac:dyDescent="0.2">
      <c r="B36" s="550"/>
      <c r="C36" s="551" t="s">
        <v>62</v>
      </c>
      <c r="D36" s="552" t="s">
        <v>63</v>
      </c>
    </row>
    <row r="37" spans="2:4" ht="18" customHeight="1" x14ac:dyDescent="0.2">
      <c r="B37" s="550"/>
      <c r="C37" s="551" t="s">
        <v>64</v>
      </c>
      <c r="D37" s="552" t="s">
        <v>65</v>
      </c>
    </row>
    <row r="38" spans="2:4" ht="18" customHeight="1" x14ac:dyDescent="0.2">
      <c r="B38" s="550"/>
      <c r="C38" s="551" t="s">
        <v>66</v>
      </c>
      <c r="D38" s="552" t="s">
        <v>67</v>
      </c>
    </row>
    <row r="39" spans="2:4" ht="18" customHeight="1" x14ac:dyDescent="0.2">
      <c r="B39" s="550"/>
      <c r="C39" s="551" t="s">
        <v>68</v>
      </c>
      <c r="D39" s="552" t="s">
        <v>69</v>
      </c>
    </row>
    <row r="40" spans="2:4" ht="18" customHeight="1" x14ac:dyDescent="0.2">
      <c r="B40" s="550"/>
      <c r="C40" s="551" t="s">
        <v>70</v>
      </c>
      <c r="D40" s="552" t="s">
        <v>71</v>
      </c>
    </row>
    <row r="41" spans="2:4" ht="18" customHeight="1" x14ac:dyDescent="0.2">
      <c r="B41" s="550"/>
      <c r="C41" s="551" t="s">
        <v>72</v>
      </c>
      <c r="D41" s="552" t="s">
        <v>73</v>
      </c>
    </row>
    <row r="42" spans="2:4" ht="18" customHeight="1" x14ac:dyDescent="0.2">
      <c r="B42" s="550"/>
      <c r="C42" s="551" t="s">
        <v>74</v>
      </c>
      <c r="D42" s="552" t="s">
        <v>75</v>
      </c>
    </row>
    <row r="43" spans="2:4" ht="18" customHeight="1" x14ac:dyDescent="0.2">
      <c r="B43" s="550"/>
      <c r="C43" s="551" t="s">
        <v>76</v>
      </c>
      <c r="D43" s="552" t="s">
        <v>77</v>
      </c>
    </row>
    <row r="44" spans="2:4" ht="18" customHeight="1" x14ac:dyDescent="0.2">
      <c r="B44" s="550"/>
      <c r="C44" s="551" t="s">
        <v>78</v>
      </c>
      <c r="D44" s="552" t="s">
        <v>79</v>
      </c>
    </row>
    <row r="45" spans="2:4" ht="18" customHeight="1" x14ac:dyDescent="0.2">
      <c r="B45" s="550"/>
      <c r="C45" s="551" t="s">
        <v>80</v>
      </c>
      <c r="D45" s="552" t="s">
        <v>81</v>
      </c>
    </row>
    <row r="46" spans="2:4" ht="18" customHeight="1" x14ac:dyDescent="0.2">
      <c r="B46" s="550" t="s">
        <v>82</v>
      </c>
      <c r="C46" s="550"/>
      <c r="D46" s="549"/>
    </row>
    <row r="47" spans="2:4" ht="18" customHeight="1" x14ac:dyDescent="0.2">
      <c r="B47" s="550"/>
      <c r="C47" s="551" t="s">
        <v>83</v>
      </c>
      <c r="D47" s="552" t="s">
        <v>84</v>
      </c>
    </row>
    <row r="48" spans="2:4" ht="18" customHeight="1" x14ac:dyDescent="0.2">
      <c r="B48" s="550"/>
      <c r="C48" s="551" t="s">
        <v>85</v>
      </c>
      <c r="D48" s="552" t="s">
        <v>86</v>
      </c>
    </row>
    <row r="49" spans="2:4" ht="18" customHeight="1" x14ac:dyDescent="0.2">
      <c r="B49" s="550"/>
      <c r="C49" s="551" t="s">
        <v>87</v>
      </c>
      <c r="D49" s="552" t="s">
        <v>88</v>
      </c>
    </row>
    <row r="50" spans="2:4" ht="18" customHeight="1" x14ac:dyDescent="0.2">
      <c r="B50" s="550"/>
      <c r="C50" s="551" t="s">
        <v>89</v>
      </c>
      <c r="D50" s="552" t="s">
        <v>90</v>
      </c>
    </row>
    <row r="51" spans="2:4" ht="18" customHeight="1" x14ac:dyDescent="0.2">
      <c r="B51" s="550"/>
      <c r="C51" s="551" t="s">
        <v>91</v>
      </c>
      <c r="D51" s="552" t="s">
        <v>92</v>
      </c>
    </row>
    <row r="52" spans="2:4" ht="18" customHeight="1" x14ac:dyDescent="0.2">
      <c r="B52" s="550"/>
      <c r="C52" s="551" t="s">
        <v>93</v>
      </c>
      <c r="D52" s="552" t="s">
        <v>94</v>
      </c>
    </row>
    <row r="53" spans="2:4" ht="18" customHeight="1" x14ac:dyDescent="0.2">
      <c r="B53" s="550"/>
      <c r="C53" s="551" t="s">
        <v>95</v>
      </c>
      <c r="D53" s="552" t="s">
        <v>96</v>
      </c>
    </row>
    <row r="54" spans="2:4" ht="18" customHeight="1" x14ac:dyDescent="0.2">
      <c r="B54" s="550"/>
      <c r="C54" s="551" t="s">
        <v>97</v>
      </c>
      <c r="D54" s="552" t="s">
        <v>98</v>
      </c>
    </row>
    <row r="55" spans="2:4" ht="18" customHeight="1" x14ac:dyDescent="0.2">
      <c r="B55" s="550"/>
      <c r="C55" s="551" t="s">
        <v>99</v>
      </c>
      <c r="D55" s="552" t="s">
        <v>100</v>
      </c>
    </row>
    <row r="56" spans="2:4" ht="18" customHeight="1" x14ac:dyDescent="0.2">
      <c r="B56" s="550"/>
      <c r="C56" s="551" t="s">
        <v>101</v>
      </c>
      <c r="D56" s="552" t="s">
        <v>102</v>
      </c>
    </row>
    <row r="57" spans="2:4" ht="18" customHeight="1" x14ac:dyDescent="0.2">
      <c r="B57" s="550"/>
      <c r="C57" s="551" t="s">
        <v>103</v>
      </c>
      <c r="D57" s="552" t="s">
        <v>104</v>
      </c>
    </row>
    <row r="58" spans="2:4" ht="18" customHeight="1" x14ac:dyDescent="0.2">
      <c r="B58" s="550"/>
      <c r="C58" s="551" t="s">
        <v>105</v>
      </c>
      <c r="D58" s="552" t="s">
        <v>106</v>
      </c>
    </row>
    <row r="59" spans="2:4" ht="18" customHeight="1" x14ac:dyDescent="0.2">
      <c r="B59" s="550"/>
      <c r="C59" s="551" t="s">
        <v>107</v>
      </c>
      <c r="D59" s="552" t="s">
        <v>108</v>
      </c>
    </row>
    <row r="60" spans="2:4" ht="18" customHeight="1" x14ac:dyDescent="0.2">
      <c r="B60" s="550"/>
      <c r="C60" s="551" t="s">
        <v>109</v>
      </c>
      <c r="D60" s="552" t="s">
        <v>110</v>
      </c>
    </row>
    <row r="61" spans="2:4" ht="18" customHeight="1" x14ac:dyDescent="0.2">
      <c r="B61" s="550"/>
      <c r="C61" s="551" t="s">
        <v>111</v>
      </c>
      <c r="D61" s="552" t="s">
        <v>112</v>
      </c>
    </row>
    <row r="62" spans="2:4" ht="18" customHeight="1" x14ac:dyDescent="0.2">
      <c r="B62" s="550"/>
      <c r="C62" s="551" t="s">
        <v>113</v>
      </c>
      <c r="D62" s="552" t="s">
        <v>114</v>
      </c>
    </row>
    <row r="63" spans="2:4" ht="18" customHeight="1" x14ac:dyDescent="0.2">
      <c r="B63" s="550"/>
      <c r="C63" s="551" t="s">
        <v>115</v>
      </c>
      <c r="D63" s="552" t="s">
        <v>116</v>
      </c>
    </row>
    <row r="64" spans="2:4" ht="18" customHeight="1" x14ac:dyDescent="0.2">
      <c r="B64" s="550"/>
      <c r="C64" s="551" t="s">
        <v>117</v>
      </c>
      <c r="D64" s="552" t="s">
        <v>118</v>
      </c>
    </row>
    <row r="65" spans="2:4" ht="18" customHeight="1" x14ac:dyDescent="0.2">
      <c r="B65" s="550" t="s">
        <v>119</v>
      </c>
      <c r="C65" s="550"/>
      <c r="D65" s="549"/>
    </row>
    <row r="66" spans="2:4" ht="18" customHeight="1" x14ac:dyDescent="0.2">
      <c r="B66" s="550"/>
      <c r="C66" s="551" t="s">
        <v>120</v>
      </c>
      <c r="D66" s="552" t="s">
        <v>121</v>
      </c>
    </row>
    <row r="67" spans="2:4" ht="18" customHeight="1" x14ac:dyDescent="0.2">
      <c r="B67" s="550"/>
      <c r="C67" s="551" t="s">
        <v>122</v>
      </c>
      <c r="D67" s="552" t="s">
        <v>123</v>
      </c>
    </row>
    <row r="68" spans="2:4" ht="18" customHeight="1" x14ac:dyDescent="0.2">
      <c r="B68" s="550" t="s">
        <v>124</v>
      </c>
      <c r="C68" s="550"/>
      <c r="D68" s="549"/>
    </row>
    <row r="69" spans="2:4" ht="18" customHeight="1" x14ac:dyDescent="0.2">
      <c r="B69" s="550"/>
      <c r="C69" s="551" t="s">
        <v>125</v>
      </c>
      <c r="D69" s="552" t="s">
        <v>126</v>
      </c>
    </row>
    <row r="70" spans="2:4" ht="18" customHeight="1" x14ac:dyDescent="0.2">
      <c r="B70" s="550"/>
      <c r="C70" s="551" t="s">
        <v>127</v>
      </c>
      <c r="D70" s="552" t="s">
        <v>128</v>
      </c>
    </row>
    <row r="71" spans="2:4" ht="18" customHeight="1" x14ac:dyDescent="0.2">
      <c r="B71" s="550" t="s">
        <v>129</v>
      </c>
      <c r="C71" s="550"/>
      <c r="D71" s="549"/>
    </row>
    <row r="72" spans="2:4" ht="18" customHeight="1" x14ac:dyDescent="0.2">
      <c r="B72" s="550"/>
      <c r="C72" s="551" t="s">
        <v>130</v>
      </c>
      <c r="D72" s="552" t="s">
        <v>131</v>
      </c>
    </row>
    <row r="73" spans="2:4" ht="18" customHeight="1" x14ac:dyDescent="0.2">
      <c r="B73" s="550"/>
      <c r="C73" s="551" t="s">
        <v>132</v>
      </c>
      <c r="D73" s="552" t="s">
        <v>133</v>
      </c>
    </row>
    <row r="74" spans="2:4" ht="18" customHeight="1" x14ac:dyDescent="0.2">
      <c r="B74" s="550"/>
      <c r="C74" s="551" t="s">
        <v>134</v>
      </c>
      <c r="D74" s="552" t="s">
        <v>135</v>
      </c>
    </row>
    <row r="75" spans="2:4" ht="18" customHeight="1" x14ac:dyDescent="0.2">
      <c r="B75" s="550"/>
      <c r="C75" s="551" t="s">
        <v>136</v>
      </c>
      <c r="D75" s="552" t="s">
        <v>137</v>
      </c>
    </row>
    <row r="76" spans="2:4" ht="18" customHeight="1" x14ac:dyDescent="0.2">
      <c r="B76" s="550"/>
      <c r="C76" s="551" t="s">
        <v>138</v>
      </c>
      <c r="D76" s="552" t="s">
        <v>139</v>
      </c>
    </row>
    <row r="77" spans="2:4" ht="18" customHeight="1" x14ac:dyDescent="0.2">
      <c r="B77" s="550" t="s">
        <v>140</v>
      </c>
      <c r="C77" s="550"/>
      <c r="D77" s="548"/>
    </row>
    <row r="78" spans="2:4" ht="18" customHeight="1" x14ac:dyDescent="0.2">
      <c r="B78" s="550"/>
      <c r="C78" s="551" t="s">
        <v>141</v>
      </c>
      <c r="D78" s="552" t="s">
        <v>142</v>
      </c>
    </row>
    <row r="79" spans="2:4" ht="18" customHeight="1" x14ac:dyDescent="0.2">
      <c r="B79" s="550"/>
      <c r="C79" s="551" t="s">
        <v>143</v>
      </c>
      <c r="D79" s="552" t="s">
        <v>144</v>
      </c>
    </row>
    <row r="80" spans="2:4" ht="18" customHeight="1" x14ac:dyDescent="0.2">
      <c r="B80" s="550" t="s">
        <v>145</v>
      </c>
      <c r="C80" s="550"/>
      <c r="D80" s="548"/>
    </row>
    <row r="81" spans="2:4" ht="18" customHeight="1" x14ac:dyDescent="0.2">
      <c r="B81" s="550"/>
      <c r="C81" s="551" t="s">
        <v>146</v>
      </c>
      <c r="D81" s="552" t="s">
        <v>147</v>
      </c>
    </row>
    <row r="82" spans="2:4" ht="18" customHeight="1" x14ac:dyDescent="0.2">
      <c r="B82" s="550"/>
      <c r="C82" s="551" t="s">
        <v>148</v>
      </c>
      <c r="D82" s="552" t="s">
        <v>149</v>
      </c>
    </row>
    <row r="83" spans="2:4" ht="18" customHeight="1" x14ac:dyDescent="0.2">
      <c r="B83" s="550"/>
      <c r="C83" s="551" t="s">
        <v>150</v>
      </c>
      <c r="D83" s="552" t="s">
        <v>151</v>
      </c>
    </row>
    <row r="84" spans="2:4" ht="18" customHeight="1" x14ac:dyDescent="0.2">
      <c r="B84" s="550"/>
      <c r="C84" s="551" t="s">
        <v>152</v>
      </c>
      <c r="D84" s="552" t="s">
        <v>153</v>
      </c>
    </row>
    <row r="85" spans="2:4" ht="18" customHeight="1" x14ac:dyDescent="0.2">
      <c r="B85" s="550" t="s">
        <v>154</v>
      </c>
      <c r="C85" s="550"/>
      <c r="D85" s="548"/>
    </row>
    <row r="86" spans="2:4" ht="18" customHeight="1" x14ac:dyDescent="0.2">
      <c r="B86" s="550"/>
      <c r="C86" s="551" t="s">
        <v>155</v>
      </c>
      <c r="D86" s="552" t="s">
        <v>156</v>
      </c>
    </row>
    <row r="87" spans="2:4" ht="18" customHeight="1" x14ac:dyDescent="0.2">
      <c r="B87" s="550"/>
      <c r="C87" s="551" t="s">
        <v>157</v>
      </c>
      <c r="D87" s="552" t="s">
        <v>158</v>
      </c>
    </row>
    <row r="88" spans="2:4" ht="18" customHeight="1" x14ac:dyDescent="0.2">
      <c r="B88" s="550"/>
      <c r="C88" s="551" t="s">
        <v>159</v>
      </c>
      <c r="D88" s="552" t="s">
        <v>160</v>
      </c>
    </row>
    <row r="89" spans="2:4" ht="18" customHeight="1" x14ac:dyDescent="0.2">
      <c r="B89" s="550"/>
      <c r="C89" s="551" t="s">
        <v>161</v>
      </c>
      <c r="D89" s="552" t="s">
        <v>162</v>
      </c>
    </row>
    <row r="90" spans="2:4" ht="18" customHeight="1" x14ac:dyDescent="0.2">
      <c r="B90" s="550"/>
      <c r="C90" s="551" t="s">
        <v>163</v>
      </c>
      <c r="D90" s="552" t="s">
        <v>164</v>
      </c>
    </row>
    <row r="91" spans="2:4" ht="18" customHeight="1" x14ac:dyDescent="0.2">
      <c r="B91" s="550"/>
      <c r="C91" s="551" t="s">
        <v>165</v>
      </c>
      <c r="D91" s="552" t="s">
        <v>166</v>
      </c>
    </row>
  </sheetData>
  <mergeCells count="1">
    <mergeCell ref="B1:D1"/>
  </mergeCells>
  <phoneticPr fontId="2"/>
  <hyperlinks>
    <hyperlink ref="C4" location="表1!A1" display="表１" xr:uid="{D5D5E82F-91DB-4309-917A-F34FA69C0399}"/>
    <hyperlink ref="C4:D4" location="表1!A1" display="表１" xr:uid="{E6A498F7-38B7-49EB-AC8A-33775FB9CD72}"/>
    <hyperlink ref="C5:D5" location="表2!A1" display="表２" xr:uid="{60331EA2-770A-4173-924E-2A26CF7A51E5}"/>
    <hyperlink ref="C6:D6" location="表3‐1!A1" display="表３－１" xr:uid="{4FB2ACF3-FB2E-4AF5-B3EF-C1FD437F24E6}"/>
    <hyperlink ref="C7:D7" location="'表3-2'!A1" display="表３－２" xr:uid="{298A9043-ED33-4E2D-9D97-A7F5B707C455}"/>
    <hyperlink ref="C8:D8" location="'表3-3'!A1" display="表３－３" xr:uid="{42C04871-94D5-44D6-BB97-A9204AA36D5D}"/>
    <hyperlink ref="C9:D9" location="表4!A1" display="表４" xr:uid="{68A1CF29-5F36-437C-B315-609A05FC69E8}"/>
    <hyperlink ref="C10:D10" location="'表5-1'!A1" display="表５－１" xr:uid="{A130E636-CDF6-483C-A26D-04C9B873AFF0}"/>
    <hyperlink ref="C11:D11" location="'表5-2'!A1" display="表５－２" xr:uid="{1B4AF3BA-4D02-4851-9AC0-FF2B6992FF17}"/>
    <hyperlink ref="C12:D12" location="'表5-3'!A1" display="表５－３" xr:uid="{769C8E5D-E05C-49DD-A619-0E58453DC253}"/>
    <hyperlink ref="C14:D14" location="表6!A1" display="表６" xr:uid="{41CEAEA1-0DF6-4108-9D89-3783877DA394}"/>
    <hyperlink ref="C16:D16" location="表7!A1" display="表７" xr:uid="{E37EB5DC-4664-4FD8-8929-959527EA5E86}"/>
    <hyperlink ref="C17:D17" location="表8!A1" display="表８" xr:uid="{26B15840-0B06-4279-9E35-E4ABAC1AE755}"/>
    <hyperlink ref="C18:D18" location="表9!A1" display="表９" xr:uid="{681CB564-3288-4089-8DE0-8FF6386EA6A0}"/>
    <hyperlink ref="C19:D19" location="表10!Print_Area" display="表１０" xr:uid="{9C7987F7-1B95-4D79-847C-A1C122406316}"/>
    <hyperlink ref="C20:D20" location="表11!Print_Area" display="表１１" xr:uid="{4FED33A2-94B1-457B-BC7F-759224283269}"/>
    <hyperlink ref="C22:D22" location="'表12-1'!A1" display="表１２－１" xr:uid="{6F110416-E0CB-4DB4-B164-F12B2FA44363}"/>
    <hyperlink ref="C26:D26" location="表13!A1" display="表１３－１" xr:uid="{015E918B-A33F-4733-A190-23EF49091DBF}"/>
    <hyperlink ref="C27:D27" location="表13!A1" display="表１３－２" xr:uid="{BC43BBFE-C8F2-4893-894A-57E2B54B518F}"/>
    <hyperlink ref="C28:D28" location="表14!A1" display="表１４" xr:uid="{6B7B5444-A3D8-4621-AC78-2EF1D0B63294}"/>
    <hyperlink ref="C29:D29" location="'表15-1'!A1" display="表１５－１" xr:uid="{96D81E04-1562-4D2D-8500-E2F5D53FA130}"/>
    <hyperlink ref="C30:D30" location="'表15-2'!A1" display="表１５－２" xr:uid="{C09BBBFA-B277-4183-8E59-79F1D40147D8}"/>
    <hyperlink ref="C31:D31" location="'表15-3'!A1" display="表１５－３" xr:uid="{A0FD451D-745D-4858-9A82-BC0DAE727C28}"/>
    <hyperlink ref="C35:D35" location="'表16-1'!A1" display="表１６－１" xr:uid="{A786713B-3305-48A8-A35F-C9F154A4D37A}"/>
    <hyperlink ref="C36:D36" location="'表16-2'!A1" display="表１６－２" xr:uid="{30C1C7FE-CC18-43AF-B1A1-81E61C62E55A}"/>
    <hyperlink ref="C37:D37" location="表17!A1" display="表１７" xr:uid="{3DCC885A-BA7D-4DAE-AF0C-32B6B3AC6F7A}"/>
    <hyperlink ref="C38:D38" location="'表18-1'!A1" display="表１８－１" xr:uid="{CDF9E04F-FB6B-48D6-B4DB-502B333C94F0}"/>
    <hyperlink ref="C39:D39" location="'表18-2'!A1" display="表１８－２" xr:uid="{192AFACA-E3EC-4450-83C7-813F887DCF67}"/>
    <hyperlink ref="C40:D41" location="表20!A1" display="表２０－１" xr:uid="{90207398-4E1A-41A9-B276-CD38C317E113}"/>
    <hyperlink ref="C42:D42" location="表20!A1" display="表２０" xr:uid="{9DD98B28-E035-43B7-9E90-9BBB859EC88C}"/>
    <hyperlink ref="C43:D43" location="'表21-1'!A1" display="表２１－１" xr:uid="{CED7EEB2-DC0B-4C69-803E-4C7194F11F7A}"/>
    <hyperlink ref="C44:D44" location="'表21-2'!A1" display="表２１－２" xr:uid="{FF8DCD3A-C2BB-4CFC-B1B0-1CAF944490B0}"/>
    <hyperlink ref="C45:D45" location="'表21-3'!A1" display="表２１－３" xr:uid="{30B9D851-CA0E-4D2D-8D1E-70889E3C4444}"/>
    <hyperlink ref="C47:D47" location="表22!A1" display="表２２" xr:uid="{E674B64D-EBF5-43F9-8C35-5B995C7D92B1}"/>
    <hyperlink ref="C48:D48" location="表23!A1" display="表２３－１" xr:uid="{D1BB1DE4-FC29-40F5-8F68-A8BF6937DE85}"/>
    <hyperlink ref="C49:D55" location="表24!A1" display="表２４－２" xr:uid="{8558383B-9371-423E-ADF3-0AB312D0A616}"/>
    <hyperlink ref="C56:D56" location="'表24-1'!A1" display="表２４－１" xr:uid="{F76B590F-8505-476D-9738-F48F53149FE8}"/>
    <hyperlink ref="C57:D57" location="'表24-2'!A1" display="表２４－２" xr:uid="{651A1A31-2394-42BB-938D-4456BD7F2C6D}"/>
    <hyperlink ref="C58:D58" location="'表24-3'!Print_Area" display="表２４－３" xr:uid="{C8051116-DE43-41C8-931E-7C4FB05D50A9}"/>
    <hyperlink ref="C59:D59" location="'表24-4'!A1" display="表２４－４" xr:uid="{CF710315-452E-48BA-A3E6-A299E75ECEF5}"/>
    <hyperlink ref="C60:D60" location="'表24-5'!A1" display="表２４－５" xr:uid="{FDB14A97-5961-4748-8BFB-6E48C2684DC4}"/>
    <hyperlink ref="C61:D61" location="'表24-6'!A1" display="表２４－６" xr:uid="{FD1DF09C-3D61-44CB-AD6C-1BFFC2064DD9}"/>
    <hyperlink ref="C62:D62" location="'表24-7'!A1" display="表２４－７" xr:uid="{755CE8C9-AD82-4B51-9802-62962C662768}"/>
    <hyperlink ref="C63:D63" location="表25!A1" display="表２５" xr:uid="{9977D9B6-ABFB-4244-9D21-1CD1687C1AEC}"/>
    <hyperlink ref="C64:D64" location="表26!A1" display="表２６" xr:uid="{37FC79C1-D8BE-4741-9888-8FB403D8184F}"/>
    <hyperlink ref="C66:D66" location="'表27-1'!A1" display="表２７－１" xr:uid="{14F7ECF6-C9DD-4C98-A769-7A3764D83787}"/>
    <hyperlink ref="C67:D67" location="'表27-2'!A1" display="表２７－２" xr:uid="{78D0A80F-08C1-4846-97C3-E517EC643454}"/>
    <hyperlink ref="C69:D69" location="'表28-1'!A1" display="表２８－１" xr:uid="{8717933F-E83A-4E6C-B0E1-09C80F2EFE72}"/>
    <hyperlink ref="C70:D70" location="'表28-2'!A1" display="表２８－２" xr:uid="{12FEB0BF-22F0-4E6A-A50E-0BB0CD2806D9}"/>
    <hyperlink ref="C72:D72" location="表29!A1" display="表２９" xr:uid="{9C819B2B-9C95-4C21-B06B-39EE238057DD}"/>
    <hyperlink ref="C73:D73" location="'表30-1'!A1" display="表３０－１" xr:uid="{991C0915-5FA8-462F-96B7-5F86C3DEEB1D}"/>
    <hyperlink ref="C74:D74" location="'表30-2'!A1" display="表３０－２" xr:uid="{A994543B-7DF5-47E7-888D-90B6DD05D0CF}"/>
    <hyperlink ref="C75:D75" location="'表31-1'!A1" display="表３１－１" xr:uid="{821B1E6D-10EF-4CE9-BBDB-094AFE8C89D5}"/>
    <hyperlink ref="C76:D76" location="'表31-2'!A1" display="表３１－２" xr:uid="{7FCA8EF3-8604-4D4F-87A6-9F600FA1C5B8}"/>
    <hyperlink ref="C78:D78" location="'表32-1'!A1" display="表３２－１" xr:uid="{0772200C-51E6-4237-82DB-0D17AC4B32CE}"/>
    <hyperlink ref="C79:D79" location="'表32-2'!A1" display="表３２－２" xr:uid="{C0C57B3C-0779-4004-AAE7-901588663D23}"/>
    <hyperlink ref="C81:D81" location="'表33-1'!A1" display="表３３－１" xr:uid="{205DC46B-B819-4782-8D35-203468C2AD24}"/>
    <hyperlink ref="C82:D82" location="'表33-2'!A1" display="表３３－２" xr:uid="{6D7BA850-C86E-4841-890C-5E69917D2637}"/>
    <hyperlink ref="C83:D83" location="'表33-3'!A1" display="表３３－３" xr:uid="{B9221BA4-A449-4657-BD58-5CC4B101F98D}"/>
    <hyperlink ref="C84:D84" location="'表33-4'!A1" display="表３３－４" xr:uid="{5AAA12B7-9D19-4316-866B-A5C18E732E77}"/>
    <hyperlink ref="C86:D86" location="'表34-1'!A1" display="表３４－１" xr:uid="{F965825F-9BC8-4246-A123-FFF22F80DEAB}"/>
    <hyperlink ref="C87:D87" location="'表34-2'!A1" display="表３４－２" xr:uid="{93390A7E-7846-48AE-A6B8-C154BBF82D70}"/>
    <hyperlink ref="C88:D88" location="表35!A1" display="表３５" xr:uid="{DD9242D2-33E1-4B57-AAA7-73113CF36676}"/>
    <hyperlink ref="C89:D89" location="表36!A1" display="表３６" xr:uid="{2C96B02C-5D46-4BF5-B65A-B2E29EA23675}"/>
    <hyperlink ref="C22" location="表12!Print_Area" display="表１２" xr:uid="{D36802D9-2ADA-4591-9EC0-6232EDD89570}"/>
    <hyperlink ref="C26" location="表13!A1" display="表１３－１" xr:uid="{2398766E-C9F8-43E3-908D-DEA2D303F488}"/>
    <hyperlink ref="C27" location="表13!A1" display="表１３－２" xr:uid="{D79553C3-5462-4485-82F3-667D35D82B02}"/>
    <hyperlink ref="C28" location="表14!A1" display="表１４" xr:uid="{755E3186-A990-43D1-A7B0-FF7D88A2DE2B}"/>
    <hyperlink ref="C29" location="'表15-1'!A1" display="表１５－１" xr:uid="{CE9298ED-7185-4457-9901-E3CFF26CD642}"/>
    <hyperlink ref="C30" location="'表15-2'!A1" display="表１５－２" xr:uid="{8BF75078-AF83-4955-A8F9-685E95298352}"/>
    <hyperlink ref="C31" location="'表15-3'!A1" display="表１５－３" xr:uid="{D829B22F-D64A-4A72-BB35-0361C030C316}"/>
    <hyperlink ref="C35" location="'表16-1'!A1" display="表１６－１" xr:uid="{2554F6C9-3174-4054-A81F-F0DEA4A9411F}"/>
    <hyperlink ref="C36" location="'表16-2'!A1" display="表１６－２" xr:uid="{7ACE42BC-2264-4500-83E0-9A27CBA1916C}"/>
    <hyperlink ref="C40:D40" location="表19!A1" display="表１９－１" xr:uid="{D0C02466-38A1-4128-B45F-3B9179B8FB89}"/>
    <hyperlink ref="C41:D41" location="表19!A1" display="表１９－２" xr:uid="{164E9FA2-A815-4073-8112-2916E5D34FCA}"/>
    <hyperlink ref="C49:D49" location="表23!A60" display="表２３－２" xr:uid="{7B58D97E-831C-4078-B65E-182BDED8FBB1}"/>
    <hyperlink ref="C50:D50" location="表23!A118" display="表２３－３" xr:uid="{E554F7FE-5A36-4735-BD27-A9811FEB2725}"/>
    <hyperlink ref="C51:D51" location="表23!A176" display="表２３－４" xr:uid="{35E57BEE-9C60-4A3C-99ED-8A2F6177F570}"/>
    <hyperlink ref="C52:D52" location="表23!A234" display="表２３－５" xr:uid="{0985CFFC-FF04-4E82-A1C4-EB1BB3CE7BA5}"/>
    <hyperlink ref="C53:D53" location="表23!A292" display="表２３－６" xr:uid="{F357675C-20F7-48A4-8487-07869489A3C3}"/>
    <hyperlink ref="C54:D54" location="表23!A350" display="表２３－７" xr:uid="{7D932565-0C7B-46CC-B842-FD40A2177019}"/>
    <hyperlink ref="C55:D55" location="表23!A408" display="表２３－８" xr:uid="{8AE86FEA-0F69-4AA8-AA8A-126BDE80FDB9}"/>
    <hyperlink ref="D88" location="'表35-1'!A1" display="賃上げ実施の有無" xr:uid="{31591E38-A6EE-4100-BDA8-8FA4F594E090}"/>
    <hyperlink ref="C88" location="'表35-1'!A1" display="表３５－１" xr:uid="{FC18EAE0-583D-4907-92AC-53A2F1E43D15}"/>
    <hyperlink ref="C89" location="'表35-2'!A1" display="表３５－２" xr:uid="{D5291CF2-34A9-4AF5-BA6E-47AEC2D88826}"/>
    <hyperlink ref="D89" location="'表35-2'!A1" display="賃上げ実施事業所における賃上げ幅の昨年度比較" xr:uid="{C80848D7-2A71-4649-8CB1-004CBEF44050}"/>
    <hyperlink ref="C90:D90" location="表37!A1" display="表３７" xr:uid="{F172F33B-3E34-4573-9193-B1B9200A4D5D}"/>
    <hyperlink ref="C91:D91" location="表38!A1" display="表３８" xr:uid="{35690785-6C73-4F7C-AB39-91166DBA0AD4}"/>
    <hyperlink ref="D90" location="'表35-3'!A1" display="賃上げ実施事業所における実施理由" xr:uid="{0F50D805-43BB-4A15-A4DA-FC73ADA268DB}"/>
    <hyperlink ref="C90" location="'表35-3'!A1" display="表３５－３" xr:uid="{A7ADF430-CC8A-4770-814B-937FF6CF1D2A}"/>
    <hyperlink ref="C91" location="'表35-4'!A1" display="表３５－４" xr:uid="{BD641896-578D-4DBC-BD41-E1A2F22D9009}"/>
    <hyperlink ref="D91" location="'表35-4'!A1" display="賃上げの課題" xr:uid="{B20D6395-9400-4E21-B689-EAA5C18A5173}"/>
    <hyperlink ref="D29" location="'表15-1'!A1" display="育児休業を開始した者(開始予定の者も含む)の取得期間別内訳（男女計）" xr:uid="{6C8E505F-000C-4718-B66D-4E01BF77ABF1}"/>
    <hyperlink ref="C32:C34" location="'表15-3'!A1" display="表１５－３" xr:uid="{8FBBF739-8852-44D2-8563-130776C8BF75}"/>
    <hyperlink ref="C32:D32" location="'表15-4'!A1" display="表１５－４" xr:uid="{DFBDDEAA-39CA-480D-B668-119591A0D533}"/>
    <hyperlink ref="C33:D33" location="'表15-5'!A1" display="表１５－５" xr:uid="{ED3C572E-C99B-4C36-ACCD-6C180EC06DD4}"/>
    <hyperlink ref="C34:D34" location="'表15-6'!A1" display="表１５－６" xr:uid="{5270693B-EF97-457D-9E35-BC61E4073272}"/>
    <hyperlink ref="C23:C24" location="表12!A1" display="表１２" xr:uid="{6D742966-3BA6-490A-8C48-64D17A655BA5}"/>
    <hyperlink ref="D23:D24" location="表12!A1" display="表１２" xr:uid="{8FAB3E18-3FF6-432D-BD4D-02BDEEF8ACA2}"/>
    <hyperlink ref="C23:D23" location="'表12-2'!A1" display="表１２－２" xr:uid="{C75B4895-59EC-4BB6-B091-6675DCB089F6}"/>
    <hyperlink ref="C24:D24" location="'表12-3'!A1" display="表１２－３" xr:uid="{11236528-0092-4BC7-8782-4FE315D93E5B}"/>
  </hyperlink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00B0F0"/>
    <pageSetUpPr fitToPage="1"/>
  </sheetPr>
  <dimension ref="B2:X59"/>
  <sheetViews>
    <sheetView view="pageBreakPreview" zoomScaleNormal="100" zoomScaleSheetLayoutView="100" workbookViewId="0">
      <pane xSplit="3" ySplit="9" topLeftCell="D68" activePane="bottomRight" state="frozen"/>
      <selection activeCell="Y1" sqref="Y1:AO1048576"/>
      <selection pane="topRight" activeCell="Y1" sqref="Y1:AO1048576"/>
      <selection pane="bottomLeft" activeCell="Y1" sqref="Y1:AO1048576"/>
      <selection pane="bottomRight" activeCell="I9" sqref="I9"/>
    </sheetView>
  </sheetViews>
  <sheetFormatPr defaultColWidth="9" defaultRowHeight="13.2" x14ac:dyDescent="0.2"/>
  <cols>
    <col min="1" max="2" width="4.6640625" style="1" customWidth="1"/>
    <col min="3" max="3" width="19.33203125" style="1" customWidth="1"/>
    <col min="4" max="10" width="8.6640625" style="1" customWidth="1"/>
    <col min="11" max="11" width="8.6640625" style="13" customWidth="1"/>
    <col min="12" max="16" width="8.6640625" style="1" customWidth="1"/>
    <col min="17" max="22" width="8.6640625" style="13" customWidth="1"/>
    <col min="23" max="23" width="8.6640625" style="1" customWidth="1"/>
    <col min="24" max="24" width="8" style="13" customWidth="1"/>
    <col min="25" max="32" width="8.6640625" style="1" customWidth="1"/>
    <col min="33" max="52" width="4.6640625" style="1" customWidth="1"/>
    <col min="53" max="16384" width="9" style="1"/>
  </cols>
  <sheetData>
    <row r="2" spans="2:24" ht="14.4" x14ac:dyDescent="0.2">
      <c r="B2" s="20" t="s">
        <v>324</v>
      </c>
    </row>
    <row r="4" spans="2:24" ht="13.8" thickBot="1" x14ac:dyDescent="0.25">
      <c r="W4" s="2" t="s">
        <v>258</v>
      </c>
    </row>
    <row r="5" spans="2:24" ht="21.6" customHeight="1" x14ac:dyDescent="0.2">
      <c r="B5" s="562"/>
      <c r="C5" s="563"/>
      <c r="D5" s="629" t="s">
        <v>237</v>
      </c>
      <c r="E5" s="656" t="s">
        <v>238</v>
      </c>
      <c r="F5" s="700" t="s">
        <v>259</v>
      </c>
      <c r="G5" s="701"/>
      <c r="H5" s="701"/>
      <c r="I5" s="701"/>
      <c r="J5" s="701"/>
      <c r="K5" s="702"/>
      <c r="L5" s="700" t="s">
        <v>234</v>
      </c>
      <c r="M5" s="701"/>
      <c r="N5" s="701"/>
      <c r="O5" s="701"/>
      <c r="P5" s="701"/>
      <c r="Q5" s="702"/>
      <c r="R5" s="700" t="s">
        <v>235</v>
      </c>
      <c r="S5" s="701"/>
      <c r="T5" s="701"/>
      <c r="U5" s="701"/>
      <c r="V5" s="701"/>
      <c r="W5" s="702"/>
    </row>
    <row r="6" spans="2:24" s="98" customFormat="1" ht="39" customHeight="1" x14ac:dyDescent="0.2">
      <c r="B6" s="564"/>
      <c r="C6" s="565"/>
      <c r="D6" s="630"/>
      <c r="E6" s="658"/>
      <c r="F6" s="703" t="s">
        <v>260</v>
      </c>
      <c r="G6" s="704"/>
      <c r="H6" s="705"/>
      <c r="I6" s="721" t="s">
        <v>325</v>
      </c>
      <c r="J6" s="722"/>
      <c r="K6" s="723"/>
      <c r="L6" s="703" t="s">
        <v>260</v>
      </c>
      <c r="M6" s="704"/>
      <c r="N6" s="705"/>
      <c r="O6" s="721" t="s">
        <v>325</v>
      </c>
      <c r="P6" s="722"/>
      <c r="Q6" s="723"/>
      <c r="R6" s="714" t="s">
        <v>260</v>
      </c>
      <c r="S6" s="715"/>
      <c r="T6" s="716"/>
      <c r="U6" s="721" t="s">
        <v>325</v>
      </c>
      <c r="V6" s="722"/>
      <c r="W6" s="723"/>
    </row>
    <row r="7" spans="2:24" ht="21.6" customHeight="1" x14ac:dyDescent="0.2">
      <c r="B7" s="566"/>
      <c r="C7" s="708"/>
      <c r="D7" s="634"/>
      <c r="E7" s="660"/>
      <c r="F7" s="195" t="s">
        <v>239</v>
      </c>
      <c r="G7" s="26" t="s">
        <v>240</v>
      </c>
      <c r="H7" s="15" t="s">
        <v>208</v>
      </c>
      <c r="I7" s="14" t="s">
        <v>261</v>
      </c>
      <c r="J7" s="14" t="s">
        <v>262</v>
      </c>
      <c r="K7" s="190" t="s">
        <v>241</v>
      </c>
      <c r="L7" s="189" t="s">
        <v>239</v>
      </c>
      <c r="M7" s="26" t="s">
        <v>240</v>
      </c>
      <c r="N7" s="15" t="s">
        <v>208</v>
      </c>
      <c r="O7" s="14" t="s">
        <v>261</v>
      </c>
      <c r="P7" s="14" t="s">
        <v>262</v>
      </c>
      <c r="Q7" s="190" t="s">
        <v>241</v>
      </c>
      <c r="R7" s="189" t="s">
        <v>239</v>
      </c>
      <c r="S7" s="26" t="s">
        <v>240</v>
      </c>
      <c r="T7" s="15" t="s">
        <v>208</v>
      </c>
      <c r="U7" s="14" t="s">
        <v>261</v>
      </c>
      <c r="V7" s="14" t="s">
        <v>262</v>
      </c>
      <c r="W7" s="190" t="s">
        <v>241</v>
      </c>
      <c r="X7" s="1"/>
    </row>
    <row r="8" spans="2:24" ht="21.6" customHeight="1" x14ac:dyDescent="0.2">
      <c r="B8" s="640" t="s">
        <v>263</v>
      </c>
      <c r="C8" s="641"/>
      <c r="D8" s="696">
        <v>404</v>
      </c>
      <c r="E8" s="698">
        <v>303</v>
      </c>
      <c r="F8" s="672">
        <v>31031</v>
      </c>
      <c r="G8" s="668">
        <v>8051</v>
      </c>
      <c r="H8" s="668">
        <v>39082</v>
      </c>
      <c r="I8" s="56">
        <v>125</v>
      </c>
      <c r="J8" s="56">
        <v>30</v>
      </c>
      <c r="K8" s="191">
        <v>155</v>
      </c>
      <c r="L8" s="709">
        <v>19757</v>
      </c>
      <c r="M8" s="711">
        <v>2841</v>
      </c>
      <c r="N8" s="668">
        <v>22598</v>
      </c>
      <c r="O8" s="56">
        <v>16</v>
      </c>
      <c r="P8" s="56">
        <v>4</v>
      </c>
      <c r="Q8" s="191">
        <v>20</v>
      </c>
      <c r="R8" s="709">
        <v>11274</v>
      </c>
      <c r="S8" s="711">
        <v>5210</v>
      </c>
      <c r="T8" s="668">
        <v>16484</v>
      </c>
      <c r="U8" s="56">
        <v>109</v>
      </c>
      <c r="V8" s="56">
        <v>26</v>
      </c>
      <c r="W8" s="191">
        <v>135</v>
      </c>
      <c r="X8" s="1"/>
    </row>
    <row r="9" spans="2:24" ht="21.6" customHeight="1" thickBot="1" x14ac:dyDescent="0.25">
      <c r="B9" s="644"/>
      <c r="C9" s="645"/>
      <c r="D9" s="697"/>
      <c r="E9" s="699"/>
      <c r="F9" s="673"/>
      <c r="G9" s="669"/>
      <c r="H9" s="669"/>
      <c r="I9" s="362">
        <v>4.0282298346814476E-3</v>
      </c>
      <c r="J9" s="362">
        <v>3.7262451869333004E-3</v>
      </c>
      <c r="K9" s="363">
        <v>3.966020162734763E-3</v>
      </c>
      <c r="L9" s="710"/>
      <c r="M9" s="712"/>
      <c r="N9" s="669"/>
      <c r="O9" s="362">
        <v>8.0983955053904948E-4</v>
      </c>
      <c r="P9" s="362">
        <v>1.4079549454417458E-3</v>
      </c>
      <c r="Q9" s="363">
        <v>8.8503407381184177E-4</v>
      </c>
      <c r="R9" s="710"/>
      <c r="S9" s="712"/>
      <c r="T9" s="669"/>
      <c r="U9" s="362">
        <v>9.6682632605996095E-3</v>
      </c>
      <c r="V9" s="362">
        <v>4.9904030710172746E-3</v>
      </c>
      <c r="W9" s="363">
        <v>8.1897597670468336E-3</v>
      </c>
      <c r="X9" s="1"/>
    </row>
    <row r="10" spans="2:24" ht="21.6" customHeight="1" thickTop="1" x14ac:dyDescent="0.2">
      <c r="B10" s="617" t="s">
        <v>209</v>
      </c>
      <c r="C10" s="630" t="s">
        <v>170</v>
      </c>
      <c r="D10" s="692">
        <v>49</v>
      </c>
      <c r="E10" s="693">
        <v>20</v>
      </c>
      <c r="F10" s="680">
        <v>1007</v>
      </c>
      <c r="G10" s="676">
        <v>45</v>
      </c>
      <c r="H10" s="676">
        <v>1052</v>
      </c>
      <c r="I10" s="57">
        <v>6</v>
      </c>
      <c r="J10" s="57">
        <v>6</v>
      </c>
      <c r="K10" s="193">
        <v>12</v>
      </c>
      <c r="L10" s="681">
        <v>835</v>
      </c>
      <c r="M10" s="690">
        <v>21</v>
      </c>
      <c r="N10" s="713">
        <v>856</v>
      </c>
      <c r="O10" s="57">
        <v>3</v>
      </c>
      <c r="P10" s="57">
        <v>3</v>
      </c>
      <c r="Q10" s="193">
        <v>6</v>
      </c>
      <c r="R10" s="681">
        <v>172</v>
      </c>
      <c r="S10" s="690">
        <v>24</v>
      </c>
      <c r="T10" s="713">
        <v>196</v>
      </c>
      <c r="U10" s="57">
        <v>3</v>
      </c>
      <c r="V10" s="57">
        <v>3</v>
      </c>
      <c r="W10" s="193">
        <v>6</v>
      </c>
      <c r="X10" s="1"/>
    </row>
    <row r="11" spans="2:24" ht="21.6" customHeight="1" x14ac:dyDescent="0.2">
      <c r="B11" s="618"/>
      <c r="C11" s="630"/>
      <c r="D11" s="685"/>
      <c r="E11" s="678"/>
      <c r="F11" s="674"/>
      <c r="G11" s="671"/>
      <c r="H11" s="671"/>
      <c r="I11" s="364">
        <v>5.9582919563058593E-3</v>
      </c>
      <c r="J11" s="364">
        <v>0.13333333333333333</v>
      </c>
      <c r="K11" s="365">
        <v>1.1406844106463879E-2</v>
      </c>
      <c r="L11" s="665"/>
      <c r="M11" s="667"/>
      <c r="N11" s="675"/>
      <c r="O11" s="364">
        <v>3.592814371257485E-3</v>
      </c>
      <c r="P11" s="364">
        <v>0.14285714285714285</v>
      </c>
      <c r="Q11" s="365">
        <v>7.0093457943925233E-3</v>
      </c>
      <c r="R11" s="665"/>
      <c r="S11" s="667"/>
      <c r="T11" s="675"/>
      <c r="U11" s="364">
        <v>1.7441860465116279E-2</v>
      </c>
      <c r="V11" s="364">
        <v>0.125</v>
      </c>
      <c r="W11" s="365">
        <v>3.0612244897959183E-2</v>
      </c>
      <c r="X11" s="1"/>
    </row>
    <row r="12" spans="2:24" ht="21.6" customHeight="1" x14ac:dyDescent="0.2">
      <c r="B12" s="618"/>
      <c r="C12" s="629" t="s">
        <v>171</v>
      </c>
      <c r="D12" s="691">
        <v>85</v>
      </c>
      <c r="E12" s="717">
        <v>64</v>
      </c>
      <c r="F12" s="672">
        <v>14482</v>
      </c>
      <c r="G12" s="668">
        <v>2067</v>
      </c>
      <c r="H12" s="668">
        <v>16549</v>
      </c>
      <c r="I12" s="56">
        <v>3</v>
      </c>
      <c r="J12" s="56">
        <v>0</v>
      </c>
      <c r="K12" s="191">
        <v>3</v>
      </c>
      <c r="L12" s="664">
        <v>11291</v>
      </c>
      <c r="M12" s="666">
        <v>1092</v>
      </c>
      <c r="N12" s="675">
        <v>12383</v>
      </c>
      <c r="O12" s="56">
        <v>0</v>
      </c>
      <c r="P12" s="56">
        <v>0</v>
      </c>
      <c r="Q12" s="191">
        <v>0</v>
      </c>
      <c r="R12" s="664">
        <v>3191</v>
      </c>
      <c r="S12" s="666">
        <v>975</v>
      </c>
      <c r="T12" s="675">
        <v>4166</v>
      </c>
      <c r="U12" s="56">
        <v>3</v>
      </c>
      <c r="V12" s="56">
        <v>0</v>
      </c>
      <c r="W12" s="191">
        <v>3</v>
      </c>
      <c r="X12" s="1"/>
    </row>
    <row r="13" spans="2:24" ht="21.6" customHeight="1" x14ac:dyDescent="0.2">
      <c r="B13" s="618"/>
      <c r="C13" s="630"/>
      <c r="D13" s="685"/>
      <c r="E13" s="678"/>
      <c r="F13" s="674"/>
      <c r="G13" s="671"/>
      <c r="H13" s="671"/>
      <c r="I13" s="364">
        <v>2.0715370805137411E-4</v>
      </c>
      <c r="J13" s="364">
        <v>0</v>
      </c>
      <c r="K13" s="365">
        <v>1.8127983563961567E-4</v>
      </c>
      <c r="L13" s="665"/>
      <c r="M13" s="667"/>
      <c r="N13" s="675"/>
      <c r="O13" s="364">
        <v>0</v>
      </c>
      <c r="P13" s="364">
        <v>0</v>
      </c>
      <c r="Q13" s="365">
        <v>0</v>
      </c>
      <c r="R13" s="665"/>
      <c r="S13" s="667"/>
      <c r="T13" s="675"/>
      <c r="U13" s="364">
        <v>9.4014415543716701E-4</v>
      </c>
      <c r="V13" s="364">
        <v>0</v>
      </c>
      <c r="W13" s="365">
        <v>7.2011521843494961E-4</v>
      </c>
      <c r="X13" s="1"/>
    </row>
    <row r="14" spans="2:24" ht="21.6" customHeight="1" x14ac:dyDescent="0.2">
      <c r="B14" s="618"/>
      <c r="C14" s="629" t="s">
        <v>212</v>
      </c>
      <c r="D14" s="691">
        <v>25</v>
      </c>
      <c r="E14" s="717">
        <v>16</v>
      </c>
      <c r="F14" s="672">
        <v>2215</v>
      </c>
      <c r="G14" s="668">
        <v>162</v>
      </c>
      <c r="H14" s="668">
        <v>2377</v>
      </c>
      <c r="I14" s="56">
        <v>0</v>
      </c>
      <c r="J14" s="56">
        <v>0</v>
      </c>
      <c r="K14" s="191">
        <v>0</v>
      </c>
      <c r="L14" s="664">
        <v>2038</v>
      </c>
      <c r="M14" s="666">
        <v>104</v>
      </c>
      <c r="N14" s="675">
        <v>2142</v>
      </c>
      <c r="O14" s="56">
        <v>0</v>
      </c>
      <c r="P14" s="56">
        <v>0</v>
      </c>
      <c r="Q14" s="191">
        <v>0</v>
      </c>
      <c r="R14" s="664">
        <v>177</v>
      </c>
      <c r="S14" s="666">
        <v>58</v>
      </c>
      <c r="T14" s="675">
        <v>235</v>
      </c>
      <c r="U14" s="56">
        <v>0</v>
      </c>
      <c r="V14" s="56">
        <v>0</v>
      </c>
      <c r="W14" s="191">
        <v>0</v>
      </c>
      <c r="X14" s="1"/>
    </row>
    <row r="15" spans="2:24" ht="21.6" customHeight="1" x14ac:dyDescent="0.2">
      <c r="B15" s="618"/>
      <c r="C15" s="634"/>
      <c r="D15" s="685"/>
      <c r="E15" s="678"/>
      <c r="F15" s="674"/>
      <c r="G15" s="671"/>
      <c r="H15" s="671"/>
      <c r="I15" s="364">
        <v>0</v>
      </c>
      <c r="J15" s="364">
        <v>0</v>
      </c>
      <c r="K15" s="365">
        <v>0</v>
      </c>
      <c r="L15" s="665"/>
      <c r="M15" s="667"/>
      <c r="N15" s="675"/>
      <c r="O15" s="364">
        <v>0</v>
      </c>
      <c r="P15" s="364">
        <v>0</v>
      </c>
      <c r="Q15" s="365">
        <v>0</v>
      </c>
      <c r="R15" s="665"/>
      <c r="S15" s="667"/>
      <c r="T15" s="675"/>
      <c r="U15" s="364">
        <v>0</v>
      </c>
      <c r="V15" s="364">
        <v>0</v>
      </c>
      <c r="W15" s="365">
        <v>0</v>
      </c>
      <c r="X15" s="1"/>
    </row>
    <row r="16" spans="2:24" ht="21.6" customHeight="1" x14ac:dyDescent="0.2">
      <c r="B16" s="618"/>
      <c r="C16" s="629" t="s">
        <v>264</v>
      </c>
      <c r="D16" s="691">
        <v>75</v>
      </c>
      <c r="E16" s="717">
        <v>54</v>
      </c>
      <c r="F16" s="672">
        <v>1558</v>
      </c>
      <c r="G16" s="668">
        <v>819</v>
      </c>
      <c r="H16" s="668">
        <v>2377</v>
      </c>
      <c r="I16" s="56">
        <v>2</v>
      </c>
      <c r="J16" s="56">
        <v>1</v>
      </c>
      <c r="K16" s="191">
        <v>3</v>
      </c>
      <c r="L16" s="664">
        <v>1030</v>
      </c>
      <c r="M16" s="666">
        <v>255</v>
      </c>
      <c r="N16" s="675">
        <v>1285</v>
      </c>
      <c r="O16" s="56">
        <v>0</v>
      </c>
      <c r="P16" s="56">
        <v>0</v>
      </c>
      <c r="Q16" s="191">
        <v>0</v>
      </c>
      <c r="R16" s="664">
        <v>528</v>
      </c>
      <c r="S16" s="666">
        <v>564</v>
      </c>
      <c r="T16" s="675">
        <v>1092</v>
      </c>
      <c r="U16" s="56">
        <v>2</v>
      </c>
      <c r="V16" s="56">
        <v>1</v>
      </c>
      <c r="W16" s="191">
        <v>3</v>
      </c>
      <c r="X16" s="1"/>
    </row>
    <row r="17" spans="2:24" ht="21.6" customHeight="1" x14ac:dyDescent="0.2">
      <c r="B17" s="618"/>
      <c r="C17" s="630"/>
      <c r="D17" s="685"/>
      <c r="E17" s="678"/>
      <c r="F17" s="674"/>
      <c r="G17" s="671"/>
      <c r="H17" s="671"/>
      <c r="I17" s="364">
        <v>1.2836970474967907E-3</v>
      </c>
      <c r="J17" s="364">
        <v>1.221001221001221E-3</v>
      </c>
      <c r="K17" s="365">
        <v>1.2620950778291964E-3</v>
      </c>
      <c r="L17" s="665"/>
      <c r="M17" s="667"/>
      <c r="N17" s="675"/>
      <c r="O17" s="364">
        <v>0</v>
      </c>
      <c r="P17" s="364">
        <v>0</v>
      </c>
      <c r="Q17" s="365">
        <v>0</v>
      </c>
      <c r="R17" s="665"/>
      <c r="S17" s="667"/>
      <c r="T17" s="675"/>
      <c r="U17" s="364">
        <v>3.787878787878788E-3</v>
      </c>
      <c r="V17" s="364">
        <v>1.7730496453900709E-3</v>
      </c>
      <c r="W17" s="365">
        <v>2.7472527472527475E-3</v>
      </c>
      <c r="X17" s="1"/>
    </row>
    <row r="18" spans="2:24" ht="21.6" customHeight="1" x14ac:dyDescent="0.2">
      <c r="B18" s="618"/>
      <c r="C18" s="629" t="s">
        <v>231</v>
      </c>
      <c r="D18" s="691">
        <v>8</v>
      </c>
      <c r="E18" s="717">
        <v>4</v>
      </c>
      <c r="F18" s="672">
        <v>1488</v>
      </c>
      <c r="G18" s="668">
        <v>214</v>
      </c>
      <c r="H18" s="668">
        <v>1702</v>
      </c>
      <c r="I18" s="56">
        <v>0</v>
      </c>
      <c r="J18" s="56">
        <v>0</v>
      </c>
      <c r="K18" s="191">
        <v>0</v>
      </c>
      <c r="L18" s="664">
        <v>633</v>
      </c>
      <c r="M18" s="666">
        <v>6</v>
      </c>
      <c r="N18" s="675">
        <v>639</v>
      </c>
      <c r="O18" s="56">
        <v>0</v>
      </c>
      <c r="P18" s="56">
        <v>0</v>
      </c>
      <c r="Q18" s="191">
        <v>0</v>
      </c>
      <c r="R18" s="664">
        <v>855</v>
      </c>
      <c r="S18" s="666">
        <v>208</v>
      </c>
      <c r="T18" s="675">
        <v>1063</v>
      </c>
      <c r="U18" s="56">
        <v>0</v>
      </c>
      <c r="V18" s="56">
        <v>0</v>
      </c>
      <c r="W18" s="191">
        <v>0</v>
      </c>
      <c r="X18" s="1"/>
    </row>
    <row r="19" spans="2:24" ht="21.6" customHeight="1" x14ac:dyDescent="0.2">
      <c r="B19" s="618"/>
      <c r="C19" s="630"/>
      <c r="D19" s="685"/>
      <c r="E19" s="678"/>
      <c r="F19" s="674"/>
      <c r="G19" s="671"/>
      <c r="H19" s="671"/>
      <c r="I19" s="364">
        <v>0</v>
      </c>
      <c r="J19" s="364">
        <v>0</v>
      </c>
      <c r="K19" s="365">
        <v>0</v>
      </c>
      <c r="L19" s="665"/>
      <c r="M19" s="667"/>
      <c r="N19" s="675"/>
      <c r="O19" s="364">
        <v>0</v>
      </c>
      <c r="P19" s="364">
        <v>0</v>
      </c>
      <c r="Q19" s="365">
        <v>0</v>
      </c>
      <c r="R19" s="665"/>
      <c r="S19" s="667"/>
      <c r="T19" s="675"/>
      <c r="U19" s="364">
        <v>0</v>
      </c>
      <c r="V19" s="364">
        <v>0</v>
      </c>
      <c r="W19" s="365">
        <v>0</v>
      </c>
      <c r="X19" s="1"/>
    </row>
    <row r="20" spans="2:24" ht="21.6" customHeight="1" x14ac:dyDescent="0.2">
      <c r="B20" s="618"/>
      <c r="C20" s="629" t="s">
        <v>174</v>
      </c>
      <c r="D20" s="691">
        <v>162</v>
      </c>
      <c r="E20" s="717">
        <v>145</v>
      </c>
      <c r="F20" s="672">
        <v>10281</v>
      </c>
      <c r="G20" s="668">
        <v>4744</v>
      </c>
      <c r="H20" s="668">
        <v>15025</v>
      </c>
      <c r="I20" s="56">
        <v>114</v>
      </c>
      <c r="J20" s="56">
        <v>23</v>
      </c>
      <c r="K20" s="191">
        <v>137</v>
      </c>
      <c r="L20" s="664">
        <v>3930</v>
      </c>
      <c r="M20" s="666">
        <v>1363</v>
      </c>
      <c r="N20" s="675">
        <v>5293</v>
      </c>
      <c r="O20" s="56">
        <v>13</v>
      </c>
      <c r="P20" s="56">
        <v>1</v>
      </c>
      <c r="Q20" s="191">
        <v>14</v>
      </c>
      <c r="R20" s="664">
        <v>6351</v>
      </c>
      <c r="S20" s="666">
        <v>3381</v>
      </c>
      <c r="T20" s="675">
        <v>9732</v>
      </c>
      <c r="U20" s="56">
        <v>101</v>
      </c>
      <c r="V20" s="56">
        <v>22</v>
      </c>
      <c r="W20" s="191">
        <v>123</v>
      </c>
      <c r="X20" s="1"/>
    </row>
    <row r="21" spans="2:24" ht="21.6" customHeight="1" thickBot="1" x14ac:dyDescent="0.25">
      <c r="B21" s="623"/>
      <c r="C21" s="632"/>
      <c r="D21" s="695"/>
      <c r="E21" s="683"/>
      <c r="F21" s="674"/>
      <c r="G21" s="671"/>
      <c r="H21" s="671"/>
      <c r="I21" s="364">
        <v>1.1088415523781734E-2</v>
      </c>
      <c r="J21" s="364">
        <v>4.84822934232715E-3</v>
      </c>
      <c r="K21" s="365">
        <v>9.1181364392678866E-3</v>
      </c>
      <c r="L21" s="665"/>
      <c r="M21" s="667"/>
      <c r="N21" s="675"/>
      <c r="O21" s="364">
        <v>3.3078880407124683E-3</v>
      </c>
      <c r="P21" s="364">
        <v>7.3367571533382249E-4</v>
      </c>
      <c r="Q21" s="365">
        <v>2.6450028339316078E-3</v>
      </c>
      <c r="R21" s="665"/>
      <c r="S21" s="667"/>
      <c r="T21" s="675"/>
      <c r="U21" s="364">
        <v>1.5903007400409383E-2</v>
      </c>
      <c r="V21" s="364">
        <v>6.5069506063294884E-3</v>
      </c>
      <c r="W21" s="365">
        <v>1.2638717632552405E-2</v>
      </c>
      <c r="X21" s="1"/>
    </row>
    <row r="22" spans="2:24" ht="21.6" customHeight="1" thickTop="1" x14ac:dyDescent="0.2">
      <c r="B22" s="617" t="s">
        <v>227</v>
      </c>
      <c r="C22" s="630" t="s">
        <v>217</v>
      </c>
      <c r="D22" s="692">
        <v>92</v>
      </c>
      <c r="E22" s="693">
        <v>53</v>
      </c>
      <c r="F22" s="680">
        <v>448</v>
      </c>
      <c r="G22" s="676">
        <v>204</v>
      </c>
      <c r="H22" s="676">
        <v>652</v>
      </c>
      <c r="I22" s="366">
        <v>1</v>
      </c>
      <c r="J22" s="366">
        <v>0</v>
      </c>
      <c r="K22" s="367">
        <v>1</v>
      </c>
      <c r="L22" s="681">
        <v>246</v>
      </c>
      <c r="M22" s="690">
        <v>61</v>
      </c>
      <c r="N22" s="676">
        <v>307</v>
      </c>
      <c r="O22" s="366">
        <v>0</v>
      </c>
      <c r="P22" s="366">
        <v>0</v>
      </c>
      <c r="Q22" s="367">
        <v>0</v>
      </c>
      <c r="R22" s="681">
        <v>202</v>
      </c>
      <c r="S22" s="690">
        <v>143</v>
      </c>
      <c r="T22" s="676">
        <v>345</v>
      </c>
      <c r="U22" s="366">
        <v>1</v>
      </c>
      <c r="V22" s="366">
        <v>0</v>
      </c>
      <c r="W22" s="367">
        <v>1</v>
      </c>
      <c r="X22" s="1"/>
    </row>
    <row r="23" spans="2:24" ht="21.6" customHeight="1" x14ac:dyDescent="0.2">
      <c r="B23" s="618"/>
      <c r="C23" s="630"/>
      <c r="D23" s="685"/>
      <c r="E23" s="678"/>
      <c r="F23" s="674"/>
      <c r="G23" s="671"/>
      <c r="H23" s="671"/>
      <c r="I23" s="364">
        <v>2.232142857142857E-3</v>
      </c>
      <c r="J23" s="364">
        <v>0</v>
      </c>
      <c r="K23" s="365">
        <v>1.5337423312883436E-3</v>
      </c>
      <c r="L23" s="665"/>
      <c r="M23" s="667"/>
      <c r="N23" s="671"/>
      <c r="O23" s="364">
        <v>0</v>
      </c>
      <c r="P23" s="364">
        <v>0</v>
      </c>
      <c r="Q23" s="365">
        <v>0</v>
      </c>
      <c r="R23" s="665"/>
      <c r="S23" s="667"/>
      <c r="T23" s="671"/>
      <c r="U23" s="364">
        <v>4.9504950495049506E-3</v>
      </c>
      <c r="V23" s="364">
        <v>0</v>
      </c>
      <c r="W23" s="365">
        <v>2.8985507246376812E-3</v>
      </c>
      <c r="X23" s="1"/>
    </row>
    <row r="24" spans="2:24" ht="21.6" customHeight="1" x14ac:dyDescent="0.2">
      <c r="B24" s="618"/>
      <c r="C24" s="629" t="s">
        <v>218</v>
      </c>
      <c r="D24" s="691">
        <v>163</v>
      </c>
      <c r="E24" s="717">
        <v>119</v>
      </c>
      <c r="F24" s="672">
        <v>1888</v>
      </c>
      <c r="G24" s="668">
        <v>755</v>
      </c>
      <c r="H24" s="668">
        <v>2643</v>
      </c>
      <c r="I24" s="56">
        <v>6</v>
      </c>
      <c r="J24" s="56">
        <v>7</v>
      </c>
      <c r="K24" s="191">
        <v>13</v>
      </c>
      <c r="L24" s="664">
        <v>1253</v>
      </c>
      <c r="M24" s="666">
        <v>227</v>
      </c>
      <c r="N24" s="668">
        <v>1480</v>
      </c>
      <c r="O24" s="56">
        <v>3</v>
      </c>
      <c r="P24" s="56">
        <v>3</v>
      </c>
      <c r="Q24" s="191">
        <v>6</v>
      </c>
      <c r="R24" s="664">
        <v>635</v>
      </c>
      <c r="S24" s="666">
        <v>528</v>
      </c>
      <c r="T24" s="668">
        <v>1163</v>
      </c>
      <c r="U24" s="56">
        <v>3</v>
      </c>
      <c r="V24" s="56">
        <v>4</v>
      </c>
      <c r="W24" s="191">
        <v>7</v>
      </c>
      <c r="X24" s="1"/>
    </row>
    <row r="25" spans="2:24" ht="21.6" customHeight="1" x14ac:dyDescent="0.2">
      <c r="B25" s="618"/>
      <c r="C25" s="630"/>
      <c r="D25" s="685"/>
      <c r="E25" s="678"/>
      <c r="F25" s="674"/>
      <c r="G25" s="671"/>
      <c r="H25" s="671"/>
      <c r="I25" s="364">
        <v>3.1779661016949155E-3</v>
      </c>
      <c r="J25" s="364">
        <v>9.2715231788079479E-3</v>
      </c>
      <c r="K25" s="365">
        <v>4.9186530457813087E-3</v>
      </c>
      <c r="L25" s="665"/>
      <c r="M25" s="667"/>
      <c r="N25" s="671"/>
      <c r="O25" s="364">
        <v>2.3942537909018356E-3</v>
      </c>
      <c r="P25" s="364">
        <v>1.3215859030837005E-2</v>
      </c>
      <c r="Q25" s="365">
        <v>4.0540540540540543E-3</v>
      </c>
      <c r="R25" s="665"/>
      <c r="S25" s="667"/>
      <c r="T25" s="671"/>
      <c r="U25" s="364">
        <v>4.7244094488188976E-3</v>
      </c>
      <c r="V25" s="364">
        <v>7.575757575757576E-3</v>
      </c>
      <c r="W25" s="365">
        <v>6.0189165950128975E-3</v>
      </c>
      <c r="X25" s="1"/>
    </row>
    <row r="26" spans="2:24" ht="21.6" customHeight="1" x14ac:dyDescent="0.2">
      <c r="B26" s="618"/>
      <c r="C26" s="629" t="s">
        <v>219</v>
      </c>
      <c r="D26" s="691">
        <v>48</v>
      </c>
      <c r="E26" s="717">
        <v>42</v>
      </c>
      <c r="F26" s="672">
        <v>1180</v>
      </c>
      <c r="G26" s="668">
        <v>643</v>
      </c>
      <c r="H26" s="668">
        <v>1823</v>
      </c>
      <c r="I26" s="56">
        <v>0</v>
      </c>
      <c r="J26" s="56">
        <v>1</v>
      </c>
      <c r="K26" s="191">
        <v>1</v>
      </c>
      <c r="L26" s="664">
        <v>620</v>
      </c>
      <c r="M26" s="666">
        <v>242</v>
      </c>
      <c r="N26" s="668">
        <v>862</v>
      </c>
      <c r="O26" s="56">
        <v>0</v>
      </c>
      <c r="P26" s="56">
        <v>0</v>
      </c>
      <c r="Q26" s="191">
        <v>0</v>
      </c>
      <c r="R26" s="664">
        <v>560</v>
      </c>
      <c r="S26" s="666">
        <v>401</v>
      </c>
      <c r="T26" s="668">
        <v>961</v>
      </c>
      <c r="U26" s="56">
        <v>0</v>
      </c>
      <c r="V26" s="56">
        <v>1</v>
      </c>
      <c r="W26" s="191">
        <v>1</v>
      </c>
      <c r="X26" s="1"/>
    </row>
    <row r="27" spans="2:24" ht="21.6" customHeight="1" x14ac:dyDescent="0.2">
      <c r="B27" s="618"/>
      <c r="C27" s="630"/>
      <c r="D27" s="685"/>
      <c r="E27" s="678"/>
      <c r="F27" s="674"/>
      <c r="G27" s="671"/>
      <c r="H27" s="671"/>
      <c r="I27" s="364">
        <v>0</v>
      </c>
      <c r="J27" s="364">
        <v>1.5552099533437014E-3</v>
      </c>
      <c r="K27" s="365">
        <v>5.4854635216675812E-4</v>
      </c>
      <c r="L27" s="665"/>
      <c r="M27" s="667"/>
      <c r="N27" s="671"/>
      <c r="O27" s="364">
        <v>0</v>
      </c>
      <c r="P27" s="364">
        <v>0</v>
      </c>
      <c r="Q27" s="365">
        <v>0</v>
      </c>
      <c r="R27" s="665"/>
      <c r="S27" s="667"/>
      <c r="T27" s="671"/>
      <c r="U27" s="364">
        <v>0</v>
      </c>
      <c r="V27" s="364">
        <v>2.4937655860349127E-3</v>
      </c>
      <c r="W27" s="365">
        <v>1.0405827263267431E-3</v>
      </c>
      <c r="X27" s="1"/>
    </row>
    <row r="28" spans="2:24" ht="21.6" customHeight="1" x14ac:dyDescent="0.2">
      <c r="B28" s="618"/>
      <c r="C28" s="629" t="s">
        <v>220</v>
      </c>
      <c r="D28" s="691">
        <v>38</v>
      </c>
      <c r="E28" s="717">
        <v>36</v>
      </c>
      <c r="F28" s="672">
        <v>1731</v>
      </c>
      <c r="G28" s="668">
        <v>881</v>
      </c>
      <c r="H28" s="668">
        <v>2612</v>
      </c>
      <c r="I28" s="56">
        <v>0</v>
      </c>
      <c r="J28" s="56">
        <v>0</v>
      </c>
      <c r="K28" s="191">
        <v>0</v>
      </c>
      <c r="L28" s="664">
        <v>969</v>
      </c>
      <c r="M28" s="666">
        <v>379</v>
      </c>
      <c r="N28" s="668">
        <v>1348</v>
      </c>
      <c r="O28" s="56">
        <v>0</v>
      </c>
      <c r="P28" s="56">
        <v>0</v>
      </c>
      <c r="Q28" s="191">
        <v>0</v>
      </c>
      <c r="R28" s="664">
        <v>762</v>
      </c>
      <c r="S28" s="666">
        <v>502</v>
      </c>
      <c r="T28" s="668">
        <v>1264</v>
      </c>
      <c r="U28" s="56">
        <v>0</v>
      </c>
      <c r="V28" s="56">
        <v>0</v>
      </c>
      <c r="W28" s="191">
        <v>0</v>
      </c>
      <c r="X28" s="1"/>
    </row>
    <row r="29" spans="2:24" ht="21.6" customHeight="1" x14ac:dyDescent="0.2">
      <c r="B29" s="618"/>
      <c r="C29" s="630"/>
      <c r="D29" s="685"/>
      <c r="E29" s="678"/>
      <c r="F29" s="674"/>
      <c r="G29" s="671"/>
      <c r="H29" s="671"/>
      <c r="I29" s="364">
        <v>0</v>
      </c>
      <c r="J29" s="364">
        <v>0</v>
      </c>
      <c r="K29" s="365">
        <v>0</v>
      </c>
      <c r="L29" s="665"/>
      <c r="M29" s="667"/>
      <c r="N29" s="671"/>
      <c r="O29" s="364">
        <v>0</v>
      </c>
      <c r="P29" s="364">
        <v>0</v>
      </c>
      <c r="Q29" s="365">
        <v>0</v>
      </c>
      <c r="R29" s="665"/>
      <c r="S29" s="667"/>
      <c r="T29" s="671"/>
      <c r="U29" s="364">
        <v>0</v>
      </c>
      <c r="V29" s="364">
        <v>0</v>
      </c>
      <c r="W29" s="365">
        <v>0</v>
      </c>
      <c r="X29" s="1"/>
    </row>
    <row r="30" spans="2:24" ht="21.6" customHeight="1" x14ac:dyDescent="0.2">
      <c r="B30" s="618"/>
      <c r="C30" s="629" t="s">
        <v>221</v>
      </c>
      <c r="D30" s="691">
        <v>33</v>
      </c>
      <c r="E30" s="717">
        <v>26</v>
      </c>
      <c r="F30" s="672">
        <v>3467</v>
      </c>
      <c r="G30" s="668">
        <v>990</v>
      </c>
      <c r="H30" s="668">
        <v>4457</v>
      </c>
      <c r="I30" s="56">
        <v>5</v>
      </c>
      <c r="J30" s="56">
        <v>0</v>
      </c>
      <c r="K30" s="191">
        <v>5</v>
      </c>
      <c r="L30" s="664">
        <v>1998</v>
      </c>
      <c r="M30" s="666">
        <v>260</v>
      </c>
      <c r="N30" s="668">
        <v>2258</v>
      </c>
      <c r="O30" s="56">
        <v>0</v>
      </c>
      <c r="P30" s="56">
        <v>0</v>
      </c>
      <c r="Q30" s="191">
        <v>0</v>
      </c>
      <c r="R30" s="664">
        <v>1469</v>
      </c>
      <c r="S30" s="666">
        <v>730</v>
      </c>
      <c r="T30" s="668">
        <v>2199</v>
      </c>
      <c r="U30" s="56">
        <v>5</v>
      </c>
      <c r="V30" s="56">
        <v>0</v>
      </c>
      <c r="W30" s="191">
        <v>5</v>
      </c>
      <c r="X30" s="1"/>
    </row>
    <row r="31" spans="2:24" ht="21.6" customHeight="1" x14ac:dyDescent="0.2">
      <c r="B31" s="618"/>
      <c r="C31" s="634"/>
      <c r="D31" s="685"/>
      <c r="E31" s="678"/>
      <c r="F31" s="674"/>
      <c r="G31" s="671"/>
      <c r="H31" s="671"/>
      <c r="I31" s="364">
        <v>1.442169022209403E-3</v>
      </c>
      <c r="J31" s="364">
        <v>0</v>
      </c>
      <c r="K31" s="365">
        <v>1.121830827911151E-3</v>
      </c>
      <c r="L31" s="665"/>
      <c r="M31" s="667"/>
      <c r="N31" s="671"/>
      <c r="O31" s="364">
        <v>0</v>
      </c>
      <c r="P31" s="364">
        <v>0</v>
      </c>
      <c r="Q31" s="365">
        <v>0</v>
      </c>
      <c r="R31" s="665"/>
      <c r="S31" s="667"/>
      <c r="T31" s="671"/>
      <c r="U31" s="364">
        <v>3.4036759700476512E-3</v>
      </c>
      <c r="V31" s="364">
        <v>0</v>
      </c>
      <c r="W31" s="365">
        <v>2.2737608003638018E-3</v>
      </c>
      <c r="X31" s="1"/>
    </row>
    <row r="32" spans="2:24" ht="21.6" customHeight="1" x14ac:dyDescent="0.2">
      <c r="B32" s="618"/>
      <c r="C32" s="630" t="s">
        <v>222</v>
      </c>
      <c r="D32" s="691">
        <v>30</v>
      </c>
      <c r="E32" s="717">
        <v>27</v>
      </c>
      <c r="F32" s="672">
        <v>22317</v>
      </c>
      <c r="G32" s="668">
        <v>4578</v>
      </c>
      <c r="H32" s="668">
        <v>26895</v>
      </c>
      <c r="I32" s="56">
        <v>113</v>
      </c>
      <c r="J32" s="56">
        <v>22</v>
      </c>
      <c r="K32" s="191">
        <v>135</v>
      </c>
      <c r="L32" s="664">
        <v>14671</v>
      </c>
      <c r="M32" s="666">
        <v>1672</v>
      </c>
      <c r="N32" s="668">
        <v>16343</v>
      </c>
      <c r="O32" s="56">
        <v>13</v>
      </c>
      <c r="P32" s="56">
        <v>1</v>
      </c>
      <c r="Q32" s="191">
        <v>14</v>
      </c>
      <c r="R32" s="664">
        <v>7646</v>
      </c>
      <c r="S32" s="666">
        <v>2906</v>
      </c>
      <c r="T32" s="668">
        <v>10552</v>
      </c>
      <c r="U32" s="56">
        <v>100</v>
      </c>
      <c r="V32" s="56">
        <v>21</v>
      </c>
      <c r="W32" s="191">
        <v>121</v>
      </c>
      <c r="X32" s="1"/>
    </row>
    <row r="33" spans="2:24" ht="21.6" customHeight="1" thickBot="1" x14ac:dyDescent="0.25">
      <c r="B33" s="618"/>
      <c r="C33" s="632"/>
      <c r="D33" s="695"/>
      <c r="E33" s="683"/>
      <c r="F33" s="673"/>
      <c r="G33" s="669"/>
      <c r="H33" s="669"/>
      <c r="I33" s="362">
        <v>5.0634045794685665E-3</v>
      </c>
      <c r="J33" s="362">
        <v>4.8055919615552639E-3</v>
      </c>
      <c r="K33" s="363">
        <v>5.0195203569436695E-3</v>
      </c>
      <c r="L33" s="682"/>
      <c r="M33" s="670"/>
      <c r="N33" s="669"/>
      <c r="O33" s="362">
        <v>8.8610183354917861E-4</v>
      </c>
      <c r="P33" s="362">
        <v>5.9808612440191385E-4</v>
      </c>
      <c r="Q33" s="363">
        <v>8.5663586856758245E-4</v>
      </c>
      <c r="R33" s="682"/>
      <c r="S33" s="670"/>
      <c r="T33" s="669"/>
      <c r="U33" s="362">
        <v>1.3078733978550876E-2</v>
      </c>
      <c r="V33" s="362">
        <v>7.2264280798348245E-3</v>
      </c>
      <c r="W33" s="363">
        <v>1.1467020470053071E-2</v>
      </c>
      <c r="X33" s="1"/>
    </row>
    <row r="34" spans="2:24" ht="21.6" customHeight="1" thickTop="1" x14ac:dyDescent="0.2">
      <c r="B34" s="618"/>
      <c r="C34" s="31" t="s">
        <v>223</v>
      </c>
      <c r="D34" s="692">
        <v>282</v>
      </c>
      <c r="E34" s="693">
        <v>223</v>
      </c>
      <c r="F34" s="664">
        <v>8266</v>
      </c>
      <c r="G34" s="666">
        <v>3269</v>
      </c>
      <c r="H34" s="666">
        <v>11535</v>
      </c>
      <c r="I34" s="56">
        <v>11</v>
      </c>
      <c r="J34" s="56">
        <v>8</v>
      </c>
      <c r="K34" s="191">
        <v>19</v>
      </c>
      <c r="L34" s="664">
        <v>4840</v>
      </c>
      <c r="M34" s="666">
        <v>1108</v>
      </c>
      <c r="N34" s="666">
        <v>5948</v>
      </c>
      <c r="O34" s="56">
        <v>3</v>
      </c>
      <c r="P34" s="56">
        <v>3</v>
      </c>
      <c r="Q34" s="191">
        <v>6</v>
      </c>
      <c r="R34" s="664">
        <v>3426</v>
      </c>
      <c r="S34" s="666">
        <v>2161</v>
      </c>
      <c r="T34" s="666">
        <v>5587</v>
      </c>
      <c r="U34" s="56">
        <v>8</v>
      </c>
      <c r="V34" s="56">
        <v>5</v>
      </c>
      <c r="W34" s="191">
        <v>13</v>
      </c>
    </row>
    <row r="35" spans="2:24" ht="21.6" customHeight="1" x14ac:dyDescent="0.2">
      <c r="B35" s="618"/>
      <c r="C35" s="32" t="s">
        <v>224</v>
      </c>
      <c r="D35" s="685"/>
      <c r="E35" s="678"/>
      <c r="F35" s="665"/>
      <c r="G35" s="667"/>
      <c r="H35" s="667"/>
      <c r="I35" s="364">
        <v>1.3307524800387127E-3</v>
      </c>
      <c r="J35" s="364">
        <v>2.4472315692872439E-3</v>
      </c>
      <c r="K35" s="365">
        <v>1.64716081491114E-3</v>
      </c>
      <c r="L35" s="665"/>
      <c r="M35" s="667"/>
      <c r="N35" s="667"/>
      <c r="O35" s="364">
        <v>6.1983471074380169E-4</v>
      </c>
      <c r="P35" s="364">
        <v>2.707581227436823E-3</v>
      </c>
      <c r="Q35" s="365">
        <v>1.0087424344317419E-3</v>
      </c>
      <c r="R35" s="665"/>
      <c r="S35" s="667"/>
      <c r="T35" s="667"/>
      <c r="U35" s="364">
        <v>2.3350846468184472E-3</v>
      </c>
      <c r="V35" s="364">
        <v>2.3137436372049976E-3</v>
      </c>
      <c r="W35" s="365">
        <v>2.3268301413996778E-3</v>
      </c>
    </row>
    <row r="36" spans="2:24" ht="21.6" customHeight="1" x14ac:dyDescent="0.2">
      <c r="B36" s="618"/>
      <c r="C36" s="31" t="s">
        <v>223</v>
      </c>
      <c r="D36" s="691">
        <v>149</v>
      </c>
      <c r="E36" s="717">
        <v>131</v>
      </c>
      <c r="F36" s="688">
        <v>28695</v>
      </c>
      <c r="G36" s="686">
        <v>7092</v>
      </c>
      <c r="H36" s="686">
        <v>35787</v>
      </c>
      <c r="I36" s="57">
        <v>118</v>
      </c>
      <c r="J36" s="57">
        <v>23</v>
      </c>
      <c r="K36" s="193">
        <v>141</v>
      </c>
      <c r="L36" s="688">
        <v>18258</v>
      </c>
      <c r="M36" s="686">
        <v>2553</v>
      </c>
      <c r="N36" s="686">
        <v>20811</v>
      </c>
      <c r="O36" s="57">
        <v>13</v>
      </c>
      <c r="P36" s="57">
        <v>1</v>
      </c>
      <c r="Q36" s="193">
        <v>14</v>
      </c>
      <c r="R36" s="688">
        <v>10437</v>
      </c>
      <c r="S36" s="686">
        <v>4539</v>
      </c>
      <c r="T36" s="686">
        <v>14976</v>
      </c>
      <c r="U36" s="57">
        <v>105</v>
      </c>
      <c r="V36" s="57">
        <v>22</v>
      </c>
      <c r="W36" s="193">
        <v>127</v>
      </c>
    </row>
    <row r="37" spans="2:24" ht="21.6" customHeight="1" thickBot="1" x14ac:dyDescent="0.25">
      <c r="B37" s="619"/>
      <c r="C37" s="32" t="s">
        <v>225</v>
      </c>
      <c r="D37" s="685"/>
      <c r="E37" s="678"/>
      <c r="F37" s="689"/>
      <c r="G37" s="687"/>
      <c r="H37" s="687"/>
      <c r="I37" s="368">
        <v>4.1122146715455651E-3</v>
      </c>
      <c r="J37" s="368">
        <v>3.2430908065425833E-3</v>
      </c>
      <c r="K37" s="369">
        <v>3.9399782043758906E-3</v>
      </c>
      <c r="L37" s="689"/>
      <c r="M37" s="687"/>
      <c r="N37" s="687"/>
      <c r="O37" s="368">
        <v>7.1201665023551321E-4</v>
      </c>
      <c r="P37" s="368">
        <v>3.916960438699569E-4</v>
      </c>
      <c r="Q37" s="369">
        <v>6.7272115708039018E-4</v>
      </c>
      <c r="R37" s="689"/>
      <c r="S37" s="687"/>
      <c r="T37" s="687"/>
      <c r="U37" s="368">
        <v>1.0060362173038229E-2</v>
      </c>
      <c r="V37" s="368">
        <v>4.8468825732540209E-3</v>
      </c>
      <c r="W37" s="369">
        <v>8.4802350427350421E-3</v>
      </c>
    </row>
    <row r="38" spans="2:24" x14ac:dyDescent="0.2">
      <c r="K38" s="1"/>
      <c r="Q38" s="1"/>
      <c r="R38" s="1"/>
      <c r="S38" s="1"/>
      <c r="T38" s="1"/>
      <c r="U38" s="1"/>
      <c r="V38" s="1"/>
    </row>
    <row r="53" spans="3:24" x14ac:dyDescent="0.2">
      <c r="C53" s="19"/>
      <c r="K53" s="1"/>
      <c r="Q53" s="1"/>
      <c r="R53" s="1"/>
      <c r="S53" s="1"/>
      <c r="T53" s="1"/>
      <c r="U53" s="1"/>
      <c r="V53" s="1"/>
      <c r="X53" s="1"/>
    </row>
    <row r="54" spans="3:24" x14ac:dyDescent="0.2">
      <c r="K54" s="1"/>
      <c r="Q54" s="1"/>
      <c r="R54" s="1"/>
      <c r="S54" s="1"/>
      <c r="T54" s="1"/>
      <c r="U54" s="1"/>
      <c r="V54" s="1"/>
      <c r="X54" s="1"/>
    </row>
    <row r="55" spans="3:24" x14ac:dyDescent="0.2">
      <c r="H55" s="13"/>
      <c r="K55" s="1"/>
      <c r="Q55" s="1"/>
      <c r="R55" s="1"/>
      <c r="S55" s="1"/>
      <c r="T55" s="1"/>
      <c r="U55" s="1"/>
      <c r="V55" s="1"/>
      <c r="X55" s="1"/>
    </row>
    <row r="56" spans="3:24" x14ac:dyDescent="0.2">
      <c r="H56" s="13"/>
      <c r="K56" s="1"/>
      <c r="Q56" s="1"/>
      <c r="R56" s="1"/>
      <c r="S56" s="1"/>
      <c r="T56" s="1"/>
      <c r="U56" s="1"/>
      <c r="V56" s="1"/>
      <c r="X56" s="1"/>
    </row>
    <row r="57" spans="3:24" x14ac:dyDescent="0.2">
      <c r="H57" s="13"/>
      <c r="K57" s="1"/>
      <c r="Q57" s="1"/>
      <c r="R57" s="1"/>
      <c r="S57" s="1"/>
      <c r="T57" s="1"/>
      <c r="U57" s="1"/>
      <c r="V57" s="1"/>
      <c r="X57" s="1"/>
    </row>
    <row r="58" spans="3:24" x14ac:dyDescent="0.2">
      <c r="H58" s="13"/>
      <c r="K58" s="1"/>
      <c r="Q58" s="1"/>
      <c r="R58" s="1"/>
      <c r="S58" s="1"/>
      <c r="T58" s="1"/>
      <c r="U58" s="1"/>
      <c r="V58" s="1"/>
      <c r="X58" s="1"/>
    </row>
    <row r="59" spans="3:24" x14ac:dyDescent="0.2">
      <c r="H59" s="13"/>
      <c r="K59" s="1"/>
      <c r="Q59" s="1"/>
      <c r="R59" s="1"/>
      <c r="S59" s="1"/>
      <c r="T59" s="1"/>
      <c r="U59" s="1"/>
      <c r="V59" s="1"/>
      <c r="X59" s="1"/>
    </row>
  </sheetData>
  <mergeCells count="192">
    <mergeCell ref="B22:B37"/>
    <mergeCell ref="C14:C15"/>
    <mergeCell ref="L34:L35"/>
    <mergeCell ref="H36:H37"/>
    <mergeCell ref="C22:C23"/>
    <mergeCell ref="C24:C25"/>
    <mergeCell ref="C26:C27"/>
    <mergeCell ref="C28:C29"/>
    <mergeCell ref="C30:C31"/>
    <mergeCell ref="C32:C33"/>
    <mergeCell ref="D24:D25"/>
    <mergeCell ref="E24:E25"/>
    <mergeCell ref="D26:D27"/>
    <mergeCell ref="E26:E27"/>
    <mergeCell ref="E32:E33"/>
    <mergeCell ref="D28:D29"/>
    <mergeCell ref="E28:E29"/>
    <mergeCell ref="D30:D31"/>
    <mergeCell ref="L14:L15"/>
    <mergeCell ref="L20:L21"/>
    <mergeCell ref="C18:C19"/>
    <mergeCell ref="D18:D19"/>
    <mergeCell ref="E18:E19"/>
    <mergeCell ref="D20:D21"/>
    <mergeCell ref="R5:W5"/>
    <mergeCell ref="R10:R11"/>
    <mergeCell ref="S10:S11"/>
    <mergeCell ref="R6:T6"/>
    <mergeCell ref="R8:R9"/>
    <mergeCell ref="M28:M29"/>
    <mergeCell ref="N28:N29"/>
    <mergeCell ref="T24:T25"/>
    <mergeCell ref="R20:R21"/>
    <mergeCell ref="T22:T23"/>
    <mergeCell ref="S28:S29"/>
    <mergeCell ref="R24:R25"/>
    <mergeCell ref="N26:N27"/>
    <mergeCell ref="R28:R29"/>
    <mergeCell ref="R26:R27"/>
    <mergeCell ref="S26:S27"/>
    <mergeCell ref="M26:M27"/>
    <mergeCell ref="S8:S9"/>
    <mergeCell ref="T8:T9"/>
    <mergeCell ref="U6:W6"/>
    <mergeCell ref="T10:T11"/>
    <mergeCell ref="R12:R13"/>
    <mergeCell ref="S12:S13"/>
    <mergeCell ref="T12:T13"/>
    <mergeCell ref="R14:R15"/>
    <mergeCell ref="S14:S15"/>
    <mergeCell ref="S20:S21"/>
    <mergeCell ref="R22:R23"/>
    <mergeCell ref="S22:S23"/>
    <mergeCell ref="T14:T15"/>
    <mergeCell ref="R16:R17"/>
    <mergeCell ref="S16:S17"/>
    <mergeCell ref="T16:T17"/>
    <mergeCell ref="B10:B21"/>
    <mergeCell ref="B5:C7"/>
    <mergeCell ref="C20:C21"/>
    <mergeCell ref="H12:H13"/>
    <mergeCell ref="H14:H15"/>
    <mergeCell ref="L12:L13"/>
    <mergeCell ref="B8:C9"/>
    <mergeCell ref="C12:C13"/>
    <mergeCell ref="D12:D13"/>
    <mergeCell ref="E12:E13"/>
    <mergeCell ref="D14:D15"/>
    <mergeCell ref="E14:E15"/>
    <mergeCell ref="F14:F15"/>
    <mergeCell ref="L5:Q5"/>
    <mergeCell ref="N8:N9"/>
    <mergeCell ref="L10:L11"/>
    <mergeCell ref="M10:M11"/>
    <mergeCell ref="L6:N6"/>
    <mergeCell ref="L8:L9"/>
    <mergeCell ref="M8:M9"/>
    <mergeCell ref="N10:N11"/>
    <mergeCell ref="O6:Q6"/>
    <mergeCell ref="D5:D7"/>
    <mergeCell ref="E5:E7"/>
    <mergeCell ref="D8:D9"/>
    <mergeCell ref="E8:E9"/>
    <mergeCell ref="D10:D11"/>
    <mergeCell ref="E10:E11"/>
    <mergeCell ref="H10:H11"/>
    <mergeCell ref="D16:D17"/>
    <mergeCell ref="C16:C17"/>
    <mergeCell ref="F5:K5"/>
    <mergeCell ref="F6:H6"/>
    <mergeCell ref="I6:K6"/>
    <mergeCell ref="F8:F9"/>
    <mergeCell ref="G8:G9"/>
    <mergeCell ref="H8:H9"/>
    <mergeCell ref="H16:H17"/>
    <mergeCell ref="F10:F11"/>
    <mergeCell ref="G10:G11"/>
    <mergeCell ref="F12:F13"/>
    <mergeCell ref="G12:G13"/>
    <mergeCell ref="G14:G15"/>
    <mergeCell ref="F16:F17"/>
    <mergeCell ref="G16:G17"/>
    <mergeCell ref="C10:C11"/>
    <mergeCell ref="E20:E21"/>
    <mergeCell ref="D22:D23"/>
    <mergeCell ref="T36:T37"/>
    <mergeCell ref="M36:M37"/>
    <mergeCell ref="N36:N37"/>
    <mergeCell ref="R36:R37"/>
    <mergeCell ref="S36:S37"/>
    <mergeCell ref="M22:M23"/>
    <mergeCell ref="M24:M25"/>
    <mergeCell ref="M20:M21"/>
    <mergeCell ref="F24:F25"/>
    <mergeCell ref="E30:E31"/>
    <mergeCell ref="D36:D37"/>
    <mergeCell ref="E36:E37"/>
    <mergeCell ref="D34:D35"/>
    <mergeCell ref="E34:E35"/>
    <mergeCell ref="F36:F37"/>
    <mergeCell ref="G36:G37"/>
    <mergeCell ref="L36:L37"/>
    <mergeCell ref="D32:D33"/>
    <mergeCell ref="H26:H27"/>
    <mergeCell ref="F30:F31"/>
    <mergeCell ref="G30:G31"/>
    <mergeCell ref="F28:F29"/>
    <mergeCell ref="L18:L19"/>
    <mergeCell ref="M18:M19"/>
    <mergeCell ref="L22:L23"/>
    <mergeCell ref="L24:L25"/>
    <mergeCell ref="T32:T33"/>
    <mergeCell ref="R32:R33"/>
    <mergeCell ref="S32:S33"/>
    <mergeCell ref="S30:S31"/>
    <mergeCell ref="T30:T31"/>
    <mergeCell ref="R30:R31"/>
    <mergeCell ref="L26:L27"/>
    <mergeCell ref="L32:L33"/>
    <mergeCell ref="L30:L31"/>
    <mergeCell ref="L28:L29"/>
    <mergeCell ref="S24:S25"/>
    <mergeCell ref="R18:R19"/>
    <mergeCell ref="S18:S19"/>
    <mergeCell ref="T18:T19"/>
    <mergeCell ref="T20:T21"/>
    <mergeCell ref="H18:H19"/>
    <mergeCell ref="N18:N19"/>
    <mergeCell ref="N20:N21"/>
    <mergeCell ref="N22:N23"/>
    <mergeCell ref="N24:N25"/>
    <mergeCell ref="N12:N13"/>
    <mergeCell ref="N14:N15"/>
    <mergeCell ref="N16:N17"/>
    <mergeCell ref="E16:E17"/>
    <mergeCell ref="E22:E23"/>
    <mergeCell ref="M12:M13"/>
    <mergeCell ref="M16:M17"/>
    <mergeCell ref="M14:M15"/>
    <mergeCell ref="L16:L17"/>
    <mergeCell ref="F20:F21"/>
    <mergeCell ref="G20:G21"/>
    <mergeCell ref="H20:H21"/>
    <mergeCell ref="F18:F19"/>
    <mergeCell ref="G18:G19"/>
    <mergeCell ref="G24:G25"/>
    <mergeCell ref="H24:H25"/>
    <mergeCell ref="F22:F23"/>
    <mergeCell ref="G22:G23"/>
    <mergeCell ref="H22:H23"/>
    <mergeCell ref="G28:G29"/>
    <mergeCell ref="F32:F33"/>
    <mergeCell ref="F26:F27"/>
    <mergeCell ref="H30:H31"/>
    <mergeCell ref="G32:G33"/>
    <mergeCell ref="H32:H33"/>
    <mergeCell ref="H28:H29"/>
    <mergeCell ref="T26:T27"/>
    <mergeCell ref="T28:T29"/>
    <mergeCell ref="M30:M31"/>
    <mergeCell ref="N30:N31"/>
    <mergeCell ref="G26:G27"/>
    <mergeCell ref="F34:F35"/>
    <mergeCell ref="G34:G35"/>
    <mergeCell ref="H34:H35"/>
    <mergeCell ref="M34:M35"/>
    <mergeCell ref="N34:N35"/>
    <mergeCell ref="R34:R35"/>
    <mergeCell ref="S34:S35"/>
    <mergeCell ref="T34:T35"/>
    <mergeCell ref="N32:N33"/>
    <mergeCell ref="M32:M33"/>
  </mergeCells>
  <phoneticPr fontId="2"/>
  <pageMargins left="0.82677165354330717" right="0.51181102362204722" top="0.9055118110236221" bottom="0.98425196850393704" header="0.51181102362204722" footer="0.51181102362204722"/>
  <pageSetup paperSize="9" scale="6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3">
    <tabColor rgb="FF00B0F0"/>
    <pageSetUpPr fitToPage="1"/>
  </sheetPr>
  <dimension ref="B2:X55"/>
  <sheetViews>
    <sheetView view="pageBreakPreview" zoomScaleNormal="100" zoomScaleSheetLayoutView="100" workbookViewId="0">
      <pane xSplit="3" ySplit="9" topLeftCell="D74" activePane="bottomRight" state="frozen"/>
      <selection activeCell="Y1" sqref="Y1:AO1048576"/>
      <selection pane="topRight" activeCell="Y1" sqref="Y1:AO1048576"/>
      <selection pane="bottomLeft" activeCell="Y1" sqref="Y1:AO1048576"/>
      <selection pane="bottomRight" activeCell="K36" sqref="K36"/>
    </sheetView>
  </sheetViews>
  <sheetFormatPr defaultColWidth="9" defaultRowHeight="13.2" x14ac:dyDescent="0.2"/>
  <cols>
    <col min="1" max="2" width="4.6640625" style="1" customWidth="1"/>
    <col min="3" max="3" width="19.33203125" style="1" customWidth="1"/>
    <col min="4" max="10" width="8.6640625" style="1" customWidth="1"/>
    <col min="11" max="11" width="8.6640625" style="13" customWidth="1"/>
    <col min="12" max="16" width="8.6640625" style="1" customWidth="1"/>
    <col min="17" max="22" width="8.6640625" style="13" customWidth="1"/>
    <col min="23" max="23" width="8.6640625" style="1" customWidth="1"/>
    <col min="24" max="24" width="8" style="13" customWidth="1"/>
    <col min="25" max="32" width="8.6640625" style="1" customWidth="1"/>
    <col min="33" max="52" width="4.6640625" style="1" customWidth="1"/>
    <col min="53" max="16384" width="9" style="1"/>
  </cols>
  <sheetData>
    <row r="2" spans="2:24" ht="14.4" x14ac:dyDescent="0.2">
      <c r="B2" s="20" t="s">
        <v>326</v>
      </c>
    </row>
    <row r="4" spans="2:24" ht="13.8" thickBot="1" x14ac:dyDescent="0.25">
      <c r="W4" s="2" t="s">
        <v>258</v>
      </c>
    </row>
    <row r="5" spans="2:24" ht="21.6" customHeight="1" x14ac:dyDescent="0.2">
      <c r="B5" s="562"/>
      <c r="C5" s="563"/>
      <c r="D5" s="629" t="s">
        <v>237</v>
      </c>
      <c r="E5" s="656" t="s">
        <v>238</v>
      </c>
      <c r="F5" s="700" t="s">
        <v>259</v>
      </c>
      <c r="G5" s="701"/>
      <c r="H5" s="701"/>
      <c r="I5" s="701"/>
      <c r="J5" s="701"/>
      <c r="K5" s="702"/>
      <c r="L5" s="700" t="s">
        <v>234</v>
      </c>
      <c r="M5" s="701"/>
      <c r="N5" s="701"/>
      <c r="O5" s="701"/>
      <c r="P5" s="701"/>
      <c r="Q5" s="702"/>
      <c r="R5" s="700" t="s">
        <v>235</v>
      </c>
      <c r="S5" s="701"/>
      <c r="T5" s="701"/>
      <c r="U5" s="701"/>
      <c r="V5" s="701"/>
      <c r="W5" s="702"/>
    </row>
    <row r="6" spans="2:24" s="98" customFormat="1" ht="39" customHeight="1" x14ac:dyDescent="0.2">
      <c r="B6" s="564"/>
      <c r="C6" s="565"/>
      <c r="D6" s="630"/>
      <c r="E6" s="658"/>
      <c r="F6" s="703" t="s">
        <v>260</v>
      </c>
      <c r="G6" s="704"/>
      <c r="H6" s="705"/>
      <c r="I6" s="721" t="s">
        <v>327</v>
      </c>
      <c r="J6" s="722"/>
      <c r="K6" s="723"/>
      <c r="L6" s="703" t="s">
        <v>260</v>
      </c>
      <c r="M6" s="704"/>
      <c r="N6" s="705"/>
      <c r="O6" s="721" t="s">
        <v>327</v>
      </c>
      <c r="P6" s="722"/>
      <c r="Q6" s="723"/>
      <c r="R6" s="714" t="s">
        <v>260</v>
      </c>
      <c r="S6" s="715"/>
      <c r="T6" s="716"/>
      <c r="U6" s="721" t="s">
        <v>327</v>
      </c>
      <c r="V6" s="722"/>
      <c r="W6" s="723"/>
    </row>
    <row r="7" spans="2:24" ht="21.6" customHeight="1" x14ac:dyDescent="0.2">
      <c r="B7" s="566"/>
      <c r="C7" s="708"/>
      <c r="D7" s="634"/>
      <c r="E7" s="660"/>
      <c r="F7" s="195" t="s">
        <v>239</v>
      </c>
      <c r="G7" s="26" t="s">
        <v>240</v>
      </c>
      <c r="H7" s="15" t="s">
        <v>208</v>
      </c>
      <c r="I7" s="14" t="s">
        <v>261</v>
      </c>
      <c r="J7" s="14" t="s">
        <v>262</v>
      </c>
      <c r="K7" s="190" t="s">
        <v>241</v>
      </c>
      <c r="L7" s="189" t="s">
        <v>239</v>
      </c>
      <c r="M7" s="26" t="s">
        <v>240</v>
      </c>
      <c r="N7" s="15" t="s">
        <v>208</v>
      </c>
      <c r="O7" s="14" t="s">
        <v>261</v>
      </c>
      <c r="P7" s="14" t="s">
        <v>262</v>
      </c>
      <c r="Q7" s="190" t="s">
        <v>241</v>
      </c>
      <c r="R7" s="189" t="s">
        <v>239</v>
      </c>
      <c r="S7" s="26" t="s">
        <v>240</v>
      </c>
      <c r="T7" s="15" t="s">
        <v>208</v>
      </c>
      <c r="U7" s="14" t="s">
        <v>261</v>
      </c>
      <c r="V7" s="14" t="s">
        <v>262</v>
      </c>
      <c r="W7" s="190" t="s">
        <v>241</v>
      </c>
      <c r="X7" s="1"/>
    </row>
    <row r="8" spans="2:24" ht="21.6" customHeight="1" x14ac:dyDescent="0.2">
      <c r="B8" s="640" t="s">
        <v>263</v>
      </c>
      <c r="C8" s="641"/>
      <c r="D8" s="696">
        <v>404</v>
      </c>
      <c r="E8" s="698">
        <v>303</v>
      </c>
      <c r="F8" s="672">
        <v>31031</v>
      </c>
      <c r="G8" s="668">
        <v>8051</v>
      </c>
      <c r="H8" s="668">
        <v>39082</v>
      </c>
      <c r="I8" s="56">
        <v>33</v>
      </c>
      <c r="J8" s="56">
        <v>6</v>
      </c>
      <c r="K8" s="191">
        <v>39</v>
      </c>
      <c r="L8" s="709">
        <v>19757</v>
      </c>
      <c r="M8" s="711">
        <v>2841</v>
      </c>
      <c r="N8" s="668">
        <v>22598</v>
      </c>
      <c r="O8" s="56">
        <v>14</v>
      </c>
      <c r="P8" s="56">
        <v>3</v>
      </c>
      <c r="Q8" s="191">
        <v>17</v>
      </c>
      <c r="R8" s="709">
        <v>11274</v>
      </c>
      <c r="S8" s="711">
        <v>5210</v>
      </c>
      <c r="T8" s="668">
        <v>16484</v>
      </c>
      <c r="U8" s="56">
        <v>19</v>
      </c>
      <c r="V8" s="56">
        <v>3</v>
      </c>
      <c r="W8" s="191">
        <v>22</v>
      </c>
      <c r="X8" s="1"/>
    </row>
    <row r="9" spans="2:24" ht="21.6" customHeight="1" thickBot="1" x14ac:dyDescent="0.25">
      <c r="B9" s="644"/>
      <c r="C9" s="645"/>
      <c r="D9" s="697"/>
      <c r="E9" s="699"/>
      <c r="F9" s="673"/>
      <c r="G9" s="669"/>
      <c r="H9" s="669"/>
      <c r="I9" s="362">
        <v>1.0634526763559022E-3</v>
      </c>
      <c r="J9" s="362">
        <v>7.4524903738666009E-4</v>
      </c>
      <c r="K9" s="363">
        <v>9.9790184739777894E-4</v>
      </c>
      <c r="L9" s="710"/>
      <c r="M9" s="712"/>
      <c r="N9" s="669"/>
      <c r="O9" s="362">
        <v>7.0860960672166826E-4</v>
      </c>
      <c r="P9" s="362">
        <v>1.0559662090813093E-3</v>
      </c>
      <c r="Q9" s="363">
        <v>7.5227896274006551E-4</v>
      </c>
      <c r="R9" s="710"/>
      <c r="S9" s="712"/>
      <c r="T9" s="669"/>
      <c r="U9" s="362">
        <v>1.6852935958843356E-3</v>
      </c>
      <c r="V9" s="362">
        <v>5.7581573896353167E-4</v>
      </c>
      <c r="W9" s="363">
        <v>1.3346275175928173E-3</v>
      </c>
      <c r="X9" s="1"/>
    </row>
    <row r="10" spans="2:24" ht="21.6" customHeight="1" thickTop="1" x14ac:dyDescent="0.2">
      <c r="B10" s="617" t="s">
        <v>209</v>
      </c>
      <c r="C10" s="630" t="s">
        <v>170</v>
      </c>
      <c r="D10" s="692">
        <v>49</v>
      </c>
      <c r="E10" s="693">
        <v>20</v>
      </c>
      <c r="F10" s="680">
        <v>1007</v>
      </c>
      <c r="G10" s="676">
        <v>45</v>
      </c>
      <c r="H10" s="676">
        <v>1052</v>
      </c>
      <c r="I10" s="57">
        <v>6</v>
      </c>
      <c r="J10" s="57">
        <v>6</v>
      </c>
      <c r="K10" s="193">
        <v>12</v>
      </c>
      <c r="L10" s="681">
        <v>835</v>
      </c>
      <c r="M10" s="690">
        <v>21</v>
      </c>
      <c r="N10" s="713">
        <v>856</v>
      </c>
      <c r="O10" s="57">
        <v>3</v>
      </c>
      <c r="P10" s="57">
        <v>3</v>
      </c>
      <c r="Q10" s="193">
        <v>6</v>
      </c>
      <c r="R10" s="681">
        <v>172</v>
      </c>
      <c r="S10" s="690">
        <v>24</v>
      </c>
      <c r="T10" s="713">
        <v>196</v>
      </c>
      <c r="U10" s="57">
        <v>3</v>
      </c>
      <c r="V10" s="57">
        <v>3</v>
      </c>
      <c r="W10" s="193">
        <v>6</v>
      </c>
      <c r="X10" s="1"/>
    </row>
    <row r="11" spans="2:24" ht="21.6" customHeight="1" x14ac:dyDescent="0.2">
      <c r="B11" s="618"/>
      <c r="C11" s="630"/>
      <c r="D11" s="685"/>
      <c r="E11" s="678"/>
      <c r="F11" s="674"/>
      <c r="G11" s="671"/>
      <c r="H11" s="671"/>
      <c r="I11" s="364">
        <v>5.9582919563058593E-3</v>
      </c>
      <c r="J11" s="364">
        <v>0.13333333333333333</v>
      </c>
      <c r="K11" s="365">
        <v>1.1406844106463879E-2</v>
      </c>
      <c r="L11" s="665"/>
      <c r="M11" s="667"/>
      <c r="N11" s="675"/>
      <c r="O11" s="364">
        <v>3.592814371257485E-3</v>
      </c>
      <c r="P11" s="364">
        <v>0.14285714285714285</v>
      </c>
      <c r="Q11" s="365">
        <v>7.0093457943925233E-3</v>
      </c>
      <c r="R11" s="665"/>
      <c r="S11" s="667"/>
      <c r="T11" s="675"/>
      <c r="U11" s="364">
        <v>1.7441860465116279E-2</v>
      </c>
      <c r="V11" s="364">
        <v>0.125</v>
      </c>
      <c r="W11" s="365">
        <v>3.0612244897959183E-2</v>
      </c>
      <c r="X11" s="1"/>
    </row>
    <row r="12" spans="2:24" ht="21.6" customHeight="1" x14ac:dyDescent="0.2">
      <c r="B12" s="618"/>
      <c r="C12" s="629" t="s">
        <v>171</v>
      </c>
      <c r="D12" s="691">
        <v>85</v>
      </c>
      <c r="E12" s="717">
        <v>64</v>
      </c>
      <c r="F12" s="672">
        <v>14482</v>
      </c>
      <c r="G12" s="668">
        <v>2067</v>
      </c>
      <c r="H12" s="668">
        <v>16549</v>
      </c>
      <c r="I12" s="56">
        <v>0</v>
      </c>
      <c r="J12" s="56">
        <v>0</v>
      </c>
      <c r="K12" s="191">
        <v>0</v>
      </c>
      <c r="L12" s="664">
        <v>11291</v>
      </c>
      <c r="M12" s="666">
        <v>1092</v>
      </c>
      <c r="N12" s="675">
        <v>12383</v>
      </c>
      <c r="O12" s="56">
        <v>0</v>
      </c>
      <c r="P12" s="56">
        <v>0</v>
      </c>
      <c r="Q12" s="191">
        <v>0</v>
      </c>
      <c r="R12" s="664">
        <v>3191</v>
      </c>
      <c r="S12" s="666">
        <v>975</v>
      </c>
      <c r="T12" s="675">
        <v>4166</v>
      </c>
      <c r="U12" s="56">
        <v>0</v>
      </c>
      <c r="V12" s="56">
        <v>0</v>
      </c>
      <c r="W12" s="191">
        <v>0</v>
      </c>
      <c r="X12" s="1"/>
    </row>
    <row r="13" spans="2:24" ht="21.6" customHeight="1" x14ac:dyDescent="0.2">
      <c r="B13" s="618"/>
      <c r="C13" s="630"/>
      <c r="D13" s="685"/>
      <c r="E13" s="678"/>
      <c r="F13" s="674"/>
      <c r="G13" s="671"/>
      <c r="H13" s="671"/>
      <c r="I13" s="364">
        <v>0</v>
      </c>
      <c r="J13" s="364">
        <v>0</v>
      </c>
      <c r="K13" s="365">
        <v>0</v>
      </c>
      <c r="L13" s="665"/>
      <c r="M13" s="667"/>
      <c r="N13" s="675"/>
      <c r="O13" s="364">
        <v>0</v>
      </c>
      <c r="P13" s="364">
        <v>0</v>
      </c>
      <c r="Q13" s="365">
        <v>0</v>
      </c>
      <c r="R13" s="665"/>
      <c r="S13" s="667"/>
      <c r="T13" s="675"/>
      <c r="U13" s="364">
        <v>0</v>
      </c>
      <c r="V13" s="364">
        <v>0</v>
      </c>
      <c r="W13" s="365">
        <v>0</v>
      </c>
      <c r="X13" s="1"/>
    </row>
    <row r="14" spans="2:24" ht="21.6" customHeight="1" x14ac:dyDescent="0.2">
      <c r="B14" s="618"/>
      <c r="C14" s="629" t="s">
        <v>212</v>
      </c>
      <c r="D14" s="691">
        <v>25</v>
      </c>
      <c r="E14" s="717">
        <v>16</v>
      </c>
      <c r="F14" s="672">
        <v>2215</v>
      </c>
      <c r="G14" s="668">
        <v>162</v>
      </c>
      <c r="H14" s="668">
        <v>2377</v>
      </c>
      <c r="I14" s="56">
        <v>0</v>
      </c>
      <c r="J14" s="56">
        <v>0</v>
      </c>
      <c r="K14" s="191">
        <v>0</v>
      </c>
      <c r="L14" s="664">
        <v>2038</v>
      </c>
      <c r="M14" s="666">
        <v>104</v>
      </c>
      <c r="N14" s="675">
        <v>2142</v>
      </c>
      <c r="O14" s="56">
        <v>0</v>
      </c>
      <c r="P14" s="56">
        <v>0</v>
      </c>
      <c r="Q14" s="191">
        <v>0</v>
      </c>
      <c r="R14" s="664">
        <v>177</v>
      </c>
      <c r="S14" s="666">
        <v>58</v>
      </c>
      <c r="T14" s="675">
        <v>235</v>
      </c>
      <c r="U14" s="56">
        <v>0</v>
      </c>
      <c r="V14" s="56">
        <v>0</v>
      </c>
      <c r="W14" s="191">
        <v>0</v>
      </c>
      <c r="X14" s="1"/>
    </row>
    <row r="15" spans="2:24" ht="21.6" customHeight="1" x14ac:dyDescent="0.2">
      <c r="B15" s="618"/>
      <c r="C15" s="634"/>
      <c r="D15" s="685"/>
      <c r="E15" s="678"/>
      <c r="F15" s="674"/>
      <c r="G15" s="671"/>
      <c r="H15" s="671"/>
      <c r="I15" s="364">
        <v>0</v>
      </c>
      <c r="J15" s="364">
        <v>0</v>
      </c>
      <c r="K15" s="365">
        <v>0</v>
      </c>
      <c r="L15" s="665"/>
      <c r="M15" s="667"/>
      <c r="N15" s="675"/>
      <c r="O15" s="364">
        <v>0</v>
      </c>
      <c r="P15" s="364">
        <v>0</v>
      </c>
      <c r="Q15" s="365">
        <v>0</v>
      </c>
      <c r="R15" s="665"/>
      <c r="S15" s="667"/>
      <c r="T15" s="675"/>
      <c r="U15" s="364">
        <v>0</v>
      </c>
      <c r="V15" s="364">
        <v>0</v>
      </c>
      <c r="W15" s="365">
        <v>0</v>
      </c>
      <c r="X15" s="1"/>
    </row>
    <row r="16" spans="2:24" ht="21.6" customHeight="1" x14ac:dyDescent="0.2">
      <c r="B16" s="618"/>
      <c r="C16" s="629" t="s">
        <v>264</v>
      </c>
      <c r="D16" s="691">
        <v>75</v>
      </c>
      <c r="E16" s="717">
        <v>54</v>
      </c>
      <c r="F16" s="672">
        <v>1558</v>
      </c>
      <c r="G16" s="668">
        <v>819</v>
      </c>
      <c r="H16" s="668">
        <v>2377</v>
      </c>
      <c r="I16" s="56">
        <v>0</v>
      </c>
      <c r="J16" s="56">
        <v>0</v>
      </c>
      <c r="K16" s="191">
        <v>0</v>
      </c>
      <c r="L16" s="664">
        <v>1030</v>
      </c>
      <c r="M16" s="666">
        <v>255</v>
      </c>
      <c r="N16" s="675">
        <v>1285</v>
      </c>
      <c r="O16" s="56">
        <v>0</v>
      </c>
      <c r="P16" s="56">
        <v>0</v>
      </c>
      <c r="Q16" s="191">
        <v>0</v>
      </c>
      <c r="R16" s="664">
        <v>528</v>
      </c>
      <c r="S16" s="666">
        <v>564</v>
      </c>
      <c r="T16" s="675">
        <v>1092</v>
      </c>
      <c r="U16" s="56">
        <v>0</v>
      </c>
      <c r="V16" s="56">
        <v>0</v>
      </c>
      <c r="W16" s="191">
        <v>0</v>
      </c>
      <c r="X16" s="1"/>
    </row>
    <row r="17" spans="2:24" ht="21.6" customHeight="1" x14ac:dyDescent="0.2">
      <c r="B17" s="618"/>
      <c r="C17" s="630"/>
      <c r="D17" s="685"/>
      <c r="E17" s="678"/>
      <c r="F17" s="674"/>
      <c r="G17" s="671"/>
      <c r="H17" s="671"/>
      <c r="I17" s="364">
        <v>0</v>
      </c>
      <c r="J17" s="364">
        <v>0</v>
      </c>
      <c r="K17" s="365">
        <v>0</v>
      </c>
      <c r="L17" s="665"/>
      <c r="M17" s="667"/>
      <c r="N17" s="675"/>
      <c r="O17" s="364">
        <v>0</v>
      </c>
      <c r="P17" s="364">
        <v>0</v>
      </c>
      <c r="Q17" s="365">
        <v>0</v>
      </c>
      <c r="R17" s="665"/>
      <c r="S17" s="667"/>
      <c r="T17" s="675"/>
      <c r="U17" s="364">
        <v>0</v>
      </c>
      <c r="V17" s="364">
        <v>0</v>
      </c>
      <c r="W17" s="365">
        <v>0</v>
      </c>
      <c r="X17" s="1"/>
    </row>
    <row r="18" spans="2:24" ht="21.6" customHeight="1" x14ac:dyDescent="0.2">
      <c r="B18" s="618"/>
      <c r="C18" s="629" t="s">
        <v>231</v>
      </c>
      <c r="D18" s="691">
        <v>8</v>
      </c>
      <c r="E18" s="717">
        <v>4</v>
      </c>
      <c r="F18" s="672">
        <v>1488</v>
      </c>
      <c r="G18" s="668">
        <v>214</v>
      </c>
      <c r="H18" s="668">
        <v>1702</v>
      </c>
      <c r="I18" s="56">
        <v>0</v>
      </c>
      <c r="J18" s="56">
        <v>0</v>
      </c>
      <c r="K18" s="191">
        <v>0</v>
      </c>
      <c r="L18" s="664">
        <v>633</v>
      </c>
      <c r="M18" s="666">
        <v>6</v>
      </c>
      <c r="N18" s="675">
        <v>639</v>
      </c>
      <c r="O18" s="56">
        <v>0</v>
      </c>
      <c r="P18" s="56">
        <v>0</v>
      </c>
      <c r="Q18" s="191">
        <v>0</v>
      </c>
      <c r="R18" s="664">
        <v>855</v>
      </c>
      <c r="S18" s="666">
        <v>208</v>
      </c>
      <c r="T18" s="675">
        <v>1063</v>
      </c>
      <c r="U18" s="56">
        <v>0</v>
      </c>
      <c r="V18" s="56">
        <v>0</v>
      </c>
      <c r="W18" s="191">
        <v>0</v>
      </c>
      <c r="X18" s="1"/>
    </row>
    <row r="19" spans="2:24" ht="21.6" customHeight="1" x14ac:dyDescent="0.2">
      <c r="B19" s="618"/>
      <c r="C19" s="630"/>
      <c r="D19" s="685"/>
      <c r="E19" s="678"/>
      <c r="F19" s="674"/>
      <c r="G19" s="671"/>
      <c r="H19" s="671"/>
      <c r="I19" s="364">
        <v>0</v>
      </c>
      <c r="J19" s="364">
        <v>0</v>
      </c>
      <c r="K19" s="365">
        <v>0</v>
      </c>
      <c r="L19" s="665"/>
      <c r="M19" s="667"/>
      <c r="N19" s="675"/>
      <c r="O19" s="364">
        <v>0</v>
      </c>
      <c r="P19" s="364">
        <v>0</v>
      </c>
      <c r="Q19" s="365">
        <v>0</v>
      </c>
      <c r="R19" s="665"/>
      <c r="S19" s="667"/>
      <c r="T19" s="675"/>
      <c r="U19" s="364">
        <v>0</v>
      </c>
      <c r="V19" s="364">
        <v>0</v>
      </c>
      <c r="W19" s="365">
        <v>0</v>
      </c>
      <c r="X19" s="1"/>
    </row>
    <row r="20" spans="2:24" ht="21.6" customHeight="1" x14ac:dyDescent="0.2">
      <c r="B20" s="618"/>
      <c r="C20" s="629" t="s">
        <v>174</v>
      </c>
      <c r="D20" s="691">
        <v>162</v>
      </c>
      <c r="E20" s="717">
        <v>145</v>
      </c>
      <c r="F20" s="672">
        <v>10281</v>
      </c>
      <c r="G20" s="668">
        <v>4744</v>
      </c>
      <c r="H20" s="668">
        <v>15025</v>
      </c>
      <c r="I20" s="56">
        <v>27</v>
      </c>
      <c r="J20" s="56">
        <v>0</v>
      </c>
      <c r="K20" s="191">
        <v>27</v>
      </c>
      <c r="L20" s="664">
        <v>3930</v>
      </c>
      <c r="M20" s="666">
        <v>1363</v>
      </c>
      <c r="N20" s="675">
        <v>5293</v>
      </c>
      <c r="O20" s="56">
        <v>11</v>
      </c>
      <c r="P20" s="56">
        <v>0</v>
      </c>
      <c r="Q20" s="191">
        <v>11</v>
      </c>
      <c r="R20" s="664">
        <v>6351</v>
      </c>
      <c r="S20" s="666">
        <v>3381</v>
      </c>
      <c r="T20" s="675">
        <v>9732</v>
      </c>
      <c r="U20" s="56">
        <v>16</v>
      </c>
      <c r="V20" s="56">
        <v>0</v>
      </c>
      <c r="W20" s="191">
        <v>16</v>
      </c>
      <c r="X20" s="1"/>
    </row>
    <row r="21" spans="2:24" ht="21.6" customHeight="1" thickBot="1" x14ac:dyDescent="0.25">
      <c r="B21" s="623"/>
      <c r="C21" s="632"/>
      <c r="D21" s="695"/>
      <c r="E21" s="683"/>
      <c r="F21" s="674"/>
      <c r="G21" s="671"/>
      <c r="H21" s="671"/>
      <c r="I21" s="364">
        <v>2.6262036766851473E-3</v>
      </c>
      <c r="J21" s="364">
        <v>0</v>
      </c>
      <c r="K21" s="365">
        <v>1.7970049916805324E-3</v>
      </c>
      <c r="L21" s="665"/>
      <c r="M21" s="667"/>
      <c r="N21" s="675"/>
      <c r="O21" s="364">
        <v>2.7989821882951653E-3</v>
      </c>
      <c r="P21" s="364">
        <v>0</v>
      </c>
      <c r="Q21" s="365">
        <v>2.0782165123748348E-3</v>
      </c>
      <c r="R21" s="665"/>
      <c r="S21" s="667"/>
      <c r="T21" s="675"/>
      <c r="U21" s="364">
        <v>2.519288301054952E-3</v>
      </c>
      <c r="V21" s="364">
        <v>0</v>
      </c>
      <c r="W21" s="365">
        <v>1.6440608302507192E-3</v>
      </c>
      <c r="X21" s="1"/>
    </row>
    <row r="22" spans="2:24" ht="21.6" customHeight="1" thickTop="1" x14ac:dyDescent="0.2">
      <c r="B22" s="617" t="s">
        <v>227</v>
      </c>
      <c r="C22" s="630" t="s">
        <v>217</v>
      </c>
      <c r="D22" s="692">
        <v>92</v>
      </c>
      <c r="E22" s="693">
        <v>53</v>
      </c>
      <c r="F22" s="680">
        <v>448</v>
      </c>
      <c r="G22" s="676">
        <v>204</v>
      </c>
      <c r="H22" s="676">
        <v>652</v>
      </c>
      <c r="I22" s="366">
        <v>0</v>
      </c>
      <c r="J22" s="366">
        <v>0</v>
      </c>
      <c r="K22" s="367">
        <v>0</v>
      </c>
      <c r="L22" s="681">
        <v>246</v>
      </c>
      <c r="M22" s="690">
        <v>61</v>
      </c>
      <c r="N22" s="676">
        <v>307</v>
      </c>
      <c r="O22" s="366">
        <v>0</v>
      </c>
      <c r="P22" s="366">
        <v>0</v>
      </c>
      <c r="Q22" s="367">
        <v>0</v>
      </c>
      <c r="R22" s="681">
        <v>202</v>
      </c>
      <c r="S22" s="690">
        <v>143</v>
      </c>
      <c r="T22" s="676">
        <v>345</v>
      </c>
      <c r="U22" s="366">
        <v>0</v>
      </c>
      <c r="V22" s="366">
        <v>0</v>
      </c>
      <c r="W22" s="367">
        <v>0</v>
      </c>
      <c r="X22" s="1"/>
    </row>
    <row r="23" spans="2:24" ht="21.6" customHeight="1" x14ac:dyDescent="0.2">
      <c r="B23" s="618"/>
      <c r="C23" s="630"/>
      <c r="D23" s="685"/>
      <c r="E23" s="678"/>
      <c r="F23" s="674"/>
      <c r="G23" s="671"/>
      <c r="H23" s="671"/>
      <c r="I23" s="364">
        <v>0</v>
      </c>
      <c r="J23" s="364">
        <v>0</v>
      </c>
      <c r="K23" s="365">
        <v>0</v>
      </c>
      <c r="L23" s="665"/>
      <c r="M23" s="667"/>
      <c r="N23" s="671"/>
      <c r="O23" s="364">
        <v>0</v>
      </c>
      <c r="P23" s="364">
        <v>0</v>
      </c>
      <c r="Q23" s="365">
        <v>0</v>
      </c>
      <c r="R23" s="665"/>
      <c r="S23" s="667"/>
      <c r="T23" s="671"/>
      <c r="U23" s="364">
        <v>0</v>
      </c>
      <c r="V23" s="364">
        <v>0</v>
      </c>
      <c r="W23" s="365">
        <v>0</v>
      </c>
      <c r="X23" s="1"/>
    </row>
    <row r="24" spans="2:24" ht="21.6" customHeight="1" x14ac:dyDescent="0.2">
      <c r="B24" s="618"/>
      <c r="C24" s="629" t="s">
        <v>218</v>
      </c>
      <c r="D24" s="691">
        <v>163</v>
      </c>
      <c r="E24" s="717">
        <v>119</v>
      </c>
      <c r="F24" s="672">
        <v>1888</v>
      </c>
      <c r="G24" s="668">
        <v>755</v>
      </c>
      <c r="H24" s="668">
        <v>2643</v>
      </c>
      <c r="I24" s="56">
        <v>6</v>
      </c>
      <c r="J24" s="56">
        <v>6</v>
      </c>
      <c r="K24" s="191">
        <v>12</v>
      </c>
      <c r="L24" s="664">
        <v>1253</v>
      </c>
      <c r="M24" s="666">
        <v>227</v>
      </c>
      <c r="N24" s="668">
        <v>1480</v>
      </c>
      <c r="O24" s="56">
        <v>3</v>
      </c>
      <c r="P24" s="56">
        <v>3</v>
      </c>
      <c r="Q24" s="191">
        <v>6</v>
      </c>
      <c r="R24" s="664">
        <v>635</v>
      </c>
      <c r="S24" s="666">
        <v>528</v>
      </c>
      <c r="T24" s="668">
        <v>1163</v>
      </c>
      <c r="U24" s="56">
        <v>3</v>
      </c>
      <c r="V24" s="56">
        <v>3</v>
      </c>
      <c r="W24" s="191">
        <v>6</v>
      </c>
      <c r="X24" s="1"/>
    </row>
    <row r="25" spans="2:24" ht="21.6" customHeight="1" x14ac:dyDescent="0.2">
      <c r="B25" s="618"/>
      <c r="C25" s="630"/>
      <c r="D25" s="685"/>
      <c r="E25" s="678"/>
      <c r="F25" s="674"/>
      <c r="G25" s="671"/>
      <c r="H25" s="671"/>
      <c r="I25" s="364">
        <v>3.1779661016949155E-3</v>
      </c>
      <c r="J25" s="364">
        <v>7.9470198675496689E-3</v>
      </c>
      <c r="K25" s="365">
        <v>4.5402951191827468E-3</v>
      </c>
      <c r="L25" s="665"/>
      <c r="M25" s="667"/>
      <c r="N25" s="671"/>
      <c r="O25" s="364">
        <v>2.3942537909018356E-3</v>
      </c>
      <c r="P25" s="364">
        <v>1.3215859030837005E-2</v>
      </c>
      <c r="Q25" s="365">
        <v>4.0540540540540543E-3</v>
      </c>
      <c r="R25" s="665"/>
      <c r="S25" s="667"/>
      <c r="T25" s="671"/>
      <c r="U25" s="364">
        <v>4.7244094488188976E-3</v>
      </c>
      <c r="V25" s="364">
        <v>5.681818181818182E-3</v>
      </c>
      <c r="W25" s="365">
        <v>5.1590713671539126E-3</v>
      </c>
      <c r="X25" s="1"/>
    </row>
    <row r="26" spans="2:24" ht="21.6" customHeight="1" x14ac:dyDescent="0.2">
      <c r="B26" s="618"/>
      <c r="C26" s="629" t="s">
        <v>219</v>
      </c>
      <c r="D26" s="691">
        <v>48</v>
      </c>
      <c r="E26" s="717">
        <v>42</v>
      </c>
      <c r="F26" s="672">
        <v>1180</v>
      </c>
      <c r="G26" s="668">
        <v>643</v>
      </c>
      <c r="H26" s="668">
        <v>1823</v>
      </c>
      <c r="I26" s="56">
        <v>0</v>
      </c>
      <c r="J26" s="56">
        <v>0</v>
      </c>
      <c r="K26" s="191">
        <v>0</v>
      </c>
      <c r="L26" s="664">
        <v>620</v>
      </c>
      <c r="M26" s="666">
        <v>242</v>
      </c>
      <c r="N26" s="668">
        <v>862</v>
      </c>
      <c r="O26" s="56">
        <v>0</v>
      </c>
      <c r="P26" s="56">
        <v>0</v>
      </c>
      <c r="Q26" s="191">
        <v>0</v>
      </c>
      <c r="R26" s="664">
        <v>560</v>
      </c>
      <c r="S26" s="666">
        <v>401</v>
      </c>
      <c r="T26" s="668">
        <v>961</v>
      </c>
      <c r="U26" s="56">
        <v>0</v>
      </c>
      <c r="V26" s="56">
        <v>0</v>
      </c>
      <c r="W26" s="191">
        <v>0</v>
      </c>
      <c r="X26" s="1"/>
    </row>
    <row r="27" spans="2:24" ht="21.6" customHeight="1" x14ac:dyDescent="0.2">
      <c r="B27" s="618"/>
      <c r="C27" s="630"/>
      <c r="D27" s="685"/>
      <c r="E27" s="678"/>
      <c r="F27" s="674"/>
      <c r="G27" s="671"/>
      <c r="H27" s="671"/>
      <c r="I27" s="364">
        <v>0</v>
      </c>
      <c r="J27" s="364">
        <v>0</v>
      </c>
      <c r="K27" s="365">
        <v>0</v>
      </c>
      <c r="L27" s="665"/>
      <c r="M27" s="667"/>
      <c r="N27" s="671"/>
      <c r="O27" s="364">
        <v>0</v>
      </c>
      <c r="P27" s="364">
        <v>0</v>
      </c>
      <c r="Q27" s="365">
        <v>0</v>
      </c>
      <c r="R27" s="665"/>
      <c r="S27" s="667"/>
      <c r="T27" s="671"/>
      <c r="U27" s="364">
        <v>0</v>
      </c>
      <c r="V27" s="364">
        <v>0</v>
      </c>
      <c r="W27" s="365">
        <v>0</v>
      </c>
      <c r="X27" s="1"/>
    </row>
    <row r="28" spans="2:24" ht="21.6" customHeight="1" x14ac:dyDescent="0.2">
      <c r="B28" s="618"/>
      <c r="C28" s="629" t="s">
        <v>220</v>
      </c>
      <c r="D28" s="691">
        <v>38</v>
      </c>
      <c r="E28" s="717">
        <v>36</v>
      </c>
      <c r="F28" s="672">
        <v>1731</v>
      </c>
      <c r="G28" s="668">
        <v>881</v>
      </c>
      <c r="H28" s="668">
        <v>2612</v>
      </c>
      <c r="I28" s="56">
        <v>0</v>
      </c>
      <c r="J28" s="56">
        <v>0</v>
      </c>
      <c r="K28" s="191">
        <v>0</v>
      </c>
      <c r="L28" s="664">
        <v>969</v>
      </c>
      <c r="M28" s="666">
        <v>379</v>
      </c>
      <c r="N28" s="668">
        <v>1348</v>
      </c>
      <c r="O28" s="56">
        <v>0</v>
      </c>
      <c r="P28" s="56">
        <v>0</v>
      </c>
      <c r="Q28" s="191">
        <v>0</v>
      </c>
      <c r="R28" s="664">
        <v>762</v>
      </c>
      <c r="S28" s="666">
        <v>502</v>
      </c>
      <c r="T28" s="668">
        <v>1264</v>
      </c>
      <c r="U28" s="56">
        <v>0</v>
      </c>
      <c r="V28" s="56">
        <v>0</v>
      </c>
      <c r="W28" s="191">
        <v>0</v>
      </c>
      <c r="X28" s="1"/>
    </row>
    <row r="29" spans="2:24" ht="21.6" customHeight="1" x14ac:dyDescent="0.2">
      <c r="B29" s="618"/>
      <c r="C29" s="630"/>
      <c r="D29" s="685"/>
      <c r="E29" s="678"/>
      <c r="F29" s="674"/>
      <c r="G29" s="671"/>
      <c r="H29" s="671"/>
      <c r="I29" s="364">
        <v>0</v>
      </c>
      <c r="J29" s="364">
        <v>0</v>
      </c>
      <c r="K29" s="365">
        <v>0</v>
      </c>
      <c r="L29" s="665"/>
      <c r="M29" s="667"/>
      <c r="N29" s="671"/>
      <c r="O29" s="364">
        <v>0</v>
      </c>
      <c r="P29" s="364">
        <v>0</v>
      </c>
      <c r="Q29" s="365">
        <v>0</v>
      </c>
      <c r="R29" s="665"/>
      <c r="S29" s="667"/>
      <c r="T29" s="671"/>
      <c r="U29" s="364">
        <v>0</v>
      </c>
      <c r="V29" s="364">
        <v>0</v>
      </c>
      <c r="W29" s="365">
        <v>0</v>
      </c>
      <c r="X29" s="1"/>
    </row>
    <row r="30" spans="2:24" ht="21.6" customHeight="1" x14ac:dyDescent="0.2">
      <c r="B30" s="618"/>
      <c r="C30" s="629" t="s">
        <v>221</v>
      </c>
      <c r="D30" s="691">
        <v>33</v>
      </c>
      <c r="E30" s="717">
        <v>26</v>
      </c>
      <c r="F30" s="672">
        <v>3467</v>
      </c>
      <c r="G30" s="668">
        <v>990</v>
      </c>
      <c r="H30" s="668">
        <v>4457</v>
      </c>
      <c r="I30" s="56">
        <v>0</v>
      </c>
      <c r="J30" s="56">
        <v>0</v>
      </c>
      <c r="K30" s="191">
        <v>0</v>
      </c>
      <c r="L30" s="664">
        <v>1998</v>
      </c>
      <c r="M30" s="666">
        <v>260</v>
      </c>
      <c r="N30" s="668">
        <v>2258</v>
      </c>
      <c r="O30" s="56">
        <v>0</v>
      </c>
      <c r="P30" s="56">
        <v>0</v>
      </c>
      <c r="Q30" s="191">
        <v>0</v>
      </c>
      <c r="R30" s="664">
        <v>1469</v>
      </c>
      <c r="S30" s="666">
        <v>730</v>
      </c>
      <c r="T30" s="668">
        <v>2199</v>
      </c>
      <c r="U30" s="56">
        <v>0</v>
      </c>
      <c r="V30" s="56">
        <v>0</v>
      </c>
      <c r="W30" s="191">
        <v>0</v>
      </c>
      <c r="X30" s="1"/>
    </row>
    <row r="31" spans="2:24" ht="21.6" customHeight="1" x14ac:dyDescent="0.2">
      <c r="B31" s="618"/>
      <c r="C31" s="634"/>
      <c r="D31" s="685"/>
      <c r="E31" s="678"/>
      <c r="F31" s="674"/>
      <c r="G31" s="671"/>
      <c r="H31" s="671"/>
      <c r="I31" s="364">
        <v>0</v>
      </c>
      <c r="J31" s="364">
        <v>0</v>
      </c>
      <c r="K31" s="365">
        <v>0</v>
      </c>
      <c r="L31" s="665"/>
      <c r="M31" s="667"/>
      <c r="N31" s="671"/>
      <c r="O31" s="364">
        <v>0</v>
      </c>
      <c r="P31" s="364">
        <v>0</v>
      </c>
      <c r="Q31" s="365">
        <v>0</v>
      </c>
      <c r="R31" s="665"/>
      <c r="S31" s="667"/>
      <c r="T31" s="671"/>
      <c r="U31" s="364">
        <v>0</v>
      </c>
      <c r="V31" s="364">
        <v>0</v>
      </c>
      <c r="W31" s="365">
        <v>0</v>
      </c>
      <c r="X31" s="1"/>
    </row>
    <row r="32" spans="2:24" ht="21.6" customHeight="1" x14ac:dyDescent="0.2">
      <c r="B32" s="618"/>
      <c r="C32" s="630" t="s">
        <v>222</v>
      </c>
      <c r="D32" s="691">
        <v>30</v>
      </c>
      <c r="E32" s="717">
        <v>27</v>
      </c>
      <c r="F32" s="672">
        <v>22317</v>
      </c>
      <c r="G32" s="668">
        <v>4578</v>
      </c>
      <c r="H32" s="668">
        <v>26895</v>
      </c>
      <c r="I32" s="56">
        <v>27</v>
      </c>
      <c r="J32" s="56">
        <v>0</v>
      </c>
      <c r="K32" s="191">
        <v>27</v>
      </c>
      <c r="L32" s="664">
        <v>14671</v>
      </c>
      <c r="M32" s="666">
        <v>1672</v>
      </c>
      <c r="N32" s="668">
        <v>16343</v>
      </c>
      <c r="O32" s="56">
        <v>11</v>
      </c>
      <c r="P32" s="56">
        <v>0</v>
      </c>
      <c r="Q32" s="191">
        <v>11</v>
      </c>
      <c r="R32" s="664">
        <v>7646</v>
      </c>
      <c r="S32" s="666">
        <v>2906</v>
      </c>
      <c r="T32" s="668">
        <v>10552</v>
      </c>
      <c r="U32" s="56">
        <v>16</v>
      </c>
      <c r="V32" s="56">
        <v>0</v>
      </c>
      <c r="W32" s="191">
        <v>16</v>
      </c>
      <c r="X32" s="1"/>
    </row>
    <row r="33" spans="2:24" ht="21.6" customHeight="1" thickBot="1" x14ac:dyDescent="0.25">
      <c r="B33" s="618"/>
      <c r="C33" s="632"/>
      <c r="D33" s="695"/>
      <c r="E33" s="683"/>
      <c r="F33" s="673"/>
      <c r="G33" s="669"/>
      <c r="H33" s="669"/>
      <c r="I33" s="362">
        <v>1.2098400322624009E-3</v>
      </c>
      <c r="J33" s="362">
        <v>0</v>
      </c>
      <c r="K33" s="363">
        <v>1.003904071388734E-3</v>
      </c>
      <c r="L33" s="682"/>
      <c r="M33" s="670"/>
      <c r="N33" s="669"/>
      <c r="O33" s="362">
        <v>7.497784745416127E-4</v>
      </c>
      <c r="P33" s="362">
        <v>0</v>
      </c>
      <c r="Q33" s="363">
        <v>6.7307103958881478E-4</v>
      </c>
      <c r="R33" s="682"/>
      <c r="S33" s="670"/>
      <c r="T33" s="669"/>
      <c r="U33" s="362">
        <v>2.09259743656814E-3</v>
      </c>
      <c r="V33" s="362">
        <v>0</v>
      </c>
      <c r="W33" s="363">
        <v>1.5163002274450341E-3</v>
      </c>
      <c r="X33" s="1"/>
    </row>
    <row r="34" spans="2:24" ht="21.6" customHeight="1" thickTop="1" x14ac:dyDescent="0.2">
      <c r="B34" s="618"/>
      <c r="C34" s="31" t="s">
        <v>223</v>
      </c>
      <c r="D34" s="692">
        <v>282</v>
      </c>
      <c r="E34" s="693">
        <v>223</v>
      </c>
      <c r="F34" s="664">
        <v>8266</v>
      </c>
      <c r="G34" s="666">
        <v>3269</v>
      </c>
      <c r="H34" s="666">
        <v>11535</v>
      </c>
      <c r="I34" s="56">
        <v>6</v>
      </c>
      <c r="J34" s="56">
        <v>6</v>
      </c>
      <c r="K34" s="191">
        <v>12</v>
      </c>
      <c r="L34" s="664">
        <v>4840</v>
      </c>
      <c r="M34" s="666">
        <v>1108</v>
      </c>
      <c r="N34" s="666">
        <v>5948</v>
      </c>
      <c r="O34" s="56">
        <v>3</v>
      </c>
      <c r="P34" s="56">
        <v>3</v>
      </c>
      <c r="Q34" s="191">
        <v>6</v>
      </c>
      <c r="R34" s="664">
        <v>3426</v>
      </c>
      <c r="S34" s="666">
        <v>2161</v>
      </c>
      <c r="T34" s="666">
        <v>5587</v>
      </c>
      <c r="U34" s="56">
        <v>3</v>
      </c>
      <c r="V34" s="56">
        <v>3</v>
      </c>
      <c r="W34" s="191">
        <v>6</v>
      </c>
    </row>
    <row r="35" spans="2:24" ht="21.6" customHeight="1" x14ac:dyDescent="0.2">
      <c r="B35" s="618"/>
      <c r="C35" s="32" t="s">
        <v>224</v>
      </c>
      <c r="D35" s="685"/>
      <c r="E35" s="678"/>
      <c r="F35" s="665"/>
      <c r="G35" s="667"/>
      <c r="H35" s="667"/>
      <c r="I35" s="364">
        <v>7.2586498911202514E-4</v>
      </c>
      <c r="J35" s="364">
        <v>1.8354236769654328E-3</v>
      </c>
      <c r="K35" s="365">
        <v>1.0403120936280884E-3</v>
      </c>
      <c r="L35" s="665"/>
      <c r="M35" s="667"/>
      <c r="N35" s="667"/>
      <c r="O35" s="364">
        <v>6.1983471074380169E-4</v>
      </c>
      <c r="P35" s="364">
        <v>2.707581227436823E-3</v>
      </c>
      <c r="Q35" s="365">
        <v>1.0087424344317419E-3</v>
      </c>
      <c r="R35" s="665"/>
      <c r="S35" s="667"/>
      <c r="T35" s="667"/>
      <c r="U35" s="364">
        <v>8.7565674255691769E-4</v>
      </c>
      <c r="V35" s="364">
        <v>1.3882461823229986E-3</v>
      </c>
      <c r="W35" s="365">
        <v>1.0739216037229282E-3</v>
      </c>
    </row>
    <row r="36" spans="2:24" ht="21.6" customHeight="1" x14ac:dyDescent="0.2">
      <c r="B36" s="618"/>
      <c r="C36" s="31" t="s">
        <v>223</v>
      </c>
      <c r="D36" s="691">
        <v>149</v>
      </c>
      <c r="E36" s="717">
        <v>131</v>
      </c>
      <c r="F36" s="688">
        <v>28695</v>
      </c>
      <c r="G36" s="686">
        <v>7092</v>
      </c>
      <c r="H36" s="686">
        <v>35787</v>
      </c>
      <c r="I36" s="57">
        <v>27</v>
      </c>
      <c r="J36" s="57">
        <v>0</v>
      </c>
      <c r="K36" s="193">
        <v>27</v>
      </c>
      <c r="L36" s="688">
        <v>18258</v>
      </c>
      <c r="M36" s="686">
        <v>2553</v>
      </c>
      <c r="N36" s="686">
        <v>20811</v>
      </c>
      <c r="O36" s="57">
        <v>11</v>
      </c>
      <c r="P36" s="57">
        <v>0</v>
      </c>
      <c r="Q36" s="193">
        <v>11</v>
      </c>
      <c r="R36" s="688">
        <v>10437</v>
      </c>
      <c r="S36" s="686">
        <v>4539</v>
      </c>
      <c r="T36" s="686">
        <v>14976</v>
      </c>
      <c r="U36" s="57">
        <v>16</v>
      </c>
      <c r="V36" s="57">
        <v>0</v>
      </c>
      <c r="W36" s="193">
        <v>16</v>
      </c>
    </row>
    <row r="37" spans="2:24" ht="21.6" customHeight="1" thickBot="1" x14ac:dyDescent="0.25">
      <c r="B37" s="619"/>
      <c r="C37" s="32" t="s">
        <v>225</v>
      </c>
      <c r="D37" s="685"/>
      <c r="E37" s="678"/>
      <c r="F37" s="689"/>
      <c r="G37" s="687"/>
      <c r="H37" s="687"/>
      <c r="I37" s="368">
        <v>9.4093047569262936E-4</v>
      </c>
      <c r="J37" s="368">
        <v>0</v>
      </c>
      <c r="K37" s="369">
        <v>7.5446391147623436E-4</v>
      </c>
      <c r="L37" s="689"/>
      <c r="M37" s="687"/>
      <c r="N37" s="687"/>
      <c r="O37" s="368">
        <v>6.0247562712235729E-4</v>
      </c>
      <c r="P37" s="368">
        <v>0</v>
      </c>
      <c r="Q37" s="369">
        <v>5.2856662342030654E-4</v>
      </c>
      <c r="R37" s="689"/>
      <c r="S37" s="687"/>
      <c r="T37" s="687"/>
      <c r="U37" s="368">
        <v>1.533007569224873E-3</v>
      </c>
      <c r="V37" s="368">
        <v>0</v>
      </c>
      <c r="W37" s="369">
        <v>1.0683760683760685E-3</v>
      </c>
    </row>
    <row r="38" spans="2:24" x14ac:dyDescent="0.2">
      <c r="K38" s="1"/>
      <c r="Q38" s="1"/>
      <c r="R38" s="1"/>
      <c r="S38" s="1"/>
      <c r="T38" s="1"/>
      <c r="U38" s="1"/>
      <c r="V38" s="1"/>
    </row>
    <row r="53" spans="3:24" x14ac:dyDescent="0.2">
      <c r="C53" s="19"/>
      <c r="H53" s="19"/>
      <c r="N53" s="19"/>
      <c r="W53" s="13"/>
      <c r="X53" s="1"/>
    </row>
    <row r="54" spans="3:24" x14ac:dyDescent="0.2">
      <c r="K54" s="1"/>
      <c r="Q54" s="1"/>
      <c r="R54" s="1"/>
      <c r="S54" s="1"/>
      <c r="T54" s="1"/>
      <c r="U54" s="1"/>
      <c r="V54" s="1"/>
      <c r="X54" s="1"/>
    </row>
    <row r="55" spans="3:24" x14ac:dyDescent="0.2">
      <c r="K55" s="1"/>
      <c r="Q55" s="1"/>
      <c r="R55" s="1"/>
      <c r="S55" s="1"/>
      <c r="T55" s="1"/>
      <c r="U55" s="1"/>
      <c r="V55" s="1"/>
      <c r="X55" s="1"/>
    </row>
  </sheetData>
  <mergeCells count="192">
    <mergeCell ref="R6:T6"/>
    <mergeCell ref="U6:W6"/>
    <mergeCell ref="B8:C9"/>
    <mergeCell ref="D8:D9"/>
    <mergeCell ref="E8:E9"/>
    <mergeCell ref="F8:F9"/>
    <mergeCell ref="G8:G9"/>
    <mergeCell ref="H8:H9"/>
    <mergeCell ref="L8:L9"/>
    <mergeCell ref="M8:M9"/>
    <mergeCell ref="B5:C7"/>
    <mergeCell ref="D5:D7"/>
    <mergeCell ref="E5:E7"/>
    <mergeCell ref="F5:K5"/>
    <mergeCell ref="L5:Q5"/>
    <mergeCell ref="R5:W5"/>
    <mergeCell ref="F6:H6"/>
    <mergeCell ref="I6:K6"/>
    <mergeCell ref="L6:N6"/>
    <mergeCell ref="O6:Q6"/>
    <mergeCell ref="N8:N9"/>
    <mergeCell ref="R8:R9"/>
    <mergeCell ref="S8:S9"/>
    <mergeCell ref="T8:T9"/>
    <mergeCell ref="B10:B21"/>
    <mergeCell ref="C10:C11"/>
    <mergeCell ref="D10:D11"/>
    <mergeCell ref="E10:E11"/>
    <mergeCell ref="F10:F11"/>
    <mergeCell ref="G10:G11"/>
    <mergeCell ref="T10:T11"/>
    <mergeCell ref="C12:C13"/>
    <mergeCell ref="D12:D13"/>
    <mergeCell ref="E12:E13"/>
    <mergeCell ref="F12:F13"/>
    <mergeCell ref="G12:G13"/>
    <mergeCell ref="H12:H13"/>
    <mergeCell ref="L12:L13"/>
    <mergeCell ref="M12:M13"/>
    <mergeCell ref="N12:N13"/>
    <mergeCell ref="H10:H11"/>
    <mergeCell ref="L10:L11"/>
    <mergeCell ref="M10:M11"/>
    <mergeCell ref="N10:N11"/>
    <mergeCell ref="R10:R11"/>
    <mergeCell ref="S10:S11"/>
    <mergeCell ref="R12:R13"/>
    <mergeCell ref="S12:S13"/>
    <mergeCell ref="T12:T13"/>
    <mergeCell ref="C14:C15"/>
    <mergeCell ref="D14:D15"/>
    <mergeCell ref="E14:E15"/>
    <mergeCell ref="F14:F15"/>
    <mergeCell ref="G14:G15"/>
    <mergeCell ref="H14:H15"/>
    <mergeCell ref="L14:L15"/>
    <mergeCell ref="M14:M15"/>
    <mergeCell ref="N14:N15"/>
    <mergeCell ref="R14:R15"/>
    <mergeCell ref="S14:S15"/>
    <mergeCell ref="T14:T15"/>
    <mergeCell ref="C16:C17"/>
    <mergeCell ref="D16:D17"/>
    <mergeCell ref="E16:E17"/>
    <mergeCell ref="F16:F17"/>
    <mergeCell ref="G16:G17"/>
    <mergeCell ref="T16:T17"/>
    <mergeCell ref="C18:C19"/>
    <mergeCell ref="D18:D19"/>
    <mergeCell ref="E18:E19"/>
    <mergeCell ref="F18:F19"/>
    <mergeCell ref="G18:G19"/>
    <mergeCell ref="H18:H19"/>
    <mergeCell ref="L18:L19"/>
    <mergeCell ref="M18:M19"/>
    <mergeCell ref="N18:N19"/>
    <mergeCell ref="H16:H17"/>
    <mergeCell ref="L16:L17"/>
    <mergeCell ref="M16:M17"/>
    <mergeCell ref="N16:N17"/>
    <mergeCell ref="R16:R17"/>
    <mergeCell ref="S16:S17"/>
    <mergeCell ref="R18:R19"/>
    <mergeCell ref="S18:S19"/>
    <mergeCell ref="T18:T19"/>
    <mergeCell ref="C20:C21"/>
    <mergeCell ref="D20:D21"/>
    <mergeCell ref="E20:E21"/>
    <mergeCell ref="F20:F21"/>
    <mergeCell ref="G20:G21"/>
    <mergeCell ref="H20:H21"/>
    <mergeCell ref="L20:L21"/>
    <mergeCell ref="M20:M21"/>
    <mergeCell ref="N20:N21"/>
    <mergeCell ref="R20:R21"/>
    <mergeCell ref="S20:S21"/>
    <mergeCell ref="T20:T21"/>
    <mergeCell ref="B22:B37"/>
    <mergeCell ref="C22:C23"/>
    <mergeCell ref="D22:D23"/>
    <mergeCell ref="E22:E23"/>
    <mergeCell ref="F22:F23"/>
    <mergeCell ref="C26:C27"/>
    <mergeCell ref="D26:D27"/>
    <mergeCell ref="E26:E27"/>
    <mergeCell ref="F26:F27"/>
    <mergeCell ref="G26:G27"/>
    <mergeCell ref="H26:H27"/>
    <mergeCell ref="S22:S23"/>
    <mergeCell ref="T22:T23"/>
    <mergeCell ref="C24:C25"/>
    <mergeCell ref="D24:D25"/>
    <mergeCell ref="E24:E25"/>
    <mergeCell ref="F24:F25"/>
    <mergeCell ref="G24:G25"/>
    <mergeCell ref="H24:H25"/>
    <mergeCell ref="L24:L25"/>
    <mergeCell ref="M24:M25"/>
    <mergeCell ref="G22:G23"/>
    <mergeCell ref="H22:H23"/>
    <mergeCell ref="L22:L23"/>
    <mergeCell ref="M22:M23"/>
    <mergeCell ref="N22:N23"/>
    <mergeCell ref="R22:R23"/>
    <mergeCell ref="L26:L27"/>
    <mergeCell ref="M26:M27"/>
    <mergeCell ref="N26:N27"/>
    <mergeCell ref="R26:R27"/>
    <mergeCell ref="S26:S27"/>
    <mergeCell ref="T26:T27"/>
    <mergeCell ref="N24:N25"/>
    <mergeCell ref="R24:R25"/>
    <mergeCell ref="S24:S25"/>
    <mergeCell ref="T24:T25"/>
    <mergeCell ref="L28:L29"/>
    <mergeCell ref="M28:M29"/>
    <mergeCell ref="N28:N29"/>
    <mergeCell ref="R28:R29"/>
    <mergeCell ref="S28:S29"/>
    <mergeCell ref="T28:T29"/>
    <mergeCell ref="C28:C29"/>
    <mergeCell ref="D28:D29"/>
    <mergeCell ref="E28:E29"/>
    <mergeCell ref="F28:F29"/>
    <mergeCell ref="G28:G29"/>
    <mergeCell ref="H28:H29"/>
    <mergeCell ref="L30:L31"/>
    <mergeCell ref="M30:M31"/>
    <mergeCell ref="N30:N31"/>
    <mergeCell ref="R30:R31"/>
    <mergeCell ref="S30:S31"/>
    <mergeCell ref="T30:T31"/>
    <mergeCell ref="C30:C31"/>
    <mergeCell ref="D30:D31"/>
    <mergeCell ref="E30:E31"/>
    <mergeCell ref="F30:F31"/>
    <mergeCell ref="G30:G31"/>
    <mergeCell ref="H30:H31"/>
    <mergeCell ref="L32:L33"/>
    <mergeCell ref="M32:M33"/>
    <mergeCell ref="N32:N33"/>
    <mergeCell ref="R32:R33"/>
    <mergeCell ref="S32:S33"/>
    <mergeCell ref="T32:T33"/>
    <mergeCell ref="C32:C33"/>
    <mergeCell ref="D32:D33"/>
    <mergeCell ref="E32:E33"/>
    <mergeCell ref="F32:F33"/>
    <mergeCell ref="G32:G33"/>
    <mergeCell ref="H32:H33"/>
    <mergeCell ref="D36:D37"/>
    <mergeCell ref="E36:E37"/>
    <mergeCell ref="F36:F37"/>
    <mergeCell ref="G36:G37"/>
    <mergeCell ref="H36:H37"/>
    <mergeCell ref="D34:D35"/>
    <mergeCell ref="E34:E35"/>
    <mergeCell ref="F34:F35"/>
    <mergeCell ref="G34:G35"/>
    <mergeCell ref="H34:H35"/>
    <mergeCell ref="L36:L37"/>
    <mergeCell ref="M36:M37"/>
    <mergeCell ref="N36:N37"/>
    <mergeCell ref="R36:R37"/>
    <mergeCell ref="S36:S37"/>
    <mergeCell ref="T36:T37"/>
    <mergeCell ref="M34:M35"/>
    <mergeCell ref="N34:N35"/>
    <mergeCell ref="R34:R35"/>
    <mergeCell ref="S34:S35"/>
    <mergeCell ref="T34:T35"/>
    <mergeCell ref="L34:L35"/>
  </mergeCells>
  <phoneticPr fontId="2"/>
  <pageMargins left="0.82677165354330717" right="0.51181102362204722" top="0.9055118110236221" bottom="0.98425196850393704" header="0.51181102362204722" footer="0.51181102362204722"/>
  <pageSetup paperSize="9" scale="6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4">
    <tabColor rgb="FF00B0F0"/>
  </sheetPr>
  <dimension ref="B2:Q58"/>
  <sheetViews>
    <sheetView view="pageBreakPreview" topLeftCell="A71" zoomScaleNormal="75" zoomScaleSheetLayoutView="100" workbookViewId="0">
      <selection activeCell="K14" sqref="K14"/>
    </sheetView>
  </sheetViews>
  <sheetFormatPr defaultColWidth="9" defaultRowHeight="13.2" x14ac:dyDescent="0.2"/>
  <cols>
    <col min="1" max="1" width="4.6640625" style="1" customWidth="1"/>
    <col min="2" max="2" width="4.6640625" style="13" customWidth="1"/>
    <col min="3" max="3" width="16.6640625" style="1" customWidth="1"/>
    <col min="4" max="4" width="9.33203125" style="1" customWidth="1"/>
    <col min="5" max="11" width="9" style="1"/>
    <col min="12" max="12" width="8.88671875" style="1" customWidth="1"/>
    <col min="13" max="14" width="9" style="1"/>
    <col min="15" max="16" width="9.6640625" style="1" customWidth="1"/>
    <col min="17" max="17" width="8.6640625" style="1" customWidth="1"/>
    <col min="18" max="16384" width="9" style="1"/>
  </cols>
  <sheetData>
    <row r="2" spans="2:17" x14ac:dyDescent="0.2">
      <c r="B2" s="1" t="s">
        <v>328</v>
      </c>
    </row>
    <row r="3" spans="2:17" x14ac:dyDescent="0.2">
      <c r="B3" s="1"/>
    </row>
    <row r="4" spans="2:17" x14ac:dyDescent="0.2">
      <c r="B4" s="1"/>
      <c r="K4" s="62" t="s">
        <v>167</v>
      </c>
    </row>
    <row r="5" spans="2:17" ht="13.5" customHeight="1" x14ac:dyDescent="0.2">
      <c r="B5" s="1"/>
      <c r="K5" s="62" t="s">
        <v>228</v>
      </c>
    </row>
    <row r="6" spans="2:17" ht="15.75" customHeight="1" x14ac:dyDescent="0.2">
      <c r="B6" s="1"/>
      <c r="K6" s="62" t="s">
        <v>252</v>
      </c>
    </row>
    <row r="7" spans="2:17" ht="15.75" customHeight="1" x14ac:dyDescent="0.2">
      <c r="B7" s="1"/>
      <c r="K7" s="62"/>
    </row>
    <row r="8" spans="2:17" ht="21.75" customHeight="1" thickBot="1" x14ac:dyDescent="0.25">
      <c r="B8" s="1"/>
      <c r="O8" s="2"/>
      <c r="P8" s="2" t="s">
        <v>232</v>
      </c>
    </row>
    <row r="9" spans="2:17" ht="15.75" customHeight="1" x14ac:dyDescent="0.2">
      <c r="B9" s="649"/>
      <c r="C9" s="649"/>
      <c r="D9" s="656" t="s">
        <v>207</v>
      </c>
      <c r="E9" s="729" t="s">
        <v>253</v>
      </c>
      <c r="F9" s="166"/>
      <c r="G9" s="166"/>
      <c r="H9" s="166"/>
      <c r="I9" s="166"/>
      <c r="J9" s="166"/>
      <c r="K9" s="166"/>
      <c r="L9" s="167"/>
      <c r="M9" s="167"/>
      <c r="N9" s="167"/>
      <c r="O9" s="726" t="s">
        <v>233</v>
      </c>
      <c r="P9" s="726" t="s">
        <v>229</v>
      </c>
    </row>
    <row r="10" spans="2:17" ht="15.75" customHeight="1" x14ac:dyDescent="0.2">
      <c r="B10" s="649"/>
      <c r="C10" s="649"/>
      <c r="D10" s="658"/>
      <c r="E10" s="730"/>
      <c r="F10" s="626" t="s">
        <v>329</v>
      </c>
      <c r="G10" s="626" t="s">
        <v>330</v>
      </c>
      <c r="H10" s="626" t="s">
        <v>331</v>
      </c>
      <c r="I10" s="626" t="s">
        <v>332</v>
      </c>
      <c r="J10" s="626" t="s">
        <v>333</v>
      </c>
      <c r="K10" s="626" t="s">
        <v>334</v>
      </c>
      <c r="L10" s="626" t="s">
        <v>254</v>
      </c>
      <c r="M10" s="635" t="s">
        <v>255</v>
      </c>
      <c r="N10" s="635" t="s">
        <v>256</v>
      </c>
      <c r="O10" s="727"/>
      <c r="P10" s="727"/>
    </row>
    <row r="11" spans="2:17" ht="15.75" customHeight="1" x14ac:dyDescent="0.2">
      <c r="B11" s="649"/>
      <c r="C11" s="649"/>
      <c r="D11" s="658"/>
      <c r="E11" s="730"/>
      <c r="F11" s="604"/>
      <c r="G11" s="604"/>
      <c r="H11" s="604"/>
      <c r="I11" s="604"/>
      <c r="J11" s="604"/>
      <c r="K11" s="604"/>
      <c r="L11" s="604"/>
      <c r="M11" s="603"/>
      <c r="N11" s="603"/>
      <c r="O11" s="727"/>
      <c r="P11" s="727"/>
    </row>
    <row r="12" spans="2:17" ht="65.25" customHeight="1" x14ac:dyDescent="0.2">
      <c r="B12" s="649"/>
      <c r="C12" s="649"/>
      <c r="D12" s="660"/>
      <c r="E12" s="731"/>
      <c r="F12" s="605"/>
      <c r="G12" s="605"/>
      <c r="H12" s="605"/>
      <c r="I12" s="605"/>
      <c r="J12" s="605"/>
      <c r="K12" s="605"/>
      <c r="L12" s="605"/>
      <c r="M12" s="636"/>
      <c r="N12" s="636"/>
      <c r="O12" s="728"/>
      <c r="P12" s="728"/>
    </row>
    <row r="13" spans="2:17" s="218" customFormat="1" ht="15.75" customHeight="1" x14ac:dyDescent="0.2">
      <c r="B13" s="640" t="s">
        <v>208</v>
      </c>
      <c r="C13" s="641"/>
      <c r="D13" s="163">
        <v>427</v>
      </c>
      <c r="E13" s="48">
        <f>E16+E19+E22+E25+E28+E31</f>
        <v>165</v>
      </c>
      <c r="F13" s="7">
        <f t="shared" ref="F13:M13" si="0">F16+F19+F22+F25+F28+F31</f>
        <v>30</v>
      </c>
      <c r="G13" s="7">
        <f t="shared" si="0"/>
        <v>66</v>
      </c>
      <c r="H13" s="7">
        <f t="shared" si="0"/>
        <v>46</v>
      </c>
      <c r="I13" s="7">
        <f t="shared" si="0"/>
        <v>13</v>
      </c>
      <c r="J13" s="7">
        <f t="shared" si="0"/>
        <v>17</v>
      </c>
      <c r="K13" s="7">
        <f t="shared" si="0"/>
        <v>22</v>
      </c>
      <c r="L13" s="7">
        <f t="shared" si="0"/>
        <v>45</v>
      </c>
      <c r="M13" s="7">
        <f t="shared" si="0"/>
        <v>3</v>
      </c>
      <c r="N13" s="6">
        <f>N16+N19+N22+N25+N28+N31</f>
        <v>19</v>
      </c>
      <c r="O13" s="172">
        <f>O16+O19+O22+O25+O28+O31</f>
        <v>212</v>
      </c>
      <c r="P13" s="172">
        <f>P16+P19+P22+P25+P28+P31</f>
        <v>50</v>
      </c>
    </row>
    <row r="14" spans="2:17" s="218" customFormat="1" ht="15.75" customHeight="1" x14ac:dyDescent="0.2">
      <c r="B14" s="642"/>
      <c r="C14" s="643"/>
      <c r="D14" s="329"/>
      <c r="E14" s="70">
        <f>E13/D13</f>
        <v>0.38641686182669788</v>
      </c>
      <c r="F14" s="60">
        <f>F13/D13</f>
        <v>7.0257611241217793E-2</v>
      </c>
      <c r="G14" s="60">
        <f>G13/D13</f>
        <v>0.15456674473067916</v>
      </c>
      <c r="H14" s="60">
        <f>H13/D13</f>
        <v>0.10772833723653395</v>
      </c>
      <c r="I14" s="60">
        <f>I13/D13</f>
        <v>3.0444964871194378E-2</v>
      </c>
      <c r="J14" s="60">
        <f>J13/D13</f>
        <v>3.9812646370023422E-2</v>
      </c>
      <c r="K14" s="60">
        <f>K13/D13</f>
        <v>5.1522248243559721E-2</v>
      </c>
      <c r="L14" s="60">
        <f>L13/D13</f>
        <v>0.1053864168618267</v>
      </c>
      <c r="M14" s="60">
        <f>M13/D13</f>
        <v>7.0257611241217799E-3</v>
      </c>
      <c r="N14" s="161">
        <f>N13/D13</f>
        <v>4.449648711943794E-2</v>
      </c>
      <c r="O14" s="173">
        <f>O13/D13</f>
        <v>0.49648711943793911</v>
      </c>
      <c r="P14" s="173">
        <f>P13/D13</f>
        <v>0.117096018735363</v>
      </c>
      <c r="Q14" s="1"/>
    </row>
    <row r="15" spans="2:17" s="218" customFormat="1" ht="15.75" customHeight="1" thickBot="1" x14ac:dyDescent="0.25">
      <c r="B15" s="644"/>
      <c r="C15" s="645"/>
      <c r="D15" s="333"/>
      <c r="E15" s="52"/>
      <c r="F15" s="43">
        <f>F13/E13</f>
        <v>0.18181818181818182</v>
      </c>
      <c r="G15" s="43">
        <f>G13/E13</f>
        <v>0.4</v>
      </c>
      <c r="H15" s="43">
        <f>H13/E13</f>
        <v>0.27878787878787881</v>
      </c>
      <c r="I15" s="43">
        <f>I13/E13</f>
        <v>7.8787878787878782E-2</v>
      </c>
      <c r="J15" s="43">
        <f>J13/E13</f>
        <v>0.10303030303030303</v>
      </c>
      <c r="K15" s="43">
        <f>K13/E13</f>
        <v>0.13333333333333333</v>
      </c>
      <c r="L15" s="43">
        <f>L13/E13</f>
        <v>0.27272727272727271</v>
      </c>
      <c r="M15" s="43">
        <f>M13/E13</f>
        <v>1.8181818181818181E-2</v>
      </c>
      <c r="N15" s="162">
        <f>N13/E13</f>
        <v>0.11515151515151516</v>
      </c>
      <c r="O15" s="174"/>
      <c r="P15" s="174"/>
      <c r="Q15" s="1"/>
    </row>
    <row r="16" spans="2:17" s="218" customFormat="1" ht="15.75" customHeight="1" thickTop="1" x14ac:dyDescent="0.2">
      <c r="B16" s="617" t="s">
        <v>209</v>
      </c>
      <c r="C16" s="633" t="s">
        <v>210</v>
      </c>
      <c r="D16" s="318">
        <v>49</v>
      </c>
      <c r="E16" s="50">
        <f>D16-O16-P16</f>
        <v>17</v>
      </c>
      <c r="F16" s="59">
        <v>5</v>
      </c>
      <c r="G16" s="59">
        <v>5</v>
      </c>
      <c r="H16" s="59">
        <v>3</v>
      </c>
      <c r="I16" s="59">
        <v>4</v>
      </c>
      <c r="J16" s="59">
        <v>1</v>
      </c>
      <c r="K16" s="59">
        <v>3</v>
      </c>
      <c r="L16" s="59">
        <v>4</v>
      </c>
      <c r="M16" s="59">
        <v>1</v>
      </c>
      <c r="N16" s="61">
        <v>1</v>
      </c>
      <c r="O16" s="175">
        <v>26</v>
      </c>
      <c r="P16" s="175">
        <v>6</v>
      </c>
    </row>
    <row r="17" spans="2:17" s="218" customFormat="1" ht="15.75" customHeight="1" x14ac:dyDescent="0.2">
      <c r="B17" s="618"/>
      <c r="C17" s="630"/>
      <c r="D17" s="326"/>
      <c r="E17" s="70">
        <f>E16/D16</f>
        <v>0.34693877551020408</v>
      </c>
      <c r="F17" s="314">
        <f>F16/D16</f>
        <v>0.10204081632653061</v>
      </c>
      <c r="G17" s="314">
        <f>G16/D16</f>
        <v>0.10204081632653061</v>
      </c>
      <c r="H17" s="314">
        <f>H16/D16</f>
        <v>6.1224489795918366E-2</v>
      </c>
      <c r="I17" s="314">
        <f>I16/D16</f>
        <v>8.1632653061224483E-2</v>
      </c>
      <c r="J17" s="314">
        <f>J16/D16</f>
        <v>2.0408163265306121E-2</v>
      </c>
      <c r="K17" s="314">
        <f>K16/D16</f>
        <v>6.1224489795918366E-2</v>
      </c>
      <c r="L17" s="314">
        <f>L16/D16</f>
        <v>8.1632653061224483E-2</v>
      </c>
      <c r="M17" s="314">
        <f>M16/D16</f>
        <v>2.0408163265306121E-2</v>
      </c>
      <c r="N17" s="331">
        <f>N16/D16</f>
        <v>2.0408163265306121E-2</v>
      </c>
      <c r="O17" s="332">
        <f>O16/D16</f>
        <v>0.53061224489795922</v>
      </c>
      <c r="P17" s="332">
        <f>P16/D16</f>
        <v>0.12244897959183673</v>
      </c>
      <c r="Q17" s="1"/>
    </row>
    <row r="18" spans="2:17" s="218" customFormat="1" ht="15.75" customHeight="1" x14ac:dyDescent="0.2">
      <c r="B18" s="618"/>
      <c r="C18" s="634"/>
      <c r="D18" s="209"/>
      <c r="E18" s="53"/>
      <c r="F18" s="319">
        <f>F16/E16</f>
        <v>0.29411764705882354</v>
      </c>
      <c r="G18" s="319">
        <f>G16/E16</f>
        <v>0.29411764705882354</v>
      </c>
      <c r="H18" s="319">
        <f>H16/E16</f>
        <v>0.17647058823529413</v>
      </c>
      <c r="I18" s="319">
        <f>I16/E16</f>
        <v>0.23529411764705882</v>
      </c>
      <c r="J18" s="319">
        <f>J16/E16</f>
        <v>5.8823529411764705E-2</v>
      </c>
      <c r="K18" s="319">
        <f>K16/E16</f>
        <v>0.17647058823529413</v>
      </c>
      <c r="L18" s="319">
        <f>L16/E16</f>
        <v>0.23529411764705882</v>
      </c>
      <c r="M18" s="319">
        <f>M16/E16</f>
        <v>5.8823529411764705E-2</v>
      </c>
      <c r="N18" s="346">
        <f>N16/E16</f>
        <v>5.8823529411764705E-2</v>
      </c>
      <c r="O18" s="336"/>
      <c r="P18" s="336"/>
      <c r="Q18" s="1"/>
    </row>
    <row r="19" spans="2:17" s="218" customFormat="1" ht="15.75" customHeight="1" x14ac:dyDescent="0.2">
      <c r="B19" s="618"/>
      <c r="C19" s="629" t="s">
        <v>211</v>
      </c>
      <c r="D19" s="313">
        <v>87</v>
      </c>
      <c r="E19" s="49">
        <f>D19-O19-P19</f>
        <v>32</v>
      </c>
      <c r="F19" s="28">
        <v>7</v>
      </c>
      <c r="G19" s="28">
        <v>17</v>
      </c>
      <c r="H19" s="28">
        <v>9</v>
      </c>
      <c r="I19" s="28">
        <v>3</v>
      </c>
      <c r="J19" s="28">
        <v>4</v>
      </c>
      <c r="K19" s="28">
        <v>5</v>
      </c>
      <c r="L19" s="28">
        <v>8</v>
      </c>
      <c r="M19" s="28">
        <v>0</v>
      </c>
      <c r="N19" s="12">
        <v>1</v>
      </c>
      <c r="O19" s="176">
        <v>48</v>
      </c>
      <c r="P19" s="176">
        <v>7</v>
      </c>
    </row>
    <row r="20" spans="2:17" s="218" customFormat="1" ht="15.75" customHeight="1" x14ac:dyDescent="0.2">
      <c r="B20" s="618"/>
      <c r="C20" s="630"/>
      <c r="D20" s="326"/>
      <c r="E20" s="70">
        <f>E19/D19</f>
        <v>0.36781609195402298</v>
      </c>
      <c r="F20" s="314">
        <f>F19/D19</f>
        <v>8.0459770114942528E-2</v>
      </c>
      <c r="G20" s="314">
        <f>G19/D19</f>
        <v>0.19540229885057472</v>
      </c>
      <c r="H20" s="314">
        <f>H19/D19</f>
        <v>0.10344827586206896</v>
      </c>
      <c r="I20" s="314">
        <f>I19/D19</f>
        <v>3.4482758620689655E-2</v>
      </c>
      <c r="J20" s="314">
        <f>J19/D19</f>
        <v>4.5977011494252873E-2</v>
      </c>
      <c r="K20" s="314">
        <f>K19/D19</f>
        <v>5.7471264367816091E-2</v>
      </c>
      <c r="L20" s="314">
        <f>L19/D19</f>
        <v>9.1954022988505746E-2</v>
      </c>
      <c r="M20" s="314">
        <f>M19/D19</f>
        <v>0</v>
      </c>
      <c r="N20" s="331">
        <f>N19/D19</f>
        <v>1.1494252873563218E-2</v>
      </c>
      <c r="O20" s="332">
        <f>O19/D19</f>
        <v>0.55172413793103448</v>
      </c>
      <c r="P20" s="332">
        <f>P19/D19</f>
        <v>8.0459770114942528E-2</v>
      </c>
      <c r="Q20" s="1"/>
    </row>
    <row r="21" spans="2:17" s="218" customFormat="1" ht="15.75" customHeight="1" x14ac:dyDescent="0.2">
      <c r="B21" s="618"/>
      <c r="C21" s="634"/>
      <c r="D21" s="540"/>
      <c r="E21" s="53"/>
      <c r="F21" s="319">
        <f>F19/E19</f>
        <v>0.21875</v>
      </c>
      <c r="G21" s="319">
        <f>G19/E19</f>
        <v>0.53125</v>
      </c>
      <c r="H21" s="319">
        <f>H19/E19</f>
        <v>0.28125</v>
      </c>
      <c r="I21" s="319">
        <f>I19/E19</f>
        <v>9.375E-2</v>
      </c>
      <c r="J21" s="319">
        <f>J19/E19</f>
        <v>0.125</v>
      </c>
      <c r="K21" s="319">
        <f>K19/E19</f>
        <v>0.15625</v>
      </c>
      <c r="L21" s="319">
        <f>L19/E19</f>
        <v>0.25</v>
      </c>
      <c r="M21" s="319">
        <f>M19/E19</f>
        <v>0</v>
      </c>
      <c r="N21" s="346">
        <f>N19/E19</f>
        <v>3.125E-2</v>
      </c>
      <c r="O21" s="336"/>
      <c r="P21" s="336"/>
      <c r="Q21" s="1"/>
    </row>
    <row r="22" spans="2:17" s="218" customFormat="1" ht="15.75" customHeight="1" x14ac:dyDescent="0.2">
      <c r="B22" s="618"/>
      <c r="C22" s="629" t="s">
        <v>212</v>
      </c>
      <c r="D22" s="321">
        <v>25</v>
      </c>
      <c r="E22" s="49">
        <f>D22-O22-P22</f>
        <v>6</v>
      </c>
      <c r="F22" s="28">
        <v>1</v>
      </c>
      <c r="G22" s="28">
        <v>2</v>
      </c>
      <c r="H22" s="28">
        <v>2</v>
      </c>
      <c r="I22" s="28">
        <v>1</v>
      </c>
      <c r="J22" s="28">
        <v>2</v>
      </c>
      <c r="K22" s="28">
        <v>0</v>
      </c>
      <c r="L22" s="28">
        <v>0</v>
      </c>
      <c r="M22" s="28">
        <v>0</v>
      </c>
      <c r="N22" s="12">
        <v>1</v>
      </c>
      <c r="O22" s="176">
        <v>16</v>
      </c>
      <c r="P22" s="176">
        <v>3</v>
      </c>
    </row>
    <row r="23" spans="2:17" s="218" customFormat="1" ht="15.75" customHeight="1" x14ac:dyDescent="0.2">
      <c r="B23" s="618"/>
      <c r="C23" s="630"/>
      <c r="D23" s="326"/>
      <c r="E23" s="70">
        <f>E22/D22</f>
        <v>0.24</v>
      </c>
      <c r="F23" s="314">
        <f>F22/D22</f>
        <v>0.04</v>
      </c>
      <c r="G23" s="314">
        <f>G22/D22</f>
        <v>0.08</v>
      </c>
      <c r="H23" s="314">
        <f>H22/D22</f>
        <v>0.08</v>
      </c>
      <c r="I23" s="314">
        <f>I22/D22</f>
        <v>0.04</v>
      </c>
      <c r="J23" s="314">
        <f>J22/D22</f>
        <v>0.08</v>
      </c>
      <c r="K23" s="314">
        <f>K22/D22</f>
        <v>0</v>
      </c>
      <c r="L23" s="314">
        <f>L22/D22</f>
        <v>0</v>
      </c>
      <c r="M23" s="314">
        <f>M22/D22</f>
        <v>0</v>
      </c>
      <c r="N23" s="331">
        <f>N22/D22</f>
        <v>0.04</v>
      </c>
      <c r="O23" s="332">
        <f>O22/D22</f>
        <v>0.64</v>
      </c>
      <c r="P23" s="332">
        <f>P22/D22</f>
        <v>0.12</v>
      </c>
      <c r="Q23" s="1"/>
    </row>
    <row r="24" spans="2:17" s="218" customFormat="1" ht="15.75" customHeight="1" x14ac:dyDescent="0.2">
      <c r="B24" s="618"/>
      <c r="C24" s="634"/>
      <c r="D24" s="540"/>
      <c r="E24" s="53"/>
      <c r="F24" s="319">
        <f>F22/E22</f>
        <v>0.16666666666666666</v>
      </c>
      <c r="G24" s="319">
        <f>G22/E22</f>
        <v>0.33333333333333331</v>
      </c>
      <c r="H24" s="319">
        <f>H22/E22</f>
        <v>0.33333333333333331</v>
      </c>
      <c r="I24" s="319">
        <f>I22/E22</f>
        <v>0.16666666666666666</v>
      </c>
      <c r="J24" s="319">
        <f>J22/E22</f>
        <v>0.33333333333333331</v>
      </c>
      <c r="K24" s="319">
        <f>K22/E22</f>
        <v>0</v>
      </c>
      <c r="L24" s="319">
        <f>L22/E22</f>
        <v>0</v>
      </c>
      <c r="M24" s="319">
        <f>M22/E22</f>
        <v>0</v>
      </c>
      <c r="N24" s="346">
        <f>N22/E22</f>
        <v>0.16666666666666666</v>
      </c>
      <c r="O24" s="336"/>
      <c r="P24" s="336"/>
      <c r="Q24" s="1"/>
    </row>
    <row r="25" spans="2:17" s="218" customFormat="1" ht="15.75" customHeight="1" x14ac:dyDescent="0.2">
      <c r="B25" s="618"/>
      <c r="C25" s="629" t="s">
        <v>213</v>
      </c>
      <c r="D25" s="321">
        <v>82</v>
      </c>
      <c r="E25" s="49">
        <f>D25-O25-P25</f>
        <v>28</v>
      </c>
      <c r="F25" s="28">
        <v>5</v>
      </c>
      <c r="G25" s="28">
        <v>9</v>
      </c>
      <c r="H25" s="28">
        <v>11</v>
      </c>
      <c r="I25" s="28">
        <v>2</v>
      </c>
      <c r="J25" s="28">
        <v>2</v>
      </c>
      <c r="K25" s="28">
        <v>4</v>
      </c>
      <c r="L25" s="28">
        <v>12</v>
      </c>
      <c r="M25" s="28">
        <v>1</v>
      </c>
      <c r="N25" s="12">
        <v>2</v>
      </c>
      <c r="O25" s="176">
        <v>42</v>
      </c>
      <c r="P25" s="176">
        <v>12</v>
      </c>
    </row>
    <row r="26" spans="2:17" s="218" customFormat="1" ht="15.75" customHeight="1" x14ac:dyDescent="0.2">
      <c r="B26" s="618"/>
      <c r="C26" s="630"/>
      <c r="D26" s="326"/>
      <c r="E26" s="70">
        <f>E25/D25</f>
        <v>0.34146341463414637</v>
      </c>
      <c r="F26" s="314">
        <f>F25/D25</f>
        <v>6.097560975609756E-2</v>
      </c>
      <c r="G26" s="314">
        <f>G25/D25</f>
        <v>0.10975609756097561</v>
      </c>
      <c r="H26" s="314">
        <f>H25/D25</f>
        <v>0.13414634146341464</v>
      </c>
      <c r="I26" s="314">
        <f>I25/D25</f>
        <v>2.4390243902439025E-2</v>
      </c>
      <c r="J26" s="314">
        <f>J25/D25</f>
        <v>2.4390243902439025E-2</v>
      </c>
      <c r="K26" s="314">
        <f>K25/D25</f>
        <v>4.878048780487805E-2</v>
      </c>
      <c r="L26" s="314">
        <f>L25/D25</f>
        <v>0.14634146341463414</v>
      </c>
      <c r="M26" s="314">
        <f>M25/D25</f>
        <v>1.2195121951219513E-2</v>
      </c>
      <c r="N26" s="331">
        <f>N25/D25</f>
        <v>2.4390243902439025E-2</v>
      </c>
      <c r="O26" s="332">
        <f>O25/D25</f>
        <v>0.51219512195121952</v>
      </c>
      <c r="P26" s="332">
        <f>P25/D25</f>
        <v>0.14634146341463414</v>
      </c>
      <c r="Q26" s="1"/>
    </row>
    <row r="27" spans="2:17" s="218" customFormat="1" ht="15.75" customHeight="1" x14ac:dyDescent="0.2">
      <c r="B27" s="618"/>
      <c r="C27" s="634"/>
      <c r="D27" s="540"/>
      <c r="E27" s="53"/>
      <c r="F27" s="319">
        <f>F25/E25</f>
        <v>0.17857142857142858</v>
      </c>
      <c r="G27" s="319">
        <f>G25/E25</f>
        <v>0.32142857142857145</v>
      </c>
      <c r="H27" s="319">
        <f>H25/E25</f>
        <v>0.39285714285714285</v>
      </c>
      <c r="I27" s="319">
        <f>I25/E25</f>
        <v>7.1428571428571425E-2</v>
      </c>
      <c r="J27" s="319">
        <f>J25/E25</f>
        <v>7.1428571428571425E-2</v>
      </c>
      <c r="K27" s="319">
        <f>K25/E25</f>
        <v>0.14285714285714285</v>
      </c>
      <c r="L27" s="319">
        <f>L25/E25</f>
        <v>0.42857142857142855</v>
      </c>
      <c r="M27" s="319">
        <f>M25/E25</f>
        <v>3.5714285714285712E-2</v>
      </c>
      <c r="N27" s="346">
        <f>N25/E25</f>
        <v>7.1428571428571425E-2</v>
      </c>
      <c r="O27" s="336"/>
      <c r="P27" s="336"/>
      <c r="Q27" s="1"/>
    </row>
    <row r="28" spans="2:17" s="218" customFormat="1" ht="15.75" customHeight="1" x14ac:dyDescent="0.2">
      <c r="B28" s="618"/>
      <c r="C28" s="629" t="s">
        <v>214</v>
      </c>
      <c r="D28" s="321">
        <v>8</v>
      </c>
      <c r="E28" s="48">
        <f>D28-O28-P28</f>
        <v>1</v>
      </c>
      <c r="F28" s="7">
        <v>0</v>
      </c>
      <c r="G28" s="7">
        <v>0</v>
      </c>
      <c r="H28" s="7">
        <v>1</v>
      </c>
      <c r="I28" s="7">
        <v>0</v>
      </c>
      <c r="J28" s="7">
        <v>0</v>
      </c>
      <c r="K28" s="7">
        <v>0</v>
      </c>
      <c r="L28" s="7">
        <v>0</v>
      </c>
      <c r="M28" s="7">
        <v>0</v>
      </c>
      <c r="N28" s="6">
        <v>0</v>
      </c>
      <c r="O28" s="172">
        <v>7</v>
      </c>
      <c r="P28" s="172">
        <v>0</v>
      </c>
    </row>
    <row r="29" spans="2:17" s="218" customFormat="1" ht="15.75" customHeight="1" x14ac:dyDescent="0.2">
      <c r="B29" s="618"/>
      <c r="C29" s="630"/>
      <c r="D29" s="326"/>
      <c r="E29" s="70">
        <f>E28/D28</f>
        <v>0.125</v>
      </c>
      <c r="F29" s="314">
        <f>F28/D28</f>
        <v>0</v>
      </c>
      <c r="G29" s="314">
        <f>G28/D28</f>
        <v>0</v>
      </c>
      <c r="H29" s="314">
        <f>H28/D28</f>
        <v>0.125</v>
      </c>
      <c r="I29" s="314">
        <f>I28/D28</f>
        <v>0</v>
      </c>
      <c r="J29" s="314">
        <f>J28/D28</f>
        <v>0</v>
      </c>
      <c r="K29" s="314">
        <f>K28/D28</f>
        <v>0</v>
      </c>
      <c r="L29" s="314">
        <f>L28/D28</f>
        <v>0</v>
      </c>
      <c r="M29" s="314">
        <f>M28/D28</f>
        <v>0</v>
      </c>
      <c r="N29" s="331">
        <f>N28/D28</f>
        <v>0</v>
      </c>
      <c r="O29" s="332">
        <f>O28/D28</f>
        <v>0.875</v>
      </c>
      <c r="P29" s="332">
        <f>P28/D28</f>
        <v>0</v>
      </c>
      <c r="Q29" s="1"/>
    </row>
    <row r="30" spans="2:17" s="218" customFormat="1" ht="15.75" customHeight="1" x14ac:dyDescent="0.2">
      <c r="B30" s="618"/>
      <c r="C30" s="634"/>
      <c r="D30" s="540"/>
      <c r="E30" s="53"/>
      <c r="F30" s="319">
        <f>F28/E28</f>
        <v>0</v>
      </c>
      <c r="G30" s="319">
        <f>G28/E28</f>
        <v>0</v>
      </c>
      <c r="H30" s="319">
        <f>H28/E28</f>
        <v>1</v>
      </c>
      <c r="I30" s="319">
        <f>I28/E28</f>
        <v>0</v>
      </c>
      <c r="J30" s="319">
        <f>J28/E28</f>
        <v>0</v>
      </c>
      <c r="K30" s="319">
        <f>K28/E28</f>
        <v>0</v>
      </c>
      <c r="L30" s="319">
        <f>L28/E28</f>
        <v>0</v>
      </c>
      <c r="M30" s="319">
        <f>M28/E28</f>
        <v>0</v>
      </c>
      <c r="N30" s="346">
        <f>N28/E28</f>
        <v>0</v>
      </c>
      <c r="O30" s="336"/>
      <c r="P30" s="336"/>
      <c r="Q30" s="1"/>
    </row>
    <row r="31" spans="2:17" s="218" customFormat="1" ht="15.75" customHeight="1" x14ac:dyDescent="0.2">
      <c r="B31" s="618"/>
      <c r="C31" s="629" t="s">
        <v>215</v>
      </c>
      <c r="D31" s="321">
        <v>176</v>
      </c>
      <c r="E31" s="49">
        <f>D31-O31-P31</f>
        <v>81</v>
      </c>
      <c r="F31" s="28">
        <v>12</v>
      </c>
      <c r="G31" s="28">
        <v>33</v>
      </c>
      <c r="H31" s="28">
        <v>20</v>
      </c>
      <c r="I31" s="28">
        <v>3</v>
      </c>
      <c r="J31" s="28">
        <v>8</v>
      </c>
      <c r="K31" s="28">
        <v>10</v>
      </c>
      <c r="L31" s="28">
        <v>21</v>
      </c>
      <c r="M31" s="28">
        <v>1</v>
      </c>
      <c r="N31" s="12">
        <v>14</v>
      </c>
      <c r="O31" s="176">
        <v>73</v>
      </c>
      <c r="P31" s="176">
        <v>22</v>
      </c>
    </row>
    <row r="32" spans="2:17" s="218" customFormat="1" ht="15.75" customHeight="1" x14ac:dyDescent="0.2">
      <c r="B32" s="618"/>
      <c r="C32" s="630"/>
      <c r="D32" s="326"/>
      <c r="E32" s="70">
        <f>E31/D31</f>
        <v>0.46022727272727271</v>
      </c>
      <c r="F32" s="314">
        <f>F31/D31</f>
        <v>6.8181818181818177E-2</v>
      </c>
      <c r="G32" s="314">
        <f>G31/D31</f>
        <v>0.1875</v>
      </c>
      <c r="H32" s="314">
        <f>H31/D31</f>
        <v>0.11363636363636363</v>
      </c>
      <c r="I32" s="314">
        <f>I31/D31</f>
        <v>1.7045454545454544E-2</v>
      </c>
      <c r="J32" s="314">
        <f>J31/D31</f>
        <v>4.5454545454545456E-2</v>
      </c>
      <c r="K32" s="314">
        <f>K31/D31</f>
        <v>5.6818181818181816E-2</v>
      </c>
      <c r="L32" s="314">
        <f>L31/D31</f>
        <v>0.11931818181818182</v>
      </c>
      <c r="M32" s="314">
        <f>M31/D31</f>
        <v>5.681818181818182E-3</v>
      </c>
      <c r="N32" s="331">
        <f>N31/D31</f>
        <v>7.9545454545454544E-2</v>
      </c>
      <c r="O32" s="332">
        <f>O31/D31</f>
        <v>0.41477272727272729</v>
      </c>
      <c r="P32" s="332">
        <f>P31/D31</f>
        <v>0.125</v>
      </c>
      <c r="Q32" s="1"/>
    </row>
    <row r="33" spans="2:17" s="218" customFormat="1" ht="15.75" customHeight="1" thickBot="1" x14ac:dyDescent="0.25">
      <c r="B33" s="623"/>
      <c r="C33" s="632"/>
      <c r="D33" s="541"/>
      <c r="E33" s="51"/>
      <c r="F33" s="322">
        <f>F31/E31</f>
        <v>0.14814814814814814</v>
      </c>
      <c r="G33" s="322">
        <f>G31/E31</f>
        <v>0.40740740740740738</v>
      </c>
      <c r="H33" s="322">
        <f>H31/E31</f>
        <v>0.24691358024691357</v>
      </c>
      <c r="I33" s="322">
        <f>I31/E31</f>
        <v>3.7037037037037035E-2</v>
      </c>
      <c r="J33" s="322">
        <f>J31/E31</f>
        <v>9.8765432098765427E-2</v>
      </c>
      <c r="K33" s="322">
        <f>K31/E31</f>
        <v>0.12345679012345678</v>
      </c>
      <c r="L33" s="322">
        <f>L31/E31</f>
        <v>0.25925925925925924</v>
      </c>
      <c r="M33" s="322">
        <f>M31/E31</f>
        <v>1.2345679012345678E-2</v>
      </c>
      <c r="N33" s="338">
        <f>N31/E31</f>
        <v>0.1728395061728395</v>
      </c>
      <c r="O33" s="339"/>
      <c r="P33" s="339"/>
      <c r="Q33" s="1"/>
    </row>
    <row r="34" spans="2:17" s="218" customFormat="1" ht="15.75" customHeight="1" thickTop="1" x14ac:dyDescent="0.2">
      <c r="B34" s="617" t="s">
        <v>216</v>
      </c>
      <c r="C34" s="633" t="s">
        <v>217</v>
      </c>
      <c r="D34" s="321">
        <v>106</v>
      </c>
      <c r="E34" s="49">
        <f t="shared" ref="E34" si="1">D34-O34-P34</f>
        <v>22</v>
      </c>
      <c r="F34" s="28">
        <v>4</v>
      </c>
      <c r="G34" s="28">
        <v>5</v>
      </c>
      <c r="H34" s="28">
        <v>5</v>
      </c>
      <c r="I34" s="28">
        <v>2</v>
      </c>
      <c r="J34" s="28">
        <v>1</v>
      </c>
      <c r="K34" s="28">
        <v>0</v>
      </c>
      <c r="L34" s="28">
        <v>5</v>
      </c>
      <c r="M34" s="28">
        <v>0</v>
      </c>
      <c r="N34" s="12">
        <v>3</v>
      </c>
      <c r="O34" s="176">
        <v>56</v>
      </c>
      <c r="P34" s="176">
        <v>28</v>
      </c>
    </row>
    <row r="35" spans="2:17" s="218" customFormat="1" ht="15.75" customHeight="1" x14ac:dyDescent="0.2">
      <c r="B35" s="618"/>
      <c r="C35" s="630"/>
      <c r="D35" s="326"/>
      <c r="E35" s="330">
        <f>E34/D34</f>
        <v>0.20754716981132076</v>
      </c>
      <c r="F35" s="314">
        <f>F34/D34</f>
        <v>3.7735849056603772E-2</v>
      </c>
      <c r="G35" s="314">
        <f>G34/D34</f>
        <v>4.716981132075472E-2</v>
      </c>
      <c r="H35" s="314">
        <f>H34/D34</f>
        <v>4.716981132075472E-2</v>
      </c>
      <c r="I35" s="314">
        <f>I34/D34</f>
        <v>1.8867924528301886E-2</v>
      </c>
      <c r="J35" s="314">
        <f>J34/D34</f>
        <v>9.433962264150943E-3</v>
      </c>
      <c r="K35" s="314">
        <f>K34/D34</f>
        <v>0</v>
      </c>
      <c r="L35" s="314">
        <f>L34/D34</f>
        <v>4.716981132075472E-2</v>
      </c>
      <c r="M35" s="314">
        <f>M34/D34</f>
        <v>0</v>
      </c>
      <c r="N35" s="331">
        <f>N34/D34</f>
        <v>2.8301886792452831E-2</v>
      </c>
      <c r="O35" s="332">
        <f>O34/D34</f>
        <v>0.52830188679245282</v>
      </c>
      <c r="P35" s="332">
        <f>P34/D34</f>
        <v>0.26415094339622641</v>
      </c>
      <c r="Q35" s="1"/>
    </row>
    <row r="36" spans="2:17" s="218" customFormat="1" ht="15.75" customHeight="1" x14ac:dyDescent="0.2">
      <c r="B36" s="618"/>
      <c r="C36" s="634"/>
      <c r="D36" s="540"/>
      <c r="E36" s="335"/>
      <c r="F36" s="319">
        <f>F34/E34</f>
        <v>0.18181818181818182</v>
      </c>
      <c r="G36" s="319">
        <f>G34/E34</f>
        <v>0.22727272727272727</v>
      </c>
      <c r="H36" s="319">
        <f>H34/E34</f>
        <v>0.22727272727272727</v>
      </c>
      <c r="I36" s="319">
        <f>I34/E34</f>
        <v>9.0909090909090912E-2</v>
      </c>
      <c r="J36" s="319">
        <f>J34/E34</f>
        <v>4.5454545454545456E-2</v>
      </c>
      <c r="K36" s="319">
        <f>K34/E34</f>
        <v>0</v>
      </c>
      <c r="L36" s="319">
        <f>L34/E34</f>
        <v>0.22727272727272727</v>
      </c>
      <c r="M36" s="319">
        <f>M34/E34</f>
        <v>0</v>
      </c>
      <c r="N36" s="346">
        <f>N34/E34</f>
        <v>0.13636363636363635</v>
      </c>
      <c r="O36" s="336"/>
      <c r="P36" s="336"/>
      <c r="Q36" s="1"/>
    </row>
    <row r="37" spans="2:17" s="218" customFormat="1" ht="15.75" customHeight="1" x14ac:dyDescent="0.2">
      <c r="B37" s="618"/>
      <c r="C37" s="629" t="s">
        <v>218</v>
      </c>
      <c r="D37" s="321">
        <v>171</v>
      </c>
      <c r="E37" s="49">
        <f t="shared" ref="E37" si="2">D37-O37-P37</f>
        <v>72</v>
      </c>
      <c r="F37" s="28">
        <v>15</v>
      </c>
      <c r="G37" s="28">
        <v>31</v>
      </c>
      <c r="H37" s="28">
        <v>17</v>
      </c>
      <c r="I37" s="28">
        <v>10</v>
      </c>
      <c r="J37" s="28">
        <v>13</v>
      </c>
      <c r="K37" s="28">
        <v>11</v>
      </c>
      <c r="L37" s="28">
        <v>18</v>
      </c>
      <c r="M37" s="28">
        <v>0</v>
      </c>
      <c r="N37" s="12">
        <v>4</v>
      </c>
      <c r="O37" s="176">
        <v>85</v>
      </c>
      <c r="P37" s="176">
        <v>14</v>
      </c>
    </row>
    <row r="38" spans="2:17" s="218" customFormat="1" ht="15.75" customHeight="1" x14ac:dyDescent="0.2">
      <c r="B38" s="618"/>
      <c r="C38" s="630"/>
      <c r="D38" s="326"/>
      <c r="E38" s="330">
        <f>E37/D37</f>
        <v>0.42105263157894735</v>
      </c>
      <c r="F38" s="314">
        <f>F37/D37</f>
        <v>8.771929824561403E-2</v>
      </c>
      <c r="G38" s="314">
        <f>G37/D37</f>
        <v>0.18128654970760233</v>
      </c>
      <c r="H38" s="314">
        <f>H37/D37</f>
        <v>9.9415204678362568E-2</v>
      </c>
      <c r="I38" s="314">
        <f>I37/D37</f>
        <v>5.8479532163742687E-2</v>
      </c>
      <c r="J38" s="314">
        <f>J37/D37</f>
        <v>7.6023391812865493E-2</v>
      </c>
      <c r="K38" s="314">
        <f>K37/D37</f>
        <v>6.4327485380116955E-2</v>
      </c>
      <c r="L38" s="314">
        <f>L37/D37</f>
        <v>0.10526315789473684</v>
      </c>
      <c r="M38" s="314">
        <f>M37/D37</f>
        <v>0</v>
      </c>
      <c r="N38" s="331">
        <f>N37/D37</f>
        <v>2.3391812865497075E-2</v>
      </c>
      <c r="O38" s="332">
        <f>O37/D37</f>
        <v>0.49707602339181284</v>
      </c>
      <c r="P38" s="332">
        <f>P37/D37</f>
        <v>8.1871345029239762E-2</v>
      </c>
      <c r="Q38" s="1"/>
    </row>
    <row r="39" spans="2:17" x14ac:dyDescent="0.2">
      <c r="B39" s="618"/>
      <c r="C39" s="634"/>
      <c r="D39" s="540"/>
      <c r="E39" s="335"/>
      <c r="F39" s="319">
        <f>F37/E37</f>
        <v>0.20833333333333334</v>
      </c>
      <c r="G39" s="319">
        <f>G37/E37</f>
        <v>0.43055555555555558</v>
      </c>
      <c r="H39" s="319">
        <f>H37/E37</f>
        <v>0.2361111111111111</v>
      </c>
      <c r="I39" s="319">
        <f>I37/E37</f>
        <v>0.1388888888888889</v>
      </c>
      <c r="J39" s="319">
        <f>J37/E37</f>
        <v>0.18055555555555555</v>
      </c>
      <c r="K39" s="319">
        <f>K37/E37</f>
        <v>0.15277777777777779</v>
      </c>
      <c r="L39" s="319">
        <f>L37/E37</f>
        <v>0.25</v>
      </c>
      <c r="M39" s="319">
        <f>M37/E37</f>
        <v>0</v>
      </c>
      <c r="N39" s="346">
        <f>N37/E37</f>
        <v>5.5555555555555552E-2</v>
      </c>
      <c r="O39" s="336"/>
      <c r="P39" s="336"/>
    </row>
    <row r="40" spans="2:17" ht="13.5" customHeight="1" x14ac:dyDescent="0.2">
      <c r="B40" s="618"/>
      <c r="C40" s="629" t="s">
        <v>219</v>
      </c>
      <c r="D40" s="321">
        <v>49</v>
      </c>
      <c r="E40" s="48">
        <f t="shared" ref="E40" si="3">D40-O40-P40</f>
        <v>25</v>
      </c>
      <c r="F40" s="7">
        <v>2</v>
      </c>
      <c r="G40" s="7">
        <v>14</v>
      </c>
      <c r="H40" s="7">
        <v>11</v>
      </c>
      <c r="I40" s="7">
        <v>1</v>
      </c>
      <c r="J40" s="7">
        <v>1</v>
      </c>
      <c r="K40" s="7">
        <v>4</v>
      </c>
      <c r="L40" s="7">
        <v>6</v>
      </c>
      <c r="M40" s="7">
        <v>2</v>
      </c>
      <c r="N40" s="6">
        <v>3</v>
      </c>
      <c r="O40" s="172">
        <v>18</v>
      </c>
      <c r="P40" s="172">
        <v>6</v>
      </c>
      <c r="Q40" s="218"/>
    </row>
    <row r="41" spans="2:17" ht="13.5" customHeight="1" x14ac:dyDescent="0.2">
      <c r="B41" s="618"/>
      <c r="C41" s="630"/>
      <c r="D41" s="326"/>
      <c r="E41" s="330">
        <f>E40/D40</f>
        <v>0.51020408163265307</v>
      </c>
      <c r="F41" s="314">
        <f>F40/D40</f>
        <v>4.0816326530612242E-2</v>
      </c>
      <c r="G41" s="314">
        <f>G40/D40</f>
        <v>0.2857142857142857</v>
      </c>
      <c r="H41" s="314">
        <f>H40/D40</f>
        <v>0.22448979591836735</v>
      </c>
      <c r="I41" s="314">
        <f>I40/D40</f>
        <v>2.0408163265306121E-2</v>
      </c>
      <c r="J41" s="314">
        <f>J40/D40</f>
        <v>2.0408163265306121E-2</v>
      </c>
      <c r="K41" s="314">
        <f>K40/D40</f>
        <v>8.1632653061224483E-2</v>
      </c>
      <c r="L41" s="314">
        <f>L40/D40</f>
        <v>0.12244897959183673</v>
      </c>
      <c r="M41" s="314">
        <f>M40/D40</f>
        <v>4.0816326530612242E-2</v>
      </c>
      <c r="N41" s="331">
        <f>N40/D40</f>
        <v>6.1224489795918366E-2</v>
      </c>
      <c r="O41" s="332">
        <f>O40/D40</f>
        <v>0.36734693877551022</v>
      </c>
      <c r="P41" s="332">
        <f>P40/D40</f>
        <v>0.12244897959183673</v>
      </c>
    </row>
    <row r="42" spans="2:17" ht="14.25" customHeight="1" x14ac:dyDescent="0.2">
      <c r="B42" s="618"/>
      <c r="C42" s="634"/>
      <c r="D42" s="540"/>
      <c r="E42" s="335"/>
      <c r="F42" s="319">
        <f>F40/E40</f>
        <v>0.08</v>
      </c>
      <c r="G42" s="319">
        <f>G40/E40</f>
        <v>0.56000000000000005</v>
      </c>
      <c r="H42" s="319">
        <f>H40/E40</f>
        <v>0.44</v>
      </c>
      <c r="I42" s="319">
        <f>I40/E40</f>
        <v>0.04</v>
      </c>
      <c r="J42" s="319">
        <f>J40/E40</f>
        <v>0.04</v>
      </c>
      <c r="K42" s="319">
        <f>K40/E40</f>
        <v>0.16</v>
      </c>
      <c r="L42" s="319">
        <f>L40/E40</f>
        <v>0.24</v>
      </c>
      <c r="M42" s="319">
        <f>M40/E40</f>
        <v>0.08</v>
      </c>
      <c r="N42" s="346">
        <f>N40/E40</f>
        <v>0.12</v>
      </c>
      <c r="O42" s="336"/>
      <c r="P42" s="336"/>
    </row>
    <row r="43" spans="2:17" x14ac:dyDescent="0.2">
      <c r="B43" s="618"/>
      <c r="C43" s="629" t="s">
        <v>220</v>
      </c>
      <c r="D43" s="321">
        <v>38</v>
      </c>
      <c r="E43" s="48">
        <f t="shared" ref="E43" si="4">D43-O43-P43</f>
        <v>16</v>
      </c>
      <c r="F43" s="7">
        <v>4</v>
      </c>
      <c r="G43" s="7">
        <v>3</v>
      </c>
      <c r="H43" s="7">
        <v>6</v>
      </c>
      <c r="I43" s="7">
        <v>0</v>
      </c>
      <c r="J43" s="7">
        <v>1</v>
      </c>
      <c r="K43" s="7">
        <v>2</v>
      </c>
      <c r="L43" s="7">
        <v>4</v>
      </c>
      <c r="M43" s="7">
        <v>1</v>
      </c>
      <c r="N43" s="6">
        <v>4</v>
      </c>
      <c r="O43" s="172">
        <v>20</v>
      </c>
      <c r="P43" s="172">
        <v>2</v>
      </c>
      <c r="Q43" s="218"/>
    </row>
    <row r="44" spans="2:17" x14ac:dyDescent="0.2">
      <c r="B44" s="618"/>
      <c r="C44" s="630"/>
      <c r="D44" s="326"/>
      <c r="E44" s="330">
        <f>E43/D43</f>
        <v>0.42105263157894735</v>
      </c>
      <c r="F44" s="314">
        <f>F43/D43</f>
        <v>0.10526315789473684</v>
      </c>
      <c r="G44" s="314">
        <f>G43/D43</f>
        <v>7.8947368421052627E-2</v>
      </c>
      <c r="H44" s="314">
        <f>H43/D43</f>
        <v>0.15789473684210525</v>
      </c>
      <c r="I44" s="314">
        <f>I43/D43</f>
        <v>0</v>
      </c>
      <c r="J44" s="314">
        <f>J43/D43</f>
        <v>2.6315789473684209E-2</v>
      </c>
      <c r="K44" s="314">
        <f>K43/D43</f>
        <v>5.2631578947368418E-2</v>
      </c>
      <c r="L44" s="314">
        <f>L43/D43</f>
        <v>0.10526315789473684</v>
      </c>
      <c r="M44" s="314">
        <f>M43/D43</f>
        <v>2.6315789473684209E-2</v>
      </c>
      <c r="N44" s="331">
        <f>N43/D43</f>
        <v>0.10526315789473684</v>
      </c>
      <c r="O44" s="332">
        <f>O43/D43</f>
        <v>0.52631578947368418</v>
      </c>
      <c r="P44" s="332">
        <f>P43/D43</f>
        <v>5.2631578947368418E-2</v>
      </c>
    </row>
    <row r="45" spans="2:17" x14ac:dyDescent="0.2">
      <c r="B45" s="618"/>
      <c r="C45" s="634"/>
      <c r="D45" s="540"/>
      <c r="E45" s="335"/>
      <c r="F45" s="319">
        <f>F43/E43</f>
        <v>0.25</v>
      </c>
      <c r="G45" s="319">
        <f>G43/E43</f>
        <v>0.1875</v>
      </c>
      <c r="H45" s="319">
        <f>H43/E43</f>
        <v>0.375</v>
      </c>
      <c r="I45" s="319">
        <f>I43/E43</f>
        <v>0</v>
      </c>
      <c r="J45" s="319">
        <f>J43/E43</f>
        <v>6.25E-2</v>
      </c>
      <c r="K45" s="319">
        <f>K43/E43</f>
        <v>0.125</v>
      </c>
      <c r="L45" s="319">
        <f>L43/E43</f>
        <v>0.25</v>
      </c>
      <c r="M45" s="319">
        <f>M43/E43</f>
        <v>6.25E-2</v>
      </c>
      <c r="N45" s="346">
        <f>N43/E43</f>
        <v>0.25</v>
      </c>
      <c r="O45" s="336"/>
      <c r="P45" s="336"/>
    </row>
    <row r="46" spans="2:17" x14ac:dyDescent="0.2">
      <c r="B46" s="618"/>
      <c r="C46" s="629" t="s">
        <v>221</v>
      </c>
      <c r="D46" s="321">
        <v>33</v>
      </c>
      <c r="E46" s="48">
        <f t="shared" ref="E46" si="5">D46-O46-P46</f>
        <v>17</v>
      </c>
      <c r="F46" s="7">
        <v>4</v>
      </c>
      <c r="G46" s="7">
        <v>7</v>
      </c>
      <c r="H46" s="7">
        <v>3</v>
      </c>
      <c r="I46" s="7">
        <v>0</v>
      </c>
      <c r="J46" s="7">
        <v>0</v>
      </c>
      <c r="K46" s="7">
        <v>3</v>
      </c>
      <c r="L46" s="7">
        <v>9</v>
      </c>
      <c r="M46" s="7">
        <v>0</v>
      </c>
      <c r="N46" s="6">
        <v>2</v>
      </c>
      <c r="O46" s="172">
        <v>16</v>
      </c>
      <c r="P46" s="172">
        <v>0</v>
      </c>
      <c r="Q46" s="218"/>
    </row>
    <row r="47" spans="2:17" x14ac:dyDescent="0.2">
      <c r="B47" s="618"/>
      <c r="C47" s="630"/>
      <c r="D47" s="326"/>
      <c r="E47" s="330">
        <f>E46/D46</f>
        <v>0.51515151515151514</v>
      </c>
      <c r="F47" s="314">
        <f>F46/D46</f>
        <v>0.12121212121212122</v>
      </c>
      <c r="G47" s="314">
        <f>G46/D46</f>
        <v>0.21212121212121213</v>
      </c>
      <c r="H47" s="314">
        <f>H46/D46</f>
        <v>9.0909090909090912E-2</v>
      </c>
      <c r="I47" s="314">
        <f>I46/D46</f>
        <v>0</v>
      </c>
      <c r="J47" s="314">
        <f>J46/D46</f>
        <v>0</v>
      </c>
      <c r="K47" s="314">
        <f>K46/D46</f>
        <v>9.0909090909090912E-2</v>
      </c>
      <c r="L47" s="314">
        <f>L46/D46</f>
        <v>0.27272727272727271</v>
      </c>
      <c r="M47" s="314">
        <f>M46/D46</f>
        <v>0</v>
      </c>
      <c r="N47" s="331">
        <f>N46/D46</f>
        <v>6.0606060606060608E-2</v>
      </c>
      <c r="O47" s="332">
        <f>O46/D46</f>
        <v>0.48484848484848486</v>
      </c>
      <c r="P47" s="332">
        <f>P46/D46</f>
        <v>0</v>
      </c>
    </row>
    <row r="48" spans="2:17" x14ac:dyDescent="0.2">
      <c r="B48" s="618"/>
      <c r="C48" s="634"/>
      <c r="D48" s="540"/>
      <c r="E48" s="335"/>
      <c r="F48" s="319">
        <f>F46/E46</f>
        <v>0.23529411764705882</v>
      </c>
      <c r="G48" s="319">
        <f>G46/E46</f>
        <v>0.41176470588235292</v>
      </c>
      <c r="H48" s="319">
        <f>H46/E46</f>
        <v>0.17647058823529413</v>
      </c>
      <c r="I48" s="319">
        <f>I46/E46</f>
        <v>0</v>
      </c>
      <c r="J48" s="319">
        <f>J46/E46</f>
        <v>0</v>
      </c>
      <c r="K48" s="319">
        <f>K46/E46</f>
        <v>0.17647058823529413</v>
      </c>
      <c r="L48" s="319">
        <f>L46/E46</f>
        <v>0.52941176470588236</v>
      </c>
      <c r="M48" s="319">
        <f>M46/E46</f>
        <v>0</v>
      </c>
      <c r="N48" s="346">
        <f>N46/E46</f>
        <v>0.11764705882352941</v>
      </c>
      <c r="O48" s="336"/>
      <c r="P48" s="336"/>
    </row>
    <row r="49" spans="2:17" x14ac:dyDescent="0.2">
      <c r="B49" s="618"/>
      <c r="C49" s="629" t="s">
        <v>222</v>
      </c>
      <c r="D49" s="321">
        <v>30</v>
      </c>
      <c r="E49" s="48">
        <f t="shared" ref="E49" si="6">D49-O49-P49</f>
        <v>13</v>
      </c>
      <c r="F49" s="7">
        <v>1</v>
      </c>
      <c r="G49" s="7">
        <v>6</v>
      </c>
      <c r="H49" s="7">
        <v>4</v>
      </c>
      <c r="I49" s="7">
        <v>0</v>
      </c>
      <c r="J49" s="7">
        <v>1</v>
      </c>
      <c r="K49" s="7">
        <v>2</v>
      </c>
      <c r="L49" s="7">
        <v>3</v>
      </c>
      <c r="M49" s="7">
        <v>0</v>
      </c>
      <c r="N49" s="6">
        <v>3</v>
      </c>
      <c r="O49" s="172">
        <v>17</v>
      </c>
      <c r="P49" s="172">
        <v>0</v>
      </c>
      <c r="Q49" s="218"/>
    </row>
    <row r="50" spans="2:17" x14ac:dyDescent="0.2">
      <c r="B50" s="618"/>
      <c r="C50" s="630"/>
      <c r="D50" s="326"/>
      <c r="E50" s="330">
        <f>E49/D49</f>
        <v>0.43333333333333335</v>
      </c>
      <c r="F50" s="314">
        <f>F49/D49</f>
        <v>3.3333333333333333E-2</v>
      </c>
      <c r="G50" s="314">
        <f>G49/D49</f>
        <v>0.2</v>
      </c>
      <c r="H50" s="314">
        <f>H49/D49</f>
        <v>0.13333333333333333</v>
      </c>
      <c r="I50" s="314">
        <f>I49/D49</f>
        <v>0</v>
      </c>
      <c r="J50" s="314">
        <f>J49/D49</f>
        <v>3.3333333333333333E-2</v>
      </c>
      <c r="K50" s="314">
        <f>K49/D49</f>
        <v>6.6666666666666666E-2</v>
      </c>
      <c r="L50" s="314">
        <f>L49/D49</f>
        <v>0.1</v>
      </c>
      <c r="M50" s="314">
        <f>M49/D49</f>
        <v>0</v>
      </c>
      <c r="N50" s="331">
        <f>N49/D49</f>
        <v>0.1</v>
      </c>
      <c r="O50" s="332">
        <f>O49/D49</f>
        <v>0.56666666666666665</v>
      </c>
      <c r="P50" s="332">
        <f>P49/D49</f>
        <v>0</v>
      </c>
    </row>
    <row r="51" spans="2:17" ht="13.8" thickBot="1" x14ac:dyDescent="0.25">
      <c r="B51" s="618"/>
      <c r="C51" s="632"/>
      <c r="D51" s="541"/>
      <c r="E51" s="337"/>
      <c r="F51" s="322">
        <f>F49/E49</f>
        <v>7.6923076923076927E-2</v>
      </c>
      <c r="G51" s="322">
        <f>G49/E49</f>
        <v>0.46153846153846156</v>
      </c>
      <c r="H51" s="322">
        <f>H49/E49</f>
        <v>0.30769230769230771</v>
      </c>
      <c r="I51" s="322">
        <f>I49/E49</f>
        <v>0</v>
      </c>
      <c r="J51" s="322">
        <f>J49/E49</f>
        <v>7.6923076923076927E-2</v>
      </c>
      <c r="K51" s="322">
        <f>K49/E49</f>
        <v>0.15384615384615385</v>
      </c>
      <c r="L51" s="322">
        <f>L49/E49</f>
        <v>0.23076923076923078</v>
      </c>
      <c r="M51" s="322">
        <f>M49/E49</f>
        <v>0</v>
      </c>
      <c r="N51" s="338">
        <f>N49/E49</f>
        <v>0.23076923076923078</v>
      </c>
      <c r="O51" s="339"/>
      <c r="P51" s="339"/>
    </row>
    <row r="52" spans="2:17" ht="13.8" thickTop="1" x14ac:dyDescent="0.2">
      <c r="B52" s="618"/>
      <c r="C52" s="31" t="s">
        <v>223</v>
      </c>
      <c r="D52" s="340">
        <v>291</v>
      </c>
      <c r="E52" s="49">
        <f>E37+E40+E43+E46</f>
        <v>130</v>
      </c>
      <c r="F52" s="28">
        <f t="shared" ref="F52:O52" si="7">F37+F40+F43+F46</f>
        <v>25</v>
      </c>
      <c r="G52" s="28">
        <f>G37+G40+G43+G46</f>
        <v>55</v>
      </c>
      <c r="H52" s="28">
        <f t="shared" si="7"/>
        <v>37</v>
      </c>
      <c r="I52" s="28">
        <f t="shared" si="7"/>
        <v>11</v>
      </c>
      <c r="J52" s="28">
        <f t="shared" si="7"/>
        <v>15</v>
      </c>
      <c r="K52" s="28">
        <f t="shared" si="7"/>
        <v>20</v>
      </c>
      <c r="L52" s="28">
        <f t="shared" si="7"/>
        <v>37</v>
      </c>
      <c r="M52" s="28">
        <f t="shared" si="7"/>
        <v>3</v>
      </c>
      <c r="N52" s="12">
        <f t="shared" si="7"/>
        <v>13</v>
      </c>
      <c r="O52" s="176">
        <f t="shared" si="7"/>
        <v>139</v>
      </c>
      <c r="P52" s="176">
        <f>P37+P40+P43+P46</f>
        <v>22</v>
      </c>
      <c r="Q52" s="218"/>
    </row>
    <row r="53" spans="2:17" x14ac:dyDescent="0.2">
      <c r="B53" s="618"/>
      <c r="C53" s="39" t="s">
        <v>224</v>
      </c>
      <c r="D53" s="164"/>
      <c r="E53" s="330">
        <f>E52/D52</f>
        <v>0.44673539518900346</v>
      </c>
      <c r="F53" s="314">
        <f>F52/D52</f>
        <v>8.5910652920962199E-2</v>
      </c>
      <c r="G53" s="314">
        <f>G52/D52</f>
        <v>0.18900343642611683</v>
      </c>
      <c r="H53" s="314">
        <f>H52/D52</f>
        <v>0.12714776632302405</v>
      </c>
      <c r="I53" s="314">
        <f>I52/D52</f>
        <v>3.7800687285223365E-2</v>
      </c>
      <c r="J53" s="314">
        <f>J52/D52</f>
        <v>5.1546391752577317E-2</v>
      </c>
      <c r="K53" s="314">
        <f>K52/D52</f>
        <v>6.8728522336769765E-2</v>
      </c>
      <c r="L53" s="314">
        <f>L52/D52</f>
        <v>0.12714776632302405</v>
      </c>
      <c r="M53" s="314">
        <f>M52/D52</f>
        <v>1.0309278350515464E-2</v>
      </c>
      <c r="N53" s="331">
        <f>N52/D52</f>
        <v>4.4673539518900345E-2</v>
      </c>
      <c r="O53" s="332">
        <f>O52/D52</f>
        <v>0.47766323024054985</v>
      </c>
      <c r="P53" s="332">
        <f>P52/D52</f>
        <v>7.560137457044673E-2</v>
      </c>
    </row>
    <row r="54" spans="2:17" x14ac:dyDescent="0.2">
      <c r="B54" s="618"/>
      <c r="C54" s="32"/>
      <c r="D54" s="165"/>
      <c r="E54" s="335"/>
      <c r="F54" s="319">
        <f>F52/E52</f>
        <v>0.19230769230769232</v>
      </c>
      <c r="G54" s="319">
        <f>G52/E52</f>
        <v>0.42307692307692307</v>
      </c>
      <c r="H54" s="319">
        <f>H52/E52</f>
        <v>0.2846153846153846</v>
      </c>
      <c r="I54" s="319">
        <f>I52/E52</f>
        <v>8.461538461538462E-2</v>
      </c>
      <c r="J54" s="319">
        <f>J52/E52</f>
        <v>0.11538461538461539</v>
      </c>
      <c r="K54" s="319">
        <f>K52/E52</f>
        <v>0.15384615384615385</v>
      </c>
      <c r="L54" s="319">
        <f>L52/E52</f>
        <v>0.2846153846153846</v>
      </c>
      <c r="M54" s="319">
        <f>M52/E52</f>
        <v>2.3076923076923078E-2</v>
      </c>
      <c r="N54" s="346">
        <f>N52/E52</f>
        <v>0.1</v>
      </c>
      <c r="O54" s="336"/>
      <c r="P54" s="336"/>
    </row>
    <row r="55" spans="2:17" x14ac:dyDescent="0.2">
      <c r="B55" s="618"/>
      <c r="C55" s="34" t="s">
        <v>223</v>
      </c>
      <c r="D55" s="341">
        <v>150</v>
      </c>
      <c r="E55" s="48">
        <f>E40+E43+E46+E49</f>
        <v>71</v>
      </c>
      <c r="F55" s="7">
        <f t="shared" ref="F55:O55" si="8">F40+F43+F46+F49</f>
        <v>11</v>
      </c>
      <c r="G55" s="7">
        <f t="shared" si="8"/>
        <v>30</v>
      </c>
      <c r="H55" s="7">
        <f t="shared" si="8"/>
        <v>24</v>
      </c>
      <c r="I55" s="7">
        <f t="shared" si="8"/>
        <v>1</v>
      </c>
      <c r="J55" s="7">
        <f t="shared" si="8"/>
        <v>3</v>
      </c>
      <c r="K55" s="7">
        <f t="shared" si="8"/>
        <v>11</v>
      </c>
      <c r="L55" s="7">
        <f t="shared" si="8"/>
        <v>22</v>
      </c>
      <c r="M55" s="7">
        <f t="shared" si="8"/>
        <v>3</v>
      </c>
      <c r="N55" s="6">
        <f t="shared" si="8"/>
        <v>12</v>
      </c>
      <c r="O55" s="172">
        <f t="shared" si="8"/>
        <v>71</v>
      </c>
      <c r="P55" s="172">
        <f>P40+P43+P46+P49</f>
        <v>8</v>
      </c>
      <c r="Q55" s="218"/>
    </row>
    <row r="56" spans="2:17" x14ac:dyDescent="0.2">
      <c r="B56" s="618"/>
      <c r="C56" s="39" t="s">
        <v>225</v>
      </c>
      <c r="D56" s="342"/>
      <c r="E56" s="330">
        <f>E55/D55</f>
        <v>0.47333333333333333</v>
      </c>
      <c r="F56" s="314">
        <f>F55/D55</f>
        <v>7.3333333333333334E-2</v>
      </c>
      <c r="G56" s="314">
        <f>G55/D55</f>
        <v>0.2</v>
      </c>
      <c r="H56" s="314">
        <f>H55/D55</f>
        <v>0.16</v>
      </c>
      <c r="I56" s="314">
        <f>I55/D55</f>
        <v>6.6666666666666671E-3</v>
      </c>
      <c r="J56" s="314">
        <f>J55/D55</f>
        <v>0.02</v>
      </c>
      <c r="K56" s="314">
        <f>K55/D55</f>
        <v>7.3333333333333334E-2</v>
      </c>
      <c r="L56" s="314">
        <f>L55/D55</f>
        <v>0.14666666666666667</v>
      </c>
      <c r="M56" s="314">
        <f>M55/D55</f>
        <v>0.02</v>
      </c>
      <c r="N56" s="331">
        <f>N55/D55</f>
        <v>0.08</v>
      </c>
      <c r="O56" s="332">
        <f>O55/D55</f>
        <v>0.47333333333333333</v>
      </c>
      <c r="P56" s="332">
        <f>P55/D55</f>
        <v>5.3333333333333337E-2</v>
      </c>
    </row>
    <row r="57" spans="2:17" ht="13.8" thickBot="1" x14ac:dyDescent="0.25">
      <c r="B57" s="619"/>
      <c r="C57" s="32"/>
      <c r="D57" s="165"/>
      <c r="E57" s="343"/>
      <c r="F57" s="324">
        <f>F55/E55</f>
        <v>0.15492957746478872</v>
      </c>
      <c r="G57" s="324">
        <f>G55/E55</f>
        <v>0.42253521126760563</v>
      </c>
      <c r="H57" s="324">
        <f>H55/E55</f>
        <v>0.3380281690140845</v>
      </c>
      <c r="I57" s="324">
        <f>I55/E55</f>
        <v>1.4084507042253521E-2</v>
      </c>
      <c r="J57" s="324">
        <f>J55/E55</f>
        <v>4.2253521126760563E-2</v>
      </c>
      <c r="K57" s="324">
        <f>K55/E55</f>
        <v>0.15492957746478872</v>
      </c>
      <c r="L57" s="324">
        <f>L55/E55</f>
        <v>0.30985915492957744</v>
      </c>
      <c r="M57" s="324">
        <f>M55/E55</f>
        <v>4.2253521126760563E-2</v>
      </c>
      <c r="N57" s="344">
        <f>N55/E55</f>
        <v>0.16901408450704225</v>
      </c>
      <c r="O57" s="345"/>
      <c r="P57" s="345"/>
    </row>
    <row r="58" spans="2:17" x14ac:dyDescent="0.2">
      <c r="B58" s="724"/>
      <c r="C58" s="724"/>
      <c r="D58" s="724"/>
      <c r="E58" s="725"/>
      <c r="F58" s="725"/>
      <c r="G58" s="725"/>
      <c r="H58" s="725"/>
      <c r="I58" s="725"/>
      <c r="J58" s="725"/>
      <c r="K58" s="725"/>
      <c r="L58" s="725"/>
      <c r="M58" s="725"/>
      <c r="N58" s="725"/>
      <c r="O58" s="725"/>
      <c r="P58" s="196"/>
    </row>
  </sheetData>
  <mergeCells count="30">
    <mergeCell ref="P9:P12"/>
    <mergeCell ref="B9:C12"/>
    <mergeCell ref="D9:D12"/>
    <mergeCell ref="E9:E12"/>
    <mergeCell ref="B13:C15"/>
    <mergeCell ref="O9:O12"/>
    <mergeCell ref="F10:F12"/>
    <mergeCell ref="G10:G12"/>
    <mergeCell ref="H10:H12"/>
    <mergeCell ref="I10:I12"/>
    <mergeCell ref="J10:J12"/>
    <mergeCell ref="K10:K12"/>
    <mergeCell ref="L10:L12"/>
    <mergeCell ref="M10:M12"/>
    <mergeCell ref="N10:N12"/>
    <mergeCell ref="C49:C51"/>
    <mergeCell ref="B58:O58"/>
    <mergeCell ref="C22:C24"/>
    <mergeCell ref="C25:C27"/>
    <mergeCell ref="C28:C30"/>
    <mergeCell ref="C37:C39"/>
    <mergeCell ref="C40:C42"/>
    <mergeCell ref="C43:C45"/>
    <mergeCell ref="C31:C33"/>
    <mergeCell ref="B34:B57"/>
    <mergeCell ref="C46:C48"/>
    <mergeCell ref="C34:C36"/>
    <mergeCell ref="B16:B33"/>
    <mergeCell ref="C16:C18"/>
    <mergeCell ref="C19:C21"/>
  </mergeCells>
  <phoneticPr fontId="2"/>
  <printOptions horizontalCentered="1"/>
  <pageMargins left="0.82677165354330717" right="0.43307086614173229" top="0.59055118110236227" bottom="0.35433070866141736" header="0.19685039370078741" footer="0.19685039370078741"/>
  <pageSetup paperSize="9" scale="63" firstPageNumber="2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5">
    <tabColor rgb="FF00B0F0"/>
  </sheetPr>
  <dimension ref="B2:AF57"/>
  <sheetViews>
    <sheetView view="pageBreakPreview" topLeftCell="G53" zoomScaleNormal="100" zoomScaleSheetLayoutView="100" workbookViewId="0">
      <selection activeCell="AD15" sqref="AD15"/>
    </sheetView>
  </sheetViews>
  <sheetFormatPr defaultColWidth="9" defaultRowHeight="13.2" x14ac:dyDescent="0.2"/>
  <cols>
    <col min="1" max="1" width="4.21875" style="352" customWidth="1"/>
    <col min="2" max="2" width="4.33203125" style="352" customWidth="1"/>
    <col min="3" max="3" width="16" style="352" customWidth="1"/>
    <col min="4" max="32" width="8.109375" style="352" customWidth="1"/>
    <col min="33" max="16384" width="9" style="352"/>
  </cols>
  <sheetData>
    <row r="2" spans="2:32" x14ac:dyDescent="0.2">
      <c r="B2" s="352" t="s">
        <v>335</v>
      </c>
    </row>
    <row r="3" spans="2:32" x14ac:dyDescent="0.2">
      <c r="Z3" s="354" t="s">
        <v>167</v>
      </c>
    </row>
    <row r="4" spans="2:32" x14ac:dyDescent="0.2">
      <c r="I4" s="354"/>
      <c r="Z4" s="354" t="s">
        <v>228</v>
      </c>
    </row>
    <row r="5" spans="2:32" x14ac:dyDescent="0.2">
      <c r="I5" s="354"/>
      <c r="Z5" s="354" t="s">
        <v>336</v>
      </c>
    </row>
    <row r="6" spans="2:32" ht="7.5" customHeight="1" x14ac:dyDescent="0.2">
      <c r="Y6" s="454"/>
    </row>
    <row r="7" spans="2:32" ht="14.25" customHeight="1" thickBot="1" x14ac:dyDescent="0.25">
      <c r="D7" s="455"/>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7"/>
      <c r="AE7" s="457" t="s">
        <v>287</v>
      </c>
      <c r="AF7" s="17"/>
    </row>
    <row r="8" spans="2:32" ht="8.25" customHeight="1" x14ac:dyDescent="0.2">
      <c r="B8" s="163"/>
      <c r="C8" s="355"/>
      <c r="D8" s="748" t="s">
        <v>337</v>
      </c>
      <c r="E8" s="741" t="s">
        <v>338</v>
      </c>
      <c r="F8" s="458"/>
      <c r="G8" s="458"/>
      <c r="H8" s="458"/>
      <c r="I8" s="458"/>
      <c r="J8" s="356"/>
      <c r="K8" s="356"/>
      <c r="L8" s="356"/>
      <c r="M8" s="356"/>
      <c r="N8" s="356"/>
      <c r="O8" s="356"/>
      <c r="P8" s="356"/>
      <c r="Q8" s="356"/>
      <c r="R8" s="356"/>
      <c r="S8" s="356"/>
      <c r="T8" s="356"/>
      <c r="U8" s="356"/>
      <c r="V8" s="356"/>
      <c r="W8" s="356"/>
      <c r="X8" s="356"/>
      <c r="Y8" s="356"/>
      <c r="Z8" s="356"/>
      <c r="AA8" s="356"/>
      <c r="AB8" s="356"/>
      <c r="AC8" s="356"/>
      <c r="AD8" s="459"/>
      <c r="AE8" s="460"/>
      <c r="AF8" s="461"/>
    </row>
    <row r="9" spans="2:32" ht="15" customHeight="1" x14ac:dyDescent="0.2">
      <c r="B9" s="357"/>
      <c r="C9" s="358"/>
      <c r="D9" s="748"/>
      <c r="E9" s="741"/>
      <c r="F9" s="462" t="s">
        <v>339</v>
      </c>
      <c r="G9" s="463"/>
      <c r="H9" s="463"/>
      <c r="I9" s="464"/>
      <c r="J9" s="462" t="s">
        <v>340</v>
      </c>
      <c r="K9" s="463"/>
      <c r="L9" s="463"/>
      <c r="M9" s="463"/>
      <c r="N9" s="464"/>
      <c r="O9" s="462" t="s">
        <v>341</v>
      </c>
      <c r="P9" s="463"/>
      <c r="Q9" s="463"/>
      <c r="R9" s="463"/>
      <c r="S9" s="464"/>
      <c r="T9" s="462" t="s">
        <v>342</v>
      </c>
      <c r="U9" s="463"/>
      <c r="V9" s="463"/>
      <c r="W9" s="463"/>
      <c r="X9" s="464"/>
      <c r="Y9" s="462" t="s">
        <v>343</v>
      </c>
      <c r="Z9" s="463"/>
      <c r="AA9" s="463"/>
      <c r="AB9" s="463"/>
      <c r="AC9" s="463"/>
      <c r="AD9" s="746" t="s">
        <v>344</v>
      </c>
      <c r="AE9" s="746" t="s">
        <v>229</v>
      </c>
      <c r="AF9" s="63"/>
    </row>
    <row r="10" spans="2:32" ht="7.5" customHeight="1" x14ac:dyDescent="0.2">
      <c r="B10" s="357"/>
      <c r="C10" s="358"/>
      <c r="D10" s="748"/>
      <c r="E10" s="741"/>
      <c r="F10" s="750" t="s">
        <v>345</v>
      </c>
      <c r="G10" s="425"/>
      <c r="H10" s="422"/>
      <c r="I10" s="656" t="s">
        <v>346</v>
      </c>
      <c r="J10" s="736" t="s">
        <v>347</v>
      </c>
      <c r="K10" s="626" t="s">
        <v>348</v>
      </c>
      <c r="L10" s="626" t="s">
        <v>349</v>
      </c>
      <c r="M10" s="626" t="s">
        <v>350</v>
      </c>
      <c r="N10" s="739" t="s">
        <v>297</v>
      </c>
      <c r="O10" s="736" t="s">
        <v>347</v>
      </c>
      <c r="P10" s="626" t="s">
        <v>348</v>
      </c>
      <c r="Q10" s="626" t="s">
        <v>349</v>
      </c>
      <c r="R10" s="626" t="s">
        <v>350</v>
      </c>
      <c r="S10" s="739" t="s">
        <v>297</v>
      </c>
      <c r="T10" s="736" t="s">
        <v>347</v>
      </c>
      <c r="U10" s="626" t="s">
        <v>348</v>
      </c>
      <c r="V10" s="626" t="s">
        <v>349</v>
      </c>
      <c r="W10" s="626" t="s">
        <v>350</v>
      </c>
      <c r="X10" s="739" t="s">
        <v>297</v>
      </c>
      <c r="Y10" s="736" t="s">
        <v>351</v>
      </c>
      <c r="Z10" s="653" t="s">
        <v>352</v>
      </c>
      <c r="AA10" s="626" t="s">
        <v>353</v>
      </c>
      <c r="AB10" s="626" t="s">
        <v>256</v>
      </c>
      <c r="AC10" s="626" t="s">
        <v>297</v>
      </c>
      <c r="AD10" s="746"/>
      <c r="AE10" s="746"/>
      <c r="AF10" s="63"/>
    </row>
    <row r="11" spans="2:32" ht="54.75" customHeight="1" x14ac:dyDescent="0.2">
      <c r="B11" s="165"/>
      <c r="C11" s="359"/>
      <c r="D11" s="749"/>
      <c r="E11" s="742"/>
      <c r="F11" s="751"/>
      <c r="G11" s="9" t="s">
        <v>345</v>
      </c>
      <c r="H11" s="426" t="s">
        <v>354</v>
      </c>
      <c r="I11" s="660"/>
      <c r="J11" s="737"/>
      <c r="K11" s="605"/>
      <c r="L11" s="605"/>
      <c r="M11" s="605"/>
      <c r="N11" s="740"/>
      <c r="O11" s="737"/>
      <c r="P11" s="605"/>
      <c r="Q11" s="605"/>
      <c r="R11" s="605"/>
      <c r="S11" s="740"/>
      <c r="T11" s="737"/>
      <c r="U11" s="605"/>
      <c r="V11" s="605"/>
      <c r="W11" s="605"/>
      <c r="X11" s="740"/>
      <c r="Y11" s="737"/>
      <c r="Z11" s="655"/>
      <c r="AA11" s="605"/>
      <c r="AB11" s="605"/>
      <c r="AC11" s="605"/>
      <c r="AD11" s="747"/>
      <c r="AE11" s="747"/>
      <c r="AF11" s="63"/>
    </row>
    <row r="12" spans="2:32" ht="18.899999999999999" customHeight="1" x14ac:dyDescent="0.2">
      <c r="B12" s="640" t="s">
        <v>241</v>
      </c>
      <c r="C12" s="743"/>
      <c r="D12" s="163">
        <v>427</v>
      </c>
      <c r="E12" s="380">
        <f>E15+E18+E21+E24+E27+E30</f>
        <v>203</v>
      </c>
      <c r="F12" s="471">
        <f t="shared" ref="F12:AE12" si="0">F15+F18+F21+F24+F27+F30</f>
        <v>86</v>
      </c>
      <c r="G12" s="381">
        <f t="shared" si="0"/>
        <v>82</v>
      </c>
      <c r="H12" s="381">
        <f t="shared" si="0"/>
        <v>4</v>
      </c>
      <c r="I12" s="472">
        <f t="shared" si="0"/>
        <v>117</v>
      </c>
      <c r="J12" s="471">
        <f t="shared" ref="J12" si="1">J15+J18+J21+J24+J27+J30</f>
        <v>0</v>
      </c>
      <c r="K12" s="381">
        <f t="shared" ref="K12:S12" si="2">K15+K18+K21+K24+K27+K30</f>
        <v>173</v>
      </c>
      <c r="L12" s="381">
        <f t="shared" si="2"/>
        <v>2</v>
      </c>
      <c r="M12" s="381">
        <f t="shared" si="2"/>
        <v>1</v>
      </c>
      <c r="N12" s="409">
        <f t="shared" si="2"/>
        <v>27</v>
      </c>
      <c r="O12" s="471">
        <f t="shared" si="2"/>
        <v>0</v>
      </c>
      <c r="P12" s="381">
        <f t="shared" si="2"/>
        <v>1</v>
      </c>
      <c r="Q12" s="381">
        <f t="shared" si="2"/>
        <v>0</v>
      </c>
      <c r="R12" s="381">
        <f t="shared" si="2"/>
        <v>167</v>
      </c>
      <c r="S12" s="409">
        <f t="shared" si="2"/>
        <v>35</v>
      </c>
      <c r="T12" s="471">
        <f t="shared" si="0"/>
        <v>0</v>
      </c>
      <c r="U12" s="381">
        <f>U15+U18+U21+U24+U27+U30</f>
        <v>7</v>
      </c>
      <c r="V12" s="381">
        <f t="shared" si="0"/>
        <v>0</v>
      </c>
      <c r="W12" s="381">
        <f>W15+W18+W21+W24+W27+W30</f>
        <v>3</v>
      </c>
      <c r="X12" s="409">
        <f t="shared" si="0"/>
        <v>193</v>
      </c>
      <c r="Y12" s="471">
        <f>Y15+Y18+Y21+Y24+Y27+Y30</f>
        <v>184</v>
      </c>
      <c r="Z12" s="381">
        <f t="shared" si="0"/>
        <v>10</v>
      </c>
      <c r="AA12" s="381">
        <f t="shared" si="0"/>
        <v>2</v>
      </c>
      <c r="AB12" s="381">
        <f t="shared" si="0"/>
        <v>2</v>
      </c>
      <c r="AC12" s="381">
        <f t="shared" si="0"/>
        <v>5</v>
      </c>
      <c r="AD12" s="461">
        <f t="shared" si="0"/>
        <v>170</v>
      </c>
      <c r="AE12" s="473">
        <f t="shared" si="0"/>
        <v>54</v>
      </c>
      <c r="AF12" s="461"/>
    </row>
    <row r="13" spans="2:32" ht="18.899999999999999" customHeight="1" x14ac:dyDescent="0.2">
      <c r="B13" s="642"/>
      <c r="C13" s="744"/>
      <c r="D13" s="329"/>
      <c r="E13" s="474">
        <f>E12/D12</f>
        <v>0.47540983606557374</v>
      </c>
      <c r="F13" s="475">
        <f>F12/D12</f>
        <v>0.20140515222482436</v>
      </c>
      <c r="G13" s="476">
        <f>G12/D12</f>
        <v>0.19203747072599531</v>
      </c>
      <c r="H13" s="476">
        <f>H12/D12</f>
        <v>9.3676814988290398E-3</v>
      </c>
      <c r="I13" s="477">
        <f>I12/D12</f>
        <v>0.27400468384074944</v>
      </c>
      <c r="J13" s="475">
        <f>J12/$D$12</f>
        <v>0</v>
      </c>
      <c r="K13" s="476">
        <f>K12/D12</f>
        <v>0.40515222482435598</v>
      </c>
      <c r="L13" s="476">
        <f>L12/D12</f>
        <v>4.6838407494145199E-3</v>
      </c>
      <c r="M13" s="476">
        <f>M12/D12</f>
        <v>2.34192037470726E-3</v>
      </c>
      <c r="N13" s="478">
        <f>N12/D12</f>
        <v>6.323185011709602E-2</v>
      </c>
      <c r="O13" s="475">
        <f>O12/$D$12</f>
        <v>0</v>
      </c>
      <c r="P13" s="476">
        <f>P12/D12</f>
        <v>2.34192037470726E-3</v>
      </c>
      <c r="Q13" s="476">
        <f>Q12/D12</f>
        <v>0</v>
      </c>
      <c r="R13" s="476">
        <f>R12/D12</f>
        <v>0.3911007025761124</v>
      </c>
      <c r="S13" s="478">
        <f>S12/D12</f>
        <v>8.1967213114754092E-2</v>
      </c>
      <c r="T13" s="475">
        <f>T12/$D$12</f>
        <v>0</v>
      </c>
      <c r="U13" s="476">
        <f>U12/D12</f>
        <v>1.6393442622950821E-2</v>
      </c>
      <c r="V13" s="476">
        <f>V12/D12</f>
        <v>0</v>
      </c>
      <c r="W13" s="476">
        <f>W12/D12</f>
        <v>7.0257611241217799E-3</v>
      </c>
      <c r="X13" s="478">
        <f>X12/D12</f>
        <v>0.45199063231850117</v>
      </c>
      <c r="Y13" s="475">
        <f>Y12/D12</f>
        <v>0.43091334894613581</v>
      </c>
      <c r="Z13" s="476">
        <f>Z12/D12</f>
        <v>2.3419203747072601E-2</v>
      </c>
      <c r="AA13" s="476">
        <f>AA12/D12</f>
        <v>4.6838407494145199E-3</v>
      </c>
      <c r="AB13" s="476">
        <f>AB12/D12</f>
        <v>4.6838407494145199E-3</v>
      </c>
      <c r="AC13" s="476">
        <f>AC12/D12</f>
        <v>1.1709601873536301E-2</v>
      </c>
      <c r="AD13" s="479">
        <f>AD12/D12</f>
        <v>0.39812646370023419</v>
      </c>
      <c r="AE13" s="480">
        <f>AE12/D12</f>
        <v>0.12646370023419204</v>
      </c>
      <c r="AF13" s="465"/>
    </row>
    <row r="14" spans="2:32" ht="18.899999999999999" customHeight="1" thickBot="1" x14ac:dyDescent="0.25">
      <c r="B14" s="644"/>
      <c r="C14" s="745"/>
      <c r="D14" s="333"/>
      <c r="E14" s="440"/>
      <c r="F14" s="481">
        <f>F12/E12</f>
        <v>0.42364532019704432</v>
      </c>
      <c r="G14" s="482">
        <f>G12/E12</f>
        <v>0.4039408866995074</v>
      </c>
      <c r="H14" s="482">
        <f>H12/E12</f>
        <v>1.9704433497536946E-2</v>
      </c>
      <c r="I14" s="483">
        <f>I12/E12</f>
        <v>0.57635467980295563</v>
      </c>
      <c r="J14" s="481">
        <f>J12/$E$12</f>
        <v>0</v>
      </c>
      <c r="K14" s="484">
        <f>K12/E12</f>
        <v>0.85221674876847286</v>
      </c>
      <c r="L14" s="484">
        <f>L12/E12</f>
        <v>9.852216748768473E-3</v>
      </c>
      <c r="M14" s="484">
        <f>M12/E12</f>
        <v>4.9261083743842365E-3</v>
      </c>
      <c r="N14" s="485">
        <f>N12/E12</f>
        <v>0.13300492610837439</v>
      </c>
      <c r="O14" s="481">
        <f>O12/$E$12</f>
        <v>0</v>
      </c>
      <c r="P14" s="484">
        <f>P12/E12</f>
        <v>4.9261083743842365E-3</v>
      </c>
      <c r="Q14" s="484">
        <f>Q12/E12</f>
        <v>0</v>
      </c>
      <c r="R14" s="484">
        <f>R12/E12</f>
        <v>0.82266009852216748</v>
      </c>
      <c r="S14" s="485">
        <f>S12/E12</f>
        <v>0.17241379310344829</v>
      </c>
      <c r="T14" s="481">
        <f>T12/$E$12</f>
        <v>0</v>
      </c>
      <c r="U14" s="484">
        <f>U12/E12</f>
        <v>3.4482758620689655E-2</v>
      </c>
      <c r="V14" s="484">
        <f>V12/E12</f>
        <v>0</v>
      </c>
      <c r="W14" s="484">
        <f>W12/E12</f>
        <v>1.4778325123152709E-2</v>
      </c>
      <c r="X14" s="485">
        <f>X12/E12</f>
        <v>0.95073891625615758</v>
      </c>
      <c r="Y14" s="481">
        <f>Y12/E12</f>
        <v>0.90640394088669951</v>
      </c>
      <c r="Z14" s="482">
        <f>Z12/E12</f>
        <v>4.9261083743842367E-2</v>
      </c>
      <c r="AA14" s="482">
        <f>AA12/E12</f>
        <v>9.852216748768473E-3</v>
      </c>
      <c r="AB14" s="482">
        <f>AB12/E12</f>
        <v>9.852216748768473E-3</v>
      </c>
      <c r="AC14" s="482">
        <f>AC12/E12</f>
        <v>2.4630541871921183E-2</v>
      </c>
      <c r="AD14" s="486"/>
      <c r="AE14" s="487"/>
      <c r="AF14" s="466"/>
    </row>
    <row r="15" spans="2:32" ht="18.899999999999999" customHeight="1" thickTop="1" x14ac:dyDescent="0.2">
      <c r="B15" s="617" t="s">
        <v>209</v>
      </c>
      <c r="C15" s="734" t="s">
        <v>170</v>
      </c>
      <c r="D15" s="318">
        <v>49</v>
      </c>
      <c r="E15" s="488">
        <f>SUM(F15,I15)</f>
        <v>23</v>
      </c>
      <c r="F15" s="489">
        <f>G15+H15</f>
        <v>14</v>
      </c>
      <c r="G15" s="490">
        <v>14</v>
      </c>
      <c r="H15" s="490">
        <v>0</v>
      </c>
      <c r="I15" s="352">
        <v>9</v>
      </c>
      <c r="J15" s="489">
        <v>0</v>
      </c>
      <c r="K15" s="394">
        <v>18</v>
      </c>
      <c r="L15" s="490">
        <v>0</v>
      </c>
      <c r="M15" s="394">
        <v>0</v>
      </c>
      <c r="N15" s="517">
        <v>5</v>
      </c>
      <c r="O15" s="489">
        <v>0</v>
      </c>
      <c r="P15" s="394">
        <v>1</v>
      </c>
      <c r="Q15" s="490">
        <v>0</v>
      </c>
      <c r="R15" s="394">
        <v>15</v>
      </c>
      <c r="S15" s="517">
        <v>7</v>
      </c>
      <c r="T15" s="489">
        <v>0</v>
      </c>
      <c r="U15" s="394">
        <v>3</v>
      </c>
      <c r="V15" s="490">
        <v>0</v>
      </c>
      <c r="W15" s="394">
        <v>1</v>
      </c>
      <c r="X15" s="517">
        <v>19</v>
      </c>
      <c r="Y15" s="489">
        <v>19</v>
      </c>
      <c r="Z15" s="490">
        <v>2</v>
      </c>
      <c r="AA15" s="490">
        <v>1</v>
      </c>
      <c r="AB15" s="490">
        <v>1</v>
      </c>
      <c r="AC15" s="490">
        <v>0</v>
      </c>
      <c r="AD15" s="461">
        <v>19</v>
      </c>
      <c r="AE15" s="473">
        <v>7</v>
      </c>
      <c r="AF15" s="461"/>
    </row>
    <row r="16" spans="2:32" ht="18.899999999999999" customHeight="1" x14ac:dyDescent="0.2">
      <c r="B16" s="618"/>
      <c r="C16" s="658"/>
      <c r="D16" s="326"/>
      <c r="E16" s="474">
        <f>E15/D15</f>
        <v>0.46938775510204084</v>
      </c>
      <c r="F16" s="475">
        <f>F15/D15</f>
        <v>0.2857142857142857</v>
      </c>
      <c r="G16" s="476">
        <f>G15/D15</f>
        <v>0.2857142857142857</v>
      </c>
      <c r="H16" s="476">
        <f>H15/D15</f>
        <v>0</v>
      </c>
      <c r="I16" s="477">
        <f>I15/D15</f>
        <v>0.18367346938775511</v>
      </c>
      <c r="J16" s="475">
        <f>J15/$D$15</f>
        <v>0</v>
      </c>
      <c r="K16" s="476">
        <f>K15/D15</f>
        <v>0.36734693877551022</v>
      </c>
      <c r="L16" s="476">
        <f>L15/D15</f>
        <v>0</v>
      </c>
      <c r="M16" s="476">
        <f>M15/D15</f>
        <v>0</v>
      </c>
      <c r="N16" s="478">
        <f>N15/D15</f>
        <v>0.10204081632653061</v>
      </c>
      <c r="O16" s="475">
        <f>O15/$D$15</f>
        <v>0</v>
      </c>
      <c r="P16" s="476">
        <f>P15/D15</f>
        <v>2.0408163265306121E-2</v>
      </c>
      <c r="Q16" s="476">
        <f>Q15/D15</f>
        <v>0</v>
      </c>
      <c r="R16" s="476">
        <f>R15/D15</f>
        <v>0.30612244897959184</v>
      </c>
      <c r="S16" s="478">
        <f>S15/D15</f>
        <v>0.14285714285714285</v>
      </c>
      <c r="T16" s="475">
        <f>T15/$D$15</f>
        <v>0</v>
      </c>
      <c r="U16" s="476">
        <f>U15/D15</f>
        <v>6.1224489795918366E-2</v>
      </c>
      <c r="V16" s="476">
        <f>V15/D15</f>
        <v>0</v>
      </c>
      <c r="W16" s="476">
        <f>W15/D15</f>
        <v>2.0408163265306121E-2</v>
      </c>
      <c r="X16" s="478">
        <f>X15/D15</f>
        <v>0.38775510204081631</v>
      </c>
      <c r="Y16" s="475">
        <f>Y15/D15</f>
        <v>0.38775510204081631</v>
      </c>
      <c r="Z16" s="476">
        <f>Z15/D15</f>
        <v>4.0816326530612242E-2</v>
      </c>
      <c r="AA16" s="476">
        <f>AA15/D15</f>
        <v>2.0408163265306121E-2</v>
      </c>
      <c r="AB16" s="476">
        <f>AB15/D15</f>
        <v>2.0408163265306121E-2</v>
      </c>
      <c r="AC16" s="476">
        <f>AC15/D15</f>
        <v>0</v>
      </c>
      <c r="AD16" s="479">
        <f>AD15/D15</f>
        <v>0.38775510204081631</v>
      </c>
      <c r="AE16" s="480">
        <f>AE15/D15</f>
        <v>0.14285714285714285</v>
      </c>
      <c r="AF16" s="465"/>
    </row>
    <row r="17" spans="2:32" ht="18.899999999999999" customHeight="1" x14ac:dyDescent="0.2">
      <c r="B17" s="618"/>
      <c r="C17" s="658"/>
      <c r="D17" s="209"/>
      <c r="E17" s="428"/>
      <c r="F17" s="491">
        <f>F15/E15</f>
        <v>0.60869565217391308</v>
      </c>
      <c r="G17" s="492">
        <f>G15/E15</f>
        <v>0.60869565217391308</v>
      </c>
      <c r="H17" s="492">
        <f>H15/E15</f>
        <v>0</v>
      </c>
      <c r="I17" s="493">
        <f>I15/E15</f>
        <v>0.39130434782608697</v>
      </c>
      <c r="J17" s="491">
        <f>J15/$E$15</f>
        <v>0</v>
      </c>
      <c r="K17" s="494">
        <f>K15/E15</f>
        <v>0.78260869565217395</v>
      </c>
      <c r="L17" s="494">
        <f>L15/E15</f>
        <v>0</v>
      </c>
      <c r="M17" s="494">
        <f>M15/E15</f>
        <v>0</v>
      </c>
      <c r="N17" s="518">
        <f>N15/E15</f>
        <v>0.21739130434782608</v>
      </c>
      <c r="O17" s="491">
        <f>O15/$E$15</f>
        <v>0</v>
      </c>
      <c r="P17" s="494">
        <f>P15/E15</f>
        <v>4.3478260869565216E-2</v>
      </c>
      <c r="Q17" s="494">
        <f>Q15/E15</f>
        <v>0</v>
      </c>
      <c r="R17" s="494">
        <f>R15/E15</f>
        <v>0.65217391304347827</v>
      </c>
      <c r="S17" s="518">
        <f>S15/E15</f>
        <v>0.30434782608695654</v>
      </c>
      <c r="T17" s="491">
        <f>T15/$E$15</f>
        <v>0</v>
      </c>
      <c r="U17" s="494">
        <f>U15/E15</f>
        <v>0.13043478260869565</v>
      </c>
      <c r="V17" s="494">
        <f>V15/E15</f>
        <v>0</v>
      </c>
      <c r="W17" s="494">
        <f>W15/E15</f>
        <v>4.3478260869565216E-2</v>
      </c>
      <c r="X17" s="518">
        <f>X15/E15</f>
        <v>0.82608695652173914</v>
      </c>
      <c r="Y17" s="491">
        <f>Y15/E15</f>
        <v>0.82608695652173914</v>
      </c>
      <c r="Z17" s="492">
        <f>Z15/E15</f>
        <v>8.6956521739130432E-2</v>
      </c>
      <c r="AA17" s="492">
        <f>AA15/E15</f>
        <v>4.3478260869565216E-2</v>
      </c>
      <c r="AB17" s="492">
        <f>AB15/E15</f>
        <v>4.3478260869565216E-2</v>
      </c>
      <c r="AC17" s="492">
        <f>AC15/E15</f>
        <v>0</v>
      </c>
      <c r="AD17" s="466"/>
      <c r="AE17" s="519"/>
      <c r="AF17" s="466"/>
    </row>
    <row r="18" spans="2:32" ht="18.899999999999999" customHeight="1" x14ac:dyDescent="0.2">
      <c r="B18" s="618"/>
      <c r="C18" s="656" t="s">
        <v>171</v>
      </c>
      <c r="D18" s="313">
        <v>87</v>
      </c>
      <c r="E18" s="380">
        <f>SUM(F18,I18)</f>
        <v>49</v>
      </c>
      <c r="F18" s="556">
        <f>G18+H18</f>
        <v>15</v>
      </c>
      <c r="G18" s="381">
        <v>15</v>
      </c>
      <c r="H18" s="381">
        <v>0</v>
      </c>
      <c r="I18" s="472">
        <v>34</v>
      </c>
      <c r="J18" s="471">
        <v>0</v>
      </c>
      <c r="K18" s="490">
        <v>41</v>
      </c>
      <c r="L18" s="490">
        <v>0</v>
      </c>
      <c r="M18" s="490">
        <v>0</v>
      </c>
      <c r="N18" s="520">
        <v>8</v>
      </c>
      <c r="O18" s="471">
        <v>0</v>
      </c>
      <c r="P18" s="490">
        <v>0</v>
      </c>
      <c r="Q18" s="490">
        <v>0</v>
      </c>
      <c r="R18" s="490">
        <v>38</v>
      </c>
      <c r="S18" s="520">
        <v>11</v>
      </c>
      <c r="T18" s="471">
        <v>0</v>
      </c>
      <c r="U18" s="490">
        <v>1</v>
      </c>
      <c r="V18" s="490">
        <v>0</v>
      </c>
      <c r="W18" s="490">
        <v>2</v>
      </c>
      <c r="X18" s="520">
        <v>46</v>
      </c>
      <c r="Y18" s="471">
        <v>43</v>
      </c>
      <c r="Z18" s="381">
        <v>4</v>
      </c>
      <c r="AA18" s="381">
        <v>1</v>
      </c>
      <c r="AB18" s="381">
        <v>1</v>
      </c>
      <c r="AC18" s="381">
        <v>0</v>
      </c>
      <c r="AD18" s="521">
        <v>32</v>
      </c>
      <c r="AE18" s="382">
        <v>6</v>
      </c>
      <c r="AF18" s="461"/>
    </row>
    <row r="19" spans="2:32" ht="18.899999999999999" customHeight="1" x14ac:dyDescent="0.2">
      <c r="B19" s="618"/>
      <c r="C19" s="658"/>
      <c r="D19" s="326"/>
      <c r="E19" s="474">
        <f>E18/D18</f>
        <v>0.56321839080459768</v>
      </c>
      <c r="F19" s="475">
        <f>F18/D18</f>
        <v>0.17241379310344829</v>
      </c>
      <c r="G19" s="476">
        <f>G18/D18</f>
        <v>0.17241379310344829</v>
      </c>
      <c r="H19" s="476">
        <f>H18/D18</f>
        <v>0</v>
      </c>
      <c r="I19" s="477">
        <f>I18/D18</f>
        <v>0.39080459770114945</v>
      </c>
      <c r="J19" s="475">
        <f>J18/$D$18</f>
        <v>0</v>
      </c>
      <c r="K19" s="476">
        <f>K18/D18</f>
        <v>0.47126436781609193</v>
      </c>
      <c r="L19" s="476">
        <f>L18/D18</f>
        <v>0</v>
      </c>
      <c r="M19" s="476">
        <f>M18/D18</f>
        <v>0</v>
      </c>
      <c r="N19" s="478">
        <f>N18/D18</f>
        <v>9.1954022988505746E-2</v>
      </c>
      <c r="O19" s="475">
        <f>O18/$D$18</f>
        <v>0</v>
      </c>
      <c r="P19" s="476">
        <f>P18/D18</f>
        <v>0</v>
      </c>
      <c r="Q19" s="476">
        <f>Q18/D18</f>
        <v>0</v>
      </c>
      <c r="R19" s="476">
        <f>R18/D18</f>
        <v>0.43678160919540232</v>
      </c>
      <c r="S19" s="478">
        <f>S18/D18</f>
        <v>0.12643678160919541</v>
      </c>
      <c r="T19" s="475">
        <f>T18/$D$18</f>
        <v>0</v>
      </c>
      <c r="U19" s="476">
        <f>U18/D18</f>
        <v>1.1494252873563218E-2</v>
      </c>
      <c r="V19" s="476">
        <f>V18/D18</f>
        <v>0</v>
      </c>
      <c r="W19" s="476">
        <f>W18/D18</f>
        <v>2.2988505747126436E-2</v>
      </c>
      <c r="X19" s="478">
        <f>X18/D18</f>
        <v>0.52873563218390807</v>
      </c>
      <c r="Y19" s="475">
        <f>Y18/D18</f>
        <v>0.4942528735632184</v>
      </c>
      <c r="Z19" s="476">
        <f>Z18/D18</f>
        <v>4.5977011494252873E-2</v>
      </c>
      <c r="AA19" s="476">
        <f>AA18/D18</f>
        <v>1.1494252873563218E-2</v>
      </c>
      <c r="AB19" s="476">
        <f>AB18/D18</f>
        <v>1.1494252873563218E-2</v>
      </c>
      <c r="AC19" s="476">
        <f>AC18/D18</f>
        <v>0</v>
      </c>
      <c r="AD19" s="479">
        <f>AD18/D18</f>
        <v>0.36781609195402298</v>
      </c>
      <c r="AE19" s="480">
        <f>AE18/D18</f>
        <v>6.8965517241379309E-2</v>
      </c>
      <c r="AF19" s="465"/>
    </row>
    <row r="20" spans="2:32" ht="18.899999999999999" customHeight="1" x14ac:dyDescent="0.2">
      <c r="B20" s="618"/>
      <c r="C20" s="658"/>
      <c r="D20" s="540"/>
      <c r="E20" s="495"/>
      <c r="F20" s="496">
        <f>F18/E18</f>
        <v>0.30612244897959184</v>
      </c>
      <c r="G20" s="494">
        <f>G18/E18</f>
        <v>0.30612244897959184</v>
      </c>
      <c r="H20" s="494">
        <f>H18/E18</f>
        <v>0</v>
      </c>
      <c r="I20" s="522">
        <f>I18/E18</f>
        <v>0.69387755102040816</v>
      </c>
      <c r="J20" s="491">
        <f>J18/$E$18</f>
        <v>0</v>
      </c>
      <c r="K20" s="494">
        <f>K18/E18</f>
        <v>0.83673469387755106</v>
      </c>
      <c r="L20" s="494">
        <f>L18/E18</f>
        <v>0</v>
      </c>
      <c r="M20" s="494">
        <f>M18/E18</f>
        <v>0</v>
      </c>
      <c r="N20" s="518">
        <f>N18/E18</f>
        <v>0.16326530612244897</v>
      </c>
      <c r="O20" s="491">
        <f>O18/$E$18</f>
        <v>0</v>
      </c>
      <c r="P20" s="494">
        <f>P18/E18</f>
        <v>0</v>
      </c>
      <c r="Q20" s="494">
        <f>Q18/E18</f>
        <v>0</v>
      </c>
      <c r="R20" s="494">
        <f>R18/E18</f>
        <v>0.77551020408163263</v>
      </c>
      <c r="S20" s="518">
        <f>S18/E18</f>
        <v>0.22448979591836735</v>
      </c>
      <c r="T20" s="491">
        <f>T18/$E$18</f>
        <v>0</v>
      </c>
      <c r="U20" s="494">
        <f>U18/E18</f>
        <v>2.0408163265306121E-2</v>
      </c>
      <c r="V20" s="494">
        <f>V18/E18</f>
        <v>0</v>
      </c>
      <c r="W20" s="494">
        <f>W18/E18</f>
        <v>4.0816326530612242E-2</v>
      </c>
      <c r="X20" s="518">
        <f>X18/E18</f>
        <v>0.93877551020408168</v>
      </c>
      <c r="Y20" s="491">
        <f>Y18/E18</f>
        <v>0.87755102040816324</v>
      </c>
      <c r="Z20" s="492">
        <f>Z18/E18</f>
        <v>8.1632653061224483E-2</v>
      </c>
      <c r="AA20" s="492">
        <f>AA18/E18</f>
        <v>2.0408163265306121E-2</v>
      </c>
      <c r="AB20" s="492">
        <f>AB18/E18</f>
        <v>2.0408163265306121E-2</v>
      </c>
      <c r="AC20" s="492">
        <f>AC18/E18</f>
        <v>0</v>
      </c>
      <c r="AD20" s="466"/>
      <c r="AE20" s="519"/>
      <c r="AF20" s="466"/>
    </row>
    <row r="21" spans="2:32" ht="18.899999999999999" customHeight="1" x14ac:dyDescent="0.2">
      <c r="B21" s="618"/>
      <c r="C21" s="635" t="s">
        <v>226</v>
      </c>
      <c r="D21" s="321">
        <v>25</v>
      </c>
      <c r="E21" s="488">
        <f>SUM(F21,I21)</f>
        <v>15</v>
      </c>
      <c r="F21" s="556">
        <f t="shared" ref="F21" si="3">G21+H21</f>
        <v>5</v>
      </c>
      <c r="G21" s="490">
        <v>4</v>
      </c>
      <c r="H21" s="490">
        <v>1</v>
      </c>
      <c r="I21" s="352">
        <v>10</v>
      </c>
      <c r="J21" s="471">
        <v>0</v>
      </c>
      <c r="K21" s="381">
        <v>13</v>
      </c>
      <c r="L21" s="381">
        <v>1</v>
      </c>
      <c r="M21" s="381">
        <v>0</v>
      </c>
      <c r="N21" s="409">
        <v>1</v>
      </c>
      <c r="O21" s="471">
        <v>0</v>
      </c>
      <c r="P21" s="381">
        <v>0</v>
      </c>
      <c r="Q21" s="381">
        <v>0</v>
      </c>
      <c r="R21" s="381">
        <v>13</v>
      </c>
      <c r="S21" s="409">
        <v>2</v>
      </c>
      <c r="T21" s="471">
        <v>0</v>
      </c>
      <c r="U21" s="381">
        <v>0</v>
      </c>
      <c r="V21" s="381">
        <v>0</v>
      </c>
      <c r="W21" s="381">
        <v>0</v>
      </c>
      <c r="X21" s="409">
        <v>15</v>
      </c>
      <c r="Y21" s="471">
        <v>13</v>
      </c>
      <c r="Z21" s="381">
        <v>1</v>
      </c>
      <c r="AA21" s="381">
        <v>0</v>
      </c>
      <c r="AB21" s="381">
        <v>0</v>
      </c>
      <c r="AC21" s="381">
        <v>1</v>
      </c>
      <c r="AD21" s="521">
        <v>8</v>
      </c>
      <c r="AE21" s="382">
        <v>2</v>
      </c>
      <c r="AF21" s="461"/>
    </row>
    <row r="22" spans="2:32" ht="18.899999999999999" customHeight="1" x14ac:dyDescent="0.2">
      <c r="B22" s="618"/>
      <c r="C22" s="603"/>
      <c r="D22" s="326"/>
      <c r="E22" s="474">
        <f>E21/D21</f>
        <v>0.6</v>
      </c>
      <c r="F22" s="475">
        <f t="shared" ref="F22" si="4">F21/D21</f>
        <v>0.2</v>
      </c>
      <c r="G22" s="476">
        <f>G21/D21</f>
        <v>0.16</v>
      </c>
      <c r="H22" s="476">
        <f>H21/D21</f>
        <v>0.04</v>
      </c>
      <c r="I22" s="477">
        <f>I21/D21</f>
        <v>0.4</v>
      </c>
      <c r="J22" s="475">
        <f>J21/$D$21</f>
        <v>0</v>
      </c>
      <c r="K22" s="476">
        <f>K21/D21</f>
        <v>0.52</v>
      </c>
      <c r="L22" s="476">
        <f>L21/D21</f>
        <v>0.04</v>
      </c>
      <c r="M22" s="476">
        <f>M21/D21</f>
        <v>0</v>
      </c>
      <c r="N22" s="478">
        <f>N21/D21</f>
        <v>0.04</v>
      </c>
      <c r="O22" s="475">
        <f>O21/$D$21</f>
        <v>0</v>
      </c>
      <c r="P22" s="476">
        <f>P21/D21</f>
        <v>0</v>
      </c>
      <c r="Q22" s="476">
        <f>Q21/D21</f>
        <v>0</v>
      </c>
      <c r="R22" s="476">
        <f>R21/D21</f>
        <v>0.52</v>
      </c>
      <c r="S22" s="478">
        <f>S21/D21</f>
        <v>0.08</v>
      </c>
      <c r="T22" s="475">
        <f>T21/$D$21</f>
        <v>0</v>
      </c>
      <c r="U22" s="476">
        <f>U21/D21</f>
        <v>0</v>
      </c>
      <c r="V22" s="476">
        <f>V21/D21</f>
        <v>0</v>
      </c>
      <c r="W22" s="476">
        <f>W21/D21</f>
        <v>0</v>
      </c>
      <c r="X22" s="478">
        <f>X21/D21</f>
        <v>0.6</v>
      </c>
      <c r="Y22" s="475">
        <f>Y21/D21</f>
        <v>0.52</v>
      </c>
      <c r="Z22" s="476">
        <f>Z21/D21</f>
        <v>0.04</v>
      </c>
      <c r="AA22" s="476">
        <f>AA21/D21</f>
        <v>0</v>
      </c>
      <c r="AB22" s="476">
        <f>AB21/D21</f>
        <v>0</v>
      </c>
      <c r="AC22" s="476">
        <f>AC21/D21</f>
        <v>0.04</v>
      </c>
      <c r="AD22" s="479">
        <f>AD21/D21</f>
        <v>0.32</v>
      </c>
      <c r="AE22" s="480">
        <f>AE21/D21</f>
        <v>0.08</v>
      </c>
      <c r="AF22" s="465"/>
    </row>
    <row r="23" spans="2:32" ht="18.899999999999999" customHeight="1" x14ac:dyDescent="0.2">
      <c r="B23" s="618"/>
      <c r="C23" s="603"/>
      <c r="D23" s="540"/>
      <c r="E23" s="428"/>
      <c r="F23" s="496">
        <f t="shared" ref="F23" si="5">F21/E21</f>
        <v>0.33333333333333331</v>
      </c>
      <c r="G23" s="492">
        <f>G21/E21</f>
        <v>0.26666666666666666</v>
      </c>
      <c r="H23" s="492">
        <f>H21/E21</f>
        <v>6.6666666666666666E-2</v>
      </c>
      <c r="I23" s="493">
        <f>I21/E21</f>
        <v>0.66666666666666663</v>
      </c>
      <c r="J23" s="496">
        <f>J21/$E$21</f>
        <v>0</v>
      </c>
      <c r="K23" s="494">
        <f>K21/E21</f>
        <v>0.8666666666666667</v>
      </c>
      <c r="L23" s="494">
        <f>L21/E21</f>
        <v>6.6666666666666666E-2</v>
      </c>
      <c r="M23" s="494">
        <f>M21/E21</f>
        <v>0</v>
      </c>
      <c r="N23" s="518">
        <f>N21/E21</f>
        <v>6.6666666666666666E-2</v>
      </c>
      <c r="O23" s="496">
        <f>O21/$E$21</f>
        <v>0</v>
      </c>
      <c r="P23" s="494">
        <f>P21/E21</f>
        <v>0</v>
      </c>
      <c r="Q23" s="494">
        <f>Q21/E21</f>
        <v>0</v>
      </c>
      <c r="R23" s="494">
        <f>R21/E21</f>
        <v>0.8666666666666667</v>
      </c>
      <c r="S23" s="518">
        <f>S21/E21</f>
        <v>0.13333333333333333</v>
      </c>
      <c r="T23" s="496">
        <f>T21/$E$21</f>
        <v>0</v>
      </c>
      <c r="U23" s="494">
        <f>U21/E21</f>
        <v>0</v>
      </c>
      <c r="V23" s="494">
        <f>V21/E21</f>
        <v>0</v>
      </c>
      <c r="W23" s="494">
        <f>W21/E21</f>
        <v>0</v>
      </c>
      <c r="X23" s="518">
        <f>X21/E21</f>
        <v>1</v>
      </c>
      <c r="Y23" s="496">
        <f>Y21/E21</f>
        <v>0.8666666666666667</v>
      </c>
      <c r="Z23" s="494">
        <f>Z21/E21</f>
        <v>6.6666666666666666E-2</v>
      </c>
      <c r="AA23" s="494">
        <f>AA21/E21</f>
        <v>0</v>
      </c>
      <c r="AB23" s="494">
        <f>AB21/E21</f>
        <v>0</v>
      </c>
      <c r="AC23" s="494">
        <f>AC21/E21</f>
        <v>6.6666666666666666E-2</v>
      </c>
      <c r="AD23" s="523"/>
      <c r="AE23" s="524"/>
      <c r="AF23" s="466"/>
    </row>
    <row r="24" spans="2:32" ht="18.899999999999999" customHeight="1" x14ac:dyDescent="0.2">
      <c r="B24" s="618"/>
      <c r="C24" s="656" t="s">
        <v>264</v>
      </c>
      <c r="D24" s="321">
        <v>82</v>
      </c>
      <c r="E24" s="380">
        <f>SUM(F24,I24)</f>
        <v>25</v>
      </c>
      <c r="F24" s="556">
        <f t="shared" ref="F24" si="6">G24+H24</f>
        <v>7</v>
      </c>
      <c r="G24" s="381">
        <v>5</v>
      </c>
      <c r="H24" s="381">
        <v>2</v>
      </c>
      <c r="I24" s="472">
        <v>18</v>
      </c>
      <c r="J24" s="489">
        <v>0</v>
      </c>
      <c r="K24" s="490">
        <v>21</v>
      </c>
      <c r="L24" s="490">
        <v>0</v>
      </c>
      <c r="M24" s="490">
        <v>0</v>
      </c>
      <c r="N24" s="520">
        <v>4</v>
      </c>
      <c r="O24" s="489">
        <v>0</v>
      </c>
      <c r="P24" s="490">
        <v>0</v>
      </c>
      <c r="Q24" s="490">
        <v>0</v>
      </c>
      <c r="R24" s="490">
        <v>21</v>
      </c>
      <c r="S24" s="520">
        <v>4</v>
      </c>
      <c r="T24" s="489">
        <v>0</v>
      </c>
      <c r="U24" s="490">
        <v>1</v>
      </c>
      <c r="V24" s="490">
        <v>0</v>
      </c>
      <c r="W24" s="490">
        <v>0</v>
      </c>
      <c r="X24" s="520">
        <v>24</v>
      </c>
      <c r="Y24" s="489">
        <v>23</v>
      </c>
      <c r="Z24" s="490">
        <v>0</v>
      </c>
      <c r="AA24" s="490">
        <v>0</v>
      </c>
      <c r="AB24" s="490">
        <v>0</v>
      </c>
      <c r="AC24" s="490">
        <v>2</v>
      </c>
      <c r="AD24" s="461">
        <v>41</v>
      </c>
      <c r="AE24" s="473">
        <v>16</v>
      </c>
      <c r="AF24" s="461"/>
    </row>
    <row r="25" spans="2:32" ht="18.899999999999999" customHeight="1" x14ac:dyDescent="0.2">
      <c r="B25" s="618"/>
      <c r="C25" s="658"/>
      <c r="D25" s="326"/>
      <c r="E25" s="474">
        <f>E24/D24</f>
        <v>0.3048780487804878</v>
      </c>
      <c r="F25" s="475">
        <f t="shared" ref="F25" si="7">F24/D24</f>
        <v>8.5365853658536592E-2</v>
      </c>
      <c r="G25" s="476">
        <f>G24/D24</f>
        <v>6.097560975609756E-2</v>
      </c>
      <c r="H25" s="476">
        <f>H24/D24</f>
        <v>2.4390243902439025E-2</v>
      </c>
      <c r="I25" s="477">
        <f>I24/D24</f>
        <v>0.21951219512195122</v>
      </c>
      <c r="J25" s="475">
        <f>J24/$D$24</f>
        <v>0</v>
      </c>
      <c r="K25" s="476">
        <f>K24/D24</f>
        <v>0.25609756097560976</v>
      </c>
      <c r="L25" s="476">
        <f>L24/D24</f>
        <v>0</v>
      </c>
      <c r="M25" s="476">
        <f>M24/D24</f>
        <v>0</v>
      </c>
      <c r="N25" s="478">
        <f>N24/D24</f>
        <v>4.878048780487805E-2</v>
      </c>
      <c r="O25" s="475">
        <f>O24/$D$24</f>
        <v>0</v>
      </c>
      <c r="P25" s="476">
        <f>P24/D24</f>
        <v>0</v>
      </c>
      <c r="Q25" s="476">
        <f>Q24/D24</f>
        <v>0</v>
      </c>
      <c r="R25" s="476">
        <f>R24/D24</f>
        <v>0.25609756097560976</v>
      </c>
      <c r="S25" s="478">
        <f>S24/D24</f>
        <v>4.878048780487805E-2</v>
      </c>
      <c r="T25" s="475">
        <f>T24/$D$24</f>
        <v>0</v>
      </c>
      <c r="U25" s="476">
        <f>U24/D24</f>
        <v>1.2195121951219513E-2</v>
      </c>
      <c r="V25" s="476">
        <f>V24/D24</f>
        <v>0</v>
      </c>
      <c r="W25" s="476">
        <f>W24/D24</f>
        <v>0</v>
      </c>
      <c r="X25" s="478">
        <f>X24/D24</f>
        <v>0.29268292682926828</v>
      </c>
      <c r="Y25" s="475">
        <f>Y24/D24</f>
        <v>0.28048780487804881</v>
      </c>
      <c r="Z25" s="476">
        <f>Z24/D24</f>
        <v>0</v>
      </c>
      <c r="AA25" s="476">
        <f>AA24/D24</f>
        <v>0</v>
      </c>
      <c r="AB25" s="476">
        <f>AB24/D24</f>
        <v>0</v>
      </c>
      <c r="AC25" s="476">
        <f>AC24/D24</f>
        <v>2.4390243902439025E-2</v>
      </c>
      <c r="AD25" s="479">
        <f>AD24/D24</f>
        <v>0.5</v>
      </c>
      <c r="AE25" s="480">
        <f>AE24/D24</f>
        <v>0.1951219512195122</v>
      </c>
      <c r="AF25" s="465"/>
    </row>
    <row r="26" spans="2:32" ht="18.899999999999999" customHeight="1" x14ac:dyDescent="0.2">
      <c r="B26" s="618"/>
      <c r="C26" s="660"/>
      <c r="D26" s="540"/>
      <c r="E26" s="428"/>
      <c r="F26" s="496">
        <f t="shared" ref="F26" si="8">F24/E24</f>
        <v>0.28000000000000003</v>
      </c>
      <c r="G26" s="492">
        <f>G24/E24</f>
        <v>0.2</v>
      </c>
      <c r="H26" s="492">
        <f>H24/E24</f>
        <v>0.08</v>
      </c>
      <c r="I26" s="493">
        <f>I24/E24</f>
        <v>0.72</v>
      </c>
      <c r="J26" s="491">
        <f>J24/$E$24</f>
        <v>0</v>
      </c>
      <c r="K26" s="494">
        <f>K24/E24</f>
        <v>0.84</v>
      </c>
      <c r="L26" s="494">
        <f>L24/E24</f>
        <v>0</v>
      </c>
      <c r="M26" s="494">
        <f>M24/E24</f>
        <v>0</v>
      </c>
      <c r="N26" s="518">
        <f>N24/E24</f>
        <v>0.16</v>
      </c>
      <c r="O26" s="491">
        <f>O24/$E$24</f>
        <v>0</v>
      </c>
      <c r="P26" s="494">
        <f>P24/E24</f>
        <v>0</v>
      </c>
      <c r="Q26" s="494">
        <f>Q24/E24</f>
        <v>0</v>
      </c>
      <c r="R26" s="494">
        <f>R24/E24</f>
        <v>0.84</v>
      </c>
      <c r="S26" s="518">
        <f>S24/E24</f>
        <v>0.16</v>
      </c>
      <c r="T26" s="491">
        <f>T24/$E$24</f>
        <v>0</v>
      </c>
      <c r="U26" s="494">
        <f>U24/E24</f>
        <v>0.04</v>
      </c>
      <c r="V26" s="494">
        <f>V24/E24</f>
        <v>0</v>
      </c>
      <c r="W26" s="494">
        <f>W24/E24</f>
        <v>0</v>
      </c>
      <c r="X26" s="518">
        <f>X24/E24</f>
        <v>0.96</v>
      </c>
      <c r="Y26" s="491">
        <f>Y24/E24</f>
        <v>0.92</v>
      </c>
      <c r="Z26" s="492">
        <f>Z24/E24</f>
        <v>0</v>
      </c>
      <c r="AA26" s="492">
        <f>AA24/E24</f>
        <v>0</v>
      </c>
      <c r="AB26" s="492">
        <f>AB24/E24</f>
        <v>0</v>
      </c>
      <c r="AC26" s="492">
        <f>AC24/E24</f>
        <v>0.08</v>
      </c>
      <c r="AD26" s="466"/>
      <c r="AE26" s="519"/>
      <c r="AF26" s="466"/>
    </row>
    <row r="27" spans="2:32" ht="18.899999999999999" customHeight="1" x14ac:dyDescent="0.2">
      <c r="B27" s="618"/>
      <c r="C27" s="656" t="s">
        <v>231</v>
      </c>
      <c r="D27" s="321">
        <v>8</v>
      </c>
      <c r="E27" s="380">
        <f>SUM(F27,I27)</f>
        <v>5</v>
      </c>
      <c r="F27" s="556">
        <f>G27+H27</f>
        <v>4</v>
      </c>
      <c r="G27" s="381">
        <v>4</v>
      </c>
      <c r="H27" s="381">
        <v>0</v>
      </c>
      <c r="I27" s="472">
        <v>1</v>
      </c>
      <c r="J27" s="471">
        <v>0</v>
      </c>
      <c r="K27" s="381">
        <v>4</v>
      </c>
      <c r="L27" s="381">
        <v>0</v>
      </c>
      <c r="M27" s="381">
        <v>0</v>
      </c>
      <c r="N27" s="409">
        <v>1</v>
      </c>
      <c r="O27" s="471">
        <v>0</v>
      </c>
      <c r="P27" s="381">
        <v>0</v>
      </c>
      <c r="Q27" s="381">
        <v>0</v>
      </c>
      <c r="R27" s="381">
        <v>4</v>
      </c>
      <c r="S27" s="409">
        <v>1</v>
      </c>
      <c r="T27" s="471">
        <v>0</v>
      </c>
      <c r="U27" s="381">
        <v>0</v>
      </c>
      <c r="V27" s="381">
        <v>0</v>
      </c>
      <c r="W27" s="381">
        <v>0</v>
      </c>
      <c r="X27" s="409">
        <v>5</v>
      </c>
      <c r="Y27" s="471">
        <v>4</v>
      </c>
      <c r="Z27" s="381">
        <v>1</v>
      </c>
      <c r="AA27" s="381">
        <v>0</v>
      </c>
      <c r="AB27" s="381">
        <v>0</v>
      </c>
      <c r="AC27" s="381">
        <v>0</v>
      </c>
      <c r="AD27" s="521">
        <v>3</v>
      </c>
      <c r="AE27" s="382">
        <v>0</v>
      </c>
      <c r="AF27" s="461"/>
    </row>
    <row r="28" spans="2:32" ht="18.899999999999999" customHeight="1" x14ac:dyDescent="0.2">
      <c r="B28" s="618"/>
      <c r="C28" s="658"/>
      <c r="D28" s="326"/>
      <c r="E28" s="474">
        <f>E27/D27</f>
        <v>0.625</v>
      </c>
      <c r="F28" s="475">
        <f t="shared" ref="F28" si="9">F27/D27</f>
        <v>0.5</v>
      </c>
      <c r="G28" s="476">
        <f>G27/D27</f>
        <v>0.5</v>
      </c>
      <c r="H28" s="476">
        <f>H27/D27</f>
        <v>0</v>
      </c>
      <c r="I28" s="477">
        <f>I27/D27</f>
        <v>0.125</v>
      </c>
      <c r="J28" s="475">
        <f>J27/$D$27</f>
        <v>0</v>
      </c>
      <c r="K28" s="476">
        <f>K27/D27</f>
        <v>0.5</v>
      </c>
      <c r="L28" s="476">
        <f>L27/D27</f>
        <v>0</v>
      </c>
      <c r="M28" s="476">
        <f>M27/D27</f>
        <v>0</v>
      </c>
      <c r="N28" s="478">
        <f>N27/D27</f>
        <v>0.125</v>
      </c>
      <c r="O28" s="475">
        <f>O27/$D$27</f>
        <v>0</v>
      </c>
      <c r="P28" s="476">
        <f>P27/D27</f>
        <v>0</v>
      </c>
      <c r="Q28" s="476">
        <f>Q27/D27</f>
        <v>0</v>
      </c>
      <c r="R28" s="476">
        <f>R27/D27</f>
        <v>0.5</v>
      </c>
      <c r="S28" s="478">
        <f>S27/D27</f>
        <v>0.125</v>
      </c>
      <c r="T28" s="475">
        <f>T27/$D$27</f>
        <v>0</v>
      </c>
      <c r="U28" s="476">
        <f>U27/D27</f>
        <v>0</v>
      </c>
      <c r="V28" s="476">
        <f>V27/D27</f>
        <v>0</v>
      </c>
      <c r="W28" s="476">
        <f>W27/D27</f>
        <v>0</v>
      </c>
      <c r="X28" s="478">
        <f>X27/D27</f>
        <v>0.625</v>
      </c>
      <c r="Y28" s="475">
        <f>Y27/D27</f>
        <v>0.5</v>
      </c>
      <c r="Z28" s="476">
        <f>Z27/D27</f>
        <v>0.125</v>
      </c>
      <c r="AA28" s="476">
        <f>AA27/D27</f>
        <v>0</v>
      </c>
      <c r="AB28" s="476">
        <f>AB27/D27</f>
        <v>0</v>
      </c>
      <c r="AC28" s="476">
        <f>AC27/D27</f>
        <v>0</v>
      </c>
      <c r="AD28" s="479">
        <f>AD27/D27</f>
        <v>0.375</v>
      </c>
      <c r="AE28" s="480">
        <f>AE27/D27</f>
        <v>0</v>
      </c>
      <c r="AF28" s="465"/>
    </row>
    <row r="29" spans="2:32" ht="18.899999999999999" customHeight="1" x14ac:dyDescent="0.2">
      <c r="B29" s="618"/>
      <c r="C29" s="660"/>
      <c r="D29" s="540"/>
      <c r="E29" s="495"/>
      <c r="F29" s="496">
        <f t="shared" ref="F29" si="10">F27/E27</f>
        <v>0.8</v>
      </c>
      <c r="G29" s="494">
        <f>G27/E27</f>
        <v>0.8</v>
      </c>
      <c r="H29" s="494">
        <f>H27/E27</f>
        <v>0</v>
      </c>
      <c r="I29" s="522">
        <f>I27/E27</f>
        <v>0.2</v>
      </c>
      <c r="J29" s="491">
        <f>J27/$E$27</f>
        <v>0</v>
      </c>
      <c r="K29" s="494">
        <f>K27/E27</f>
        <v>0.8</v>
      </c>
      <c r="L29" s="494">
        <f>L27/E27</f>
        <v>0</v>
      </c>
      <c r="M29" s="494">
        <f>M27/E27</f>
        <v>0</v>
      </c>
      <c r="N29" s="518">
        <f>N27/E27</f>
        <v>0.2</v>
      </c>
      <c r="O29" s="491">
        <f>O27/$E$27</f>
        <v>0</v>
      </c>
      <c r="P29" s="494">
        <f>P27/E27</f>
        <v>0</v>
      </c>
      <c r="Q29" s="494">
        <f>Q27/E27</f>
        <v>0</v>
      </c>
      <c r="R29" s="494">
        <f>R27/E27</f>
        <v>0.8</v>
      </c>
      <c r="S29" s="518">
        <f>S27/E27</f>
        <v>0.2</v>
      </c>
      <c r="T29" s="491">
        <f>T27/$E$27</f>
        <v>0</v>
      </c>
      <c r="U29" s="494">
        <f>U27/E27</f>
        <v>0</v>
      </c>
      <c r="V29" s="494">
        <f>V27/E27</f>
        <v>0</v>
      </c>
      <c r="W29" s="494">
        <f>W27/E27</f>
        <v>0</v>
      </c>
      <c r="X29" s="518">
        <f>X27/E27</f>
        <v>1</v>
      </c>
      <c r="Y29" s="491">
        <f>Y27/E27</f>
        <v>0.8</v>
      </c>
      <c r="Z29" s="492">
        <f>Z27/E27</f>
        <v>0.2</v>
      </c>
      <c r="AA29" s="492">
        <f>AA27/E27</f>
        <v>0</v>
      </c>
      <c r="AB29" s="492">
        <f>AB27/E27</f>
        <v>0</v>
      </c>
      <c r="AC29" s="492">
        <f>AC27/E27</f>
        <v>0</v>
      </c>
      <c r="AD29" s="466"/>
      <c r="AE29" s="519"/>
      <c r="AF29" s="466"/>
    </row>
    <row r="30" spans="2:32" ht="18.899999999999999" customHeight="1" x14ac:dyDescent="0.2">
      <c r="B30" s="618"/>
      <c r="C30" s="656" t="s">
        <v>174</v>
      </c>
      <c r="D30" s="321">
        <v>176</v>
      </c>
      <c r="E30" s="488">
        <f>SUM(F30,I30)</f>
        <v>86</v>
      </c>
      <c r="F30" s="556">
        <f t="shared" ref="F30" si="11">G30+H30</f>
        <v>41</v>
      </c>
      <c r="G30" s="490">
        <v>40</v>
      </c>
      <c r="H30" s="490">
        <v>1</v>
      </c>
      <c r="I30" s="352">
        <v>45</v>
      </c>
      <c r="J30" s="471">
        <v>0</v>
      </c>
      <c r="K30" s="381">
        <v>76</v>
      </c>
      <c r="L30" s="381">
        <v>1</v>
      </c>
      <c r="M30" s="381">
        <v>1</v>
      </c>
      <c r="N30" s="409">
        <v>8</v>
      </c>
      <c r="O30" s="471">
        <v>0</v>
      </c>
      <c r="P30" s="381">
        <v>0</v>
      </c>
      <c r="Q30" s="381">
        <v>0</v>
      </c>
      <c r="R30" s="381">
        <v>76</v>
      </c>
      <c r="S30" s="409">
        <v>10</v>
      </c>
      <c r="T30" s="471">
        <v>0</v>
      </c>
      <c r="U30" s="381">
        <v>2</v>
      </c>
      <c r="V30" s="381">
        <v>0</v>
      </c>
      <c r="W30" s="381">
        <v>0</v>
      </c>
      <c r="X30" s="409">
        <v>84</v>
      </c>
      <c r="Y30" s="471">
        <v>82</v>
      </c>
      <c r="Z30" s="381">
        <v>2</v>
      </c>
      <c r="AA30" s="381">
        <v>0</v>
      </c>
      <c r="AB30" s="381">
        <v>0</v>
      </c>
      <c r="AC30" s="381">
        <v>2</v>
      </c>
      <c r="AD30" s="521">
        <v>67</v>
      </c>
      <c r="AE30" s="382">
        <v>23</v>
      </c>
      <c r="AF30" s="461"/>
    </row>
    <row r="31" spans="2:32" ht="18.899999999999999" customHeight="1" x14ac:dyDescent="0.2">
      <c r="B31" s="618"/>
      <c r="C31" s="658"/>
      <c r="D31" s="326"/>
      <c r="E31" s="474">
        <f>E30/D30</f>
        <v>0.48863636363636365</v>
      </c>
      <c r="F31" s="475">
        <f t="shared" ref="F31" si="12">F30/D30</f>
        <v>0.23295454545454544</v>
      </c>
      <c r="G31" s="476">
        <f>G30/D30</f>
        <v>0.22727272727272727</v>
      </c>
      <c r="H31" s="476">
        <f>H30/D30</f>
        <v>5.681818181818182E-3</v>
      </c>
      <c r="I31" s="477">
        <f>I30/D30</f>
        <v>0.25568181818181818</v>
      </c>
      <c r="J31" s="475">
        <f>J30/$D$30</f>
        <v>0</v>
      </c>
      <c r="K31" s="476">
        <f>K30/D30</f>
        <v>0.43181818181818182</v>
      </c>
      <c r="L31" s="476">
        <f>L30/D30</f>
        <v>5.681818181818182E-3</v>
      </c>
      <c r="M31" s="476">
        <f>M30/D30</f>
        <v>5.681818181818182E-3</v>
      </c>
      <c r="N31" s="478">
        <f>N30/D30</f>
        <v>4.5454545454545456E-2</v>
      </c>
      <c r="O31" s="475">
        <f>O30/$D$30</f>
        <v>0</v>
      </c>
      <c r="P31" s="476">
        <f>P30/D30</f>
        <v>0</v>
      </c>
      <c r="Q31" s="476">
        <f>Q30/D30</f>
        <v>0</v>
      </c>
      <c r="R31" s="476">
        <f>R30/D30</f>
        <v>0.43181818181818182</v>
      </c>
      <c r="S31" s="478">
        <f>S30/D30</f>
        <v>5.6818181818181816E-2</v>
      </c>
      <c r="T31" s="475">
        <f>T30/$D$30</f>
        <v>0</v>
      </c>
      <c r="U31" s="476">
        <f>U30/D30</f>
        <v>1.1363636363636364E-2</v>
      </c>
      <c r="V31" s="476">
        <f>V30/D30</f>
        <v>0</v>
      </c>
      <c r="W31" s="476">
        <f>W30/D30</f>
        <v>0</v>
      </c>
      <c r="X31" s="478">
        <f>X30/D30</f>
        <v>0.47727272727272729</v>
      </c>
      <c r="Y31" s="475">
        <f>Y30/D30</f>
        <v>0.46590909090909088</v>
      </c>
      <c r="Z31" s="476">
        <f>Z30/D30</f>
        <v>1.1363636363636364E-2</v>
      </c>
      <c r="AA31" s="476">
        <f>AA30/D30</f>
        <v>0</v>
      </c>
      <c r="AB31" s="476">
        <f>AB30/D30</f>
        <v>0</v>
      </c>
      <c r="AC31" s="476">
        <f>AC30/D30</f>
        <v>1.1363636363636364E-2</v>
      </c>
      <c r="AD31" s="479">
        <f>AD30/D30</f>
        <v>0.38068181818181818</v>
      </c>
      <c r="AE31" s="480">
        <f>AE30/D30</f>
        <v>0.13068181818181818</v>
      </c>
      <c r="AF31" s="465"/>
    </row>
    <row r="32" spans="2:32" ht="18.899999999999999" customHeight="1" thickBot="1" x14ac:dyDescent="0.25">
      <c r="B32" s="623"/>
      <c r="C32" s="735"/>
      <c r="D32" s="541"/>
      <c r="E32" s="428"/>
      <c r="F32" s="496">
        <f t="shared" ref="F32" si="13">F30/E30</f>
        <v>0.47674418604651164</v>
      </c>
      <c r="G32" s="492">
        <f>G30/E30</f>
        <v>0.46511627906976744</v>
      </c>
      <c r="H32" s="492">
        <f>H30/E30</f>
        <v>1.1627906976744186E-2</v>
      </c>
      <c r="I32" s="493">
        <f>I30/E30</f>
        <v>0.52325581395348841</v>
      </c>
      <c r="J32" s="481">
        <f>J30/$E$30</f>
        <v>0</v>
      </c>
      <c r="K32" s="482">
        <f>K30/E30</f>
        <v>0.88372093023255816</v>
      </c>
      <c r="L32" s="482">
        <f>L30/E30</f>
        <v>1.1627906976744186E-2</v>
      </c>
      <c r="M32" s="482">
        <f>M30/E30</f>
        <v>1.1627906976744186E-2</v>
      </c>
      <c r="N32" s="525">
        <f>N30/E30</f>
        <v>9.3023255813953487E-2</v>
      </c>
      <c r="O32" s="481">
        <f>O30/$E$30</f>
        <v>0</v>
      </c>
      <c r="P32" s="482">
        <f>P30/E30</f>
        <v>0</v>
      </c>
      <c r="Q32" s="482">
        <f>Q30/E30</f>
        <v>0</v>
      </c>
      <c r="R32" s="482">
        <f>R30/E30</f>
        <v>0.88372093023255816</v>
      </c>
      <c r="S32" s="525">
        <f>S30/E30</f>
        <v>0.11627906976744186</v>
      </c>
      <c r="T32" s="481">
        <f>T30/$E$30</f>
        <v>0</v>
      </c>
      <c r="U32" s="482">
        <f>U30/E30</f>
        <v>2.3255813953488372E-2</v>
      </c>
      <c r="V32" s="482">
        <f>V30/E30</f>
        <v>0</v>
      </c>
      <c r="W32" s="482">
        <f>W30/E30</f>
        <v>0</v>
      </c>
      <c r="X32" s="525">
        <f>X30/E30</f>
        <v>0.97674418604651159</v>
      </c>
      <c r="Y32" s="481">
        <f>Y30/E30</f>
        <v>0.95348837209302328</v>
      </c>
      <c r="Z32" s="482">
        <f>Z30/E30</f>
        <v>2.3255813953488372E-2</v>
      </c>
      <c r="AA32" s="482">
        <f>AA30/E30</f>
        <v>0</v>
      </c>
      <c r="AB32" s="482">
        <f>AB30/E30</f>
        <v>0</v>
      </c>
      <c r="AC32" s="482">
        <f>AC30/E30</f>
        <v>2.3255813953488372E-2</v>
      </c>
      <c r="AD32" s="486"/>
      <c r="AE32" s="487"/>
      <c r="AF32" s="466"/>
    </row>
    <row r="33" spans="2:32" ht="18.899999999999999" customHeight="1" thickTop="1" x14ac:dyDescent="0.2">
      <c r="B33" s="617" t="s">
        <v>216</v>
      </c>
      <c r="C33" s="733" t="s">
        <v>176</v>
      </c>
      <c r="D33" s="321">
        <v>106</v>
      </c>
      <c r="E33" s="393">
        <f>SUM(F33,I33)</f>
        <v>14</v>
      </c>
      <c r="F33" s="497">
        <f>G33+H33</f>
        <v>8</v>
      </c>
      <c r="G33" s="394">
        <v>8</v>
      </c>
      <c r="H33" s="394">
        <v>0</v>
      </c>
      <c r="I33" s="526">
        <v>6</v>
      </c>
      <c r="J33" s="497">
        <v>0</v>
      </c>
      <c r="K33" s="394">
        <v>12</v>
      </c>
      <c r="L33" s="394">
        <v>0</v>
      </c>
      <c r="M33" s="394">
        <v>0</v>
      </c>
      <c r="N33" s="517">
        <v>2</v>
      </c>
      <c r="O33" s="497">
        <v>0</v>
      </c>
      <c r="P33" s="394">
        <v>0</v>
      </c>
      <c r="Q33" s="394">
        <v>0</v>
      </c>
      <c r="R33" s="394">
        <v>10</v>
      </c>
      <c r="S33" s="517">
        <v>4</v>
      </c>
      <c r="T33" s="497">
        <v>0</v>
      </c>
      <c r="U33" s="394">
        <v>1</v>
      </c>
      <c r="V33" s="394">
        <v>0</v>
      </c>
      <c r="W33" s="394">
        <v>0</v>
      </c>
      <c r="X33" s="517">
        <v>13</v>
      </c>
      <c r="Y33" s="497">
        <v>13</v>
      </c>
      <c r="Z33" s="394">
        <v>0</v>
      </c>
      <c r="AA33" s="394">
        <v>0</v>
      </c>
      <c r="AB33" s="394">
        <v>0</v>
      </c>
      <c r="AC33" s="394">
        <v>1</v>
      </c>
      <c r="AD33" s="527">
        <v>62</v>
      </c>
      <c r="AE33" s="397">
        <v>30</v>
      </c>
      <c r="AF33" s="461"/>
    </row>
    <row r="34" spans="2:32" ht="18.899999999999999" customHeight="1" x14ac:dyDescent="0.2">
      <c r="B34" s="618"/>
      <c r="C34" s="625"/>
      <c r="D34" s="326"/>
      <c r="E34" s="474">
        <f>E33/D33</f>
        <v>0.13207547169811321</v>
      </c>
      <c r="F34" s="475">
        <f>F33/D33</f>
        <v>7.5471698113207544E-2</v>
      </c>
      <c r="G34" s="476">
        <f>G33/D33</f>
        <v>7.5471698113207544E-2</v>
      </c>
      <c r="H34" s="476">
        <f>H33/D33</f>
        <v>0</v>
      </c>
      <c r="I34" s="477">
        <f>I33/D33</f>
        <v>5.6603773584905662E-2</v>
      </c>
      <c r="J34" s="475">
        <f>J33/$D$33</f>
        <v>0</v>
      </c>
      <c r="K34" s="476">
        <f>K33/D33</f>
        <v>0.11320754716981132</v>
      </c>
      <c r="L34" s="476">
        <f>L33/D33</f>
        <v>0</v>
      </c>
      <c r="M34" s="476">
        <f>M33/D33</f>
        <v>0</v>
      </c>
      <c r="N34" s="478">
        <f>N33/D33</f>
        <v>1.8867924528301886E-2</v>
      </c>
      <c r="O34" s="475">
        <f>O33/$D$33</f>
        <v>0</v>
      </c>
      <c r="P34" s="476">
        <f>P33/D33</f>
        <v>0</v>
      </c>
      <c r="Q34" s="476">
        <f>Q33/D33</f>
        <v>0</v>
      </c>
      <c r="R34" s="476">
        <f>R33/D33</f>
        <v>9.4339622641509441E-2</v>
      </c>
      <c r="S34" s="478">
        <f>S33/D33</f>
        <v>3.7735849056603772E-2</v>
      </c>
      <c r="T34" s="475">
        <f>T33/$D$33</f>
        <v>0</v>
      </c>
      <c r="U34" s="476">
        <f>U33/D33</f>
        <v>9.433962264150943E-3</v>
      </c>
      <c r="V34" s="476">
        <f>V33/D33</f>
        <v>0</v>
      </c>
      <c r="W34" s="476">
        <f>W33/D33</f>
        <v>0</v>
      </c>
      <c r="X34" s="478">
        <f>X33/D33</f>
        <v>0.12264150943396226</v>
      </c>
      <c r="Y34" s="475">
        <f>Y33/D33</f>
        <v>0.12264150943396226</v>
      </c>
      <c r="Z34" s="476">
        <f>Z33/D33</f>
        <v>0</v>
      </c>
      <c r="AA34" s="476">
        <f>AA33/D33</f>
        <v>0</v>
      </c>
      <c r="AB34" s="476">
        <f>AB33/D33</f>
        <v>0</v>
      </c>
      <c r="AC34" s="476">
        <f>AC33/D33</f>
        <v>9.433962264150943E-3</v>
      </c>
      <c r="AD34" s="479">
        <f>AD33/D33</f>
        <v>0.58490566037735847</v>
      </c>
      <c r="AE34" s="480">
        <f>AE33/D33</f>
        <v>0.28301886792452829</v>
      </c>
      <c r="AF34" s="465"/>
    </row>
    <row r="35" spans="2:32" ht="18.899999999999999" customHeight="1" x14ac:dyDescent="0.2">
      <c r="B35" s="618"/>
      <c r="C35" s="732"/>
      <c r="D35" s="540"/>
      <c r="E35" s="428"/>
      <c r="F35" s="496">
        <f>F33/E33</f>
        <v>0.5714285714285714</v>
      </c>
      <c r="G35" s="492">
        <f>G33/E33</f>
        <v>0.5714285714285714</v>
      </c>
      <c r="H35" s="492">
        <f>H33/E33</f>
        <v>0</v>
      </c>
      <c r="I35" s="493">
        <f>I33/E33</f>
        <v>0.42857142857142855</v>
      </c>
      <c r="J35" s="491">
        <f>J33/$E$33</f>
        <v>0</v>
      </c>
      <c r="K35" s="494">
        <f>K33/E33</f>
        <v>0.8571428571428571</v>
      </c>
      <c r="L35" s="494">
        <f>L33/E33</f>
        <v>0</v>
      </c>
      <c r="M35" s="494">
        <f>M33/E33</f>
        <v>0</v>
      </c>
      <c r="N35" s="518">
        <f>N33/E33</f>
        <v>0.14285714285714285</v>
      </c>
      <c r="O35" s="491">
        <f>O33/$E$33</f>
        <v>0</v>
      </c>
      <c r="P35" s="494">
        <f>P33/E33</f>
        <v>0</v>
      </c>
      <c r="Q35" s="494">
        <f>Q33/E33</f>
        <v>0</v>
      </c>
      <c r="R35" s="494">
        <f>R33/E33</f>
        <v>0.7142857142857143</v>
      </c>
      <c r="S35" s="518">
        <f>S33/E33</f>
        <v>0.2857142857142857</v>
      </c>
      <c r="T35" s="491">
        <f>T33/$E$33</f>
        <v>0</v>
      </c>
      <c r="U35" s="494">
        <f>U33/E33</f>
        <v>7.1428571428571425E-2</v>
      </c>
      <c r="V35" s="494">
        <f>V33/E33</f>
        <v>0</v>
      </c>
      <c r="W35" s="494">
        <f>W33/E33</f>
        <v>0</v>
      </c>
      <c r="X35" s="518">
        <f>X33/E33</f>
        <v>0.9285714285714286</v>
      </c>
      <c r="Y35" s="491">
        <f>Y33/E33</f>
        <v>0.9285714285714286</v>
      </c>
      <c r="Z35" s="492">
        <f>Z33/E33</f>
        <v>0</v>
      </c>
      <c r="AA35" s="492">
        <f>AA33/E33</f>
        <v>0</v>
      </c>
      <c r="AB35" s="492">
        <f>AB33/E33</f>
        <v>0</v>
      </c>
      <c r="AC35" s="492">
        <f>AC33/E33</f>
        <v>7.1428571428571425E-2</v>
      </c>
      <c r="AD35" s="466"/>
      <c r="AE35" s="519"/>
      <c r="AF35" s="466"/>
    </row>
    <row r="36" spans="2:32" ht="18.899999999999999" customHeight="1" x14ac:dyDescent="0.2">
      <c r="B36" s="618"/>
      <c r="C36" s="732" t="s">
        <v>177</v>
      </c>
      <c r="D36" s="321">
        <v>171</v>
      </c>
      <c r="E36" s="380">
        <f>SUM(F36,I36)</f>
        <v>79</v>
      </c>
      <c r="F36" s="489">
        <f t="shared" ref="F36" si="14">G36+H36</f>
        <v>35</v>
      </c>
      <c r="G36" s="381">
        <v>32</v>
      </c>
      <c r="H36" s="381">
        <v>3</v>
      </c>
      <c r="I36" s="472">
        <v>44</v>
      </c>
      <c r="J36" s="471">
        <v>0</v>
      </c>
      <c r="K36" s="381">
        <v>64</v>
      </c>
      <c r="L36" s="381">
        <v>0</v>
      </c>
      <c r="M36" s="381">
        <v>1</v>
      </c>
      <c r="N36" s="409">
        <v>14</v>
      </c>
      <c r="O36" s="471">
        <v>0</v>
      </c>
      <c r="P36" s="381">
        <v>0</v>
      </c>
      <c r="Q36" s="381">
        <v>0</v>
      </c>
      <c r="R36" s="381">
        <v>63</v>
      </c>
      <c r="S36" s="409">
        <v>16</v>
      </c>
      <c r="T36" s="471">
        <v>0</v>
      </c>
      <c r="U36" s="381">
        <v>4</v>
      </c>
      <c r="V36" s="381">
        <v>0</v>
      </c>
      <c r="W36" s="381">
        <v>2</v>
      </c>
      <c r="X36" s="409">
        <v>73</v>
      </c>
      <c r="Y36" s="471">
        <v>72</v>
      </c>
      <c r="Z36" s="381">
        <v>3</v>
      </c>
      <c r="AA36" s="381">
        <v>1</v>
      </c>
      <c r="AB36" s="381">
        <v>1</v>
      </c>
      <c r="AC36" s="381">
        <v>2</v>
      </c>
      <c r="AD36" s="521">
        <v>79</v>
      </c>
      <c r="AE36" s="382">
        <v>13</v>
      </c>
      <c r="AF36" s="461"/>
    </row>
    <row r="37" spans="2:32" ht="18.899999999999999" customHeight="1" x14ac:dyDescent="0.2">
      <c r="B37" s="618"/>
      <c r="C37" s="732"/>
      <c r="D37" s="326"/>
      <c r="E37" s="474">
        <f>E36/D36</f>
        <v>0.46198830409356723</v>
      </c>
      <c r="F37" s="475">
        <f t="shared" ref="F37" si="15">F36/D36</f>
        <v>0.2046783625730994</v>
      </c>
      <c r="G37" s="476">
        <f>G36/D36</f>
        <v>0.1871345029239766</v>
      </c>
      <c r="H37" s="476">
        <f>H36/D36</f>
        <v>1.7543859649122806E-2</v>
      </c>
      <c r="I37" s="477">
        <f>I36/D36</f>
        <v>0.25730994152046782</v>
      </c>
      <c r="J37" s="475">
        <f>J36/$D$36</f>
        <v>0</v>
      </c>
      <c r="K37" s="476">
        <f>K36/D36</f>
        <v>0.3742690058479532</v>
      </c>
      <c r="L37" s="476">
        <f>L36/D36</f>
        <v>0</v>
      </c>
      <c r="M37" s="476">
        <f>M36/D36</f>
        <v>5.8479532163742687E-3</v>
      </c>
      <c r="N37" s="478">
        <f>N36/D36</f>
        <v>8.1871345029239762E-2</v>
      </c>
      <c r="O37" s="475">
        <f>O36/$D$36</f>
        <v>0</v>
      </c>
      <c r="P37" s="476">
        <f>P36/D36</f>
        <v>0</v>
      </c>
      <c r="Q37" s="476">
        <f>Q36/D36</f>
        <v>0</v>
      </c>
      <c r="R37" s="476">
        <f>R36/D36</f>
        <v>0.36842105263157893</v>
      </c>
      <c r="S37" s="478">
        <f>S36/D36</f>
        <v>9.3567251461988299E-2</v>
      </c>
      <c r="T37" s="475">
        <f>T36/$D$36</f>
        <v>0</v>
      </c>
      <c r="U37" s="476">
        <f>U36/D36</f>
        <v>2.3391812865497075E-2</v>
      </c>
      <c r="V37" s="476">
        <f>V36/D36</f>
        <v>0</v>
      </c>
      <c r="W37" s="476">
        <f>W36/D36</f>
        <v>1.1695906432748537E-2</v>
      </c>
      <c r="X37" s="478">
        <f>X36/D36</f>
        <v>0.42690058479532161</v>
      </c>
      <c r="Y37" s="475">
        <f>Y36/D36</f>
        <v>0.42105263157894735</v>
      </c>
      <c r="Z37" s="476">
        <f>Z36/D36</f>
        <v>1.7543859649122806E-2</v>
      </c>
      <c r="AA37" s="476">
        <f>AA36/D36</f>
        <v>5.8479532163742687E-3</v>
      </c>
      <c r="AB37" s="476">
        <f>AB36/D36</f>
        <v>5.8479532163742687E-3</v>
      </c>
      <c r="AC37" s="476">
        <f>AC36/D36</f>
        <v>1.1695906432748537E-2</v>
      </c>
      <c r="AD37" s="479">
        <f>AD36/D36</f>
        <v>0.46198830409356723</v>
      </c>
      <c r="AE37" s="480">
        <f>AE36/D36</f>
        <v>7.6023391812865493E-2</v>
      </c>
      <c r="AF37" s="465"/>
    </row>
    <row r="38" spans="2:32" ht="18.899999999999999" customHeight="1" x14ac:dyDescent="0.2">
      <c r="B38" s="618"/>
      <c r="C38" s="732"/>
      <c r="D38" s="540"/>
      <c r="E38" s="495"/>
      <c r="F38" s="496">
        <f t="shared" ref="F38" si="16">F36/E36</f>
        <v>0.44303797468354428</v>
      </c>
      <c r="G38" s="494">
        <f>G36/E36</f>
        <v>0.4050632911392405</v>
      </c>
      <c r="H38" s="494">
        <f>H36/E36</f>
        <v>3.7974683544303799E-2</v>
      </c>
      <c r="I38" s="522">
        <f>I36/E36</f>
        <v>0.55696202531645567</v>
      </c>
      <c r="J38" s="491">
        <f>J36/$E$36</f>
        <v>0</v>
      </c>
      <c r="K38" s="494">
        <f>K36/E36</f>
        <v>0.810126582278481</v>
      </c>
      <c r="L38" s="494">
        <f>L36/E36</f>
        <v>0</v>
      </c>
      <c r="M38" s="494">
        <f>M36/E36</f>
        <v>1.2658227848101266E-2</v>
      </c>
      <c r="N38" s="518">
        <f>N36/E36</f>
        <v>0.17721518987341772</v>
      </c>
      <c r="O38" s="491">
        <f>O36/$E$36</f>
        <v>0</v>
      </c>
      <c r="P38" s="494">
        <f>P36/E36</f>
        <v>0</v>
      </c>
      <c r="Q38" s="494">
        <f>Q36/E36</f>
        <v>0</v>
      </c>
      <c r="R38" s="494">
        <f>R36/E36</f>
        <v>0.79746835443037978</v>
      </c>
      <c r="S38" s="518">
        <f>S36/E36</f>
        <v>0.20253164556962025</v>
      </c>
      <c r="T38" s="491">
        <f>T36/$E$36</f>
        <v>0</v>
      </c>
      <c r="U38" s="494">
        <f>U36/E36</f>
        <v>5.0632911392405063E-2</v>
      </c>
      <c r="V38" s="494">
        <f>V36/E36</f>
        <v>0</v>
      </c>
      <c r="W38" s="494">
        <f>W36/E36</f>
        <v>2.5316455696202531E-2</v>
      </c>
      <c r="X38" s="518">
        <f>X36/E36</f>
        <v>0.92405063291139244</v>
      </c>
      <c r="Y38" s="491">
        <f>Y36/E36</f>
        <v>0.91139240506329111</v>
      </c>
      <c r="Z38" s="492">
        <f>Z36/E36</f>
        <v>3.7974683544303799E-2</v>
      </c>
      <c r="AA38" s="492">
        <f>AA36/E36</f>
        <v>1.2658227848101266E-2</v>
      </c>
      <c r="AB38" s="492">
        <f>AB36/E36</f>
        <v>1.2658227848101266E-2</v>
      </c>
      <c r="AC38" s="492">
        <f>AC36/E36</f>
        <v>2.5316455696202531E-2</v>
      </c>
      <c r="AD38" s="466"/>
      <c r="AE38" s="519"/>
      <c r="AF38" s="466"/>
    </row>
    <row r="39" spans="2:32" ht="18.899999999999999" customHeight="1" x14ac:dyDescent="0.2">
      <c r="B39" s="618"/>
      <c r="C39" s="625" t="s">
        <v>178</v>
      </c>
      <c r="D39" s="321">
        <v>49</v>
      </c>
      <c r="E39" s="488">
        <f>SUM(F39,I39)</f>
        <v>27</v>
      </c>
      <c r="F39" s="489">
        <f t="shared" ref="F39" si="17">G39+H39</f>
        <v>10</v>
      </c>
      <c r="G39" s="490">
        <v>10</v>
      </c>
      <c r="H39" s="490">
        <v>0</v>
      </c>
      <c r="I39" s="352">
        <v>17</v>
      </c>
      <c r="J39" s="471">
        <v>0</v>
      </c>
      <c r="K39" s="381">
        <v>24</v>
      </c>
      <c r="L39" s="381">
        <v>1</v>
      </c>
      <c r="M39" s="381">
        <v>0</v>
      </c>
      <c r="N39" s="409">
        <v>2</v>
      </c>
      <c r="O39" s="471">
        <v>0</v>
      </c>
      <c r="P39" s="381">
        <v>0</v>
      </c>
      <c r="Q39" s="381">
        <v>0</v>
      </c>
      <c r="R39" s="381">
        <v>24</v>
      </c>
      <c r="S39" s="409">
        <v>3</v>
      </c>
      <c r="T39" s="471">
        <v>0</v>
      </c>
      <c r="U39" s="381">
        <v>1</v>
      </c>
      <c r="V39" s="381">
        <v>0</v>
      </c>
      <c r="W39" s="381">
        <v>0</v>
      </c>
      <c r="X39" s="409">
        <v>26</v>
      </c>
      <c r="Y39" s="471">
        <v>25</v>
      </c>
      <c r="Z39" s="381">
        <v>0</v>
      </c>
      <c r="AA39" s="381">
        <v>0</v>
      </c>
      <c r="AB39" s="381">
        <v>1</v>
      </c>
      <c r="AC39" s="381">
        <v>1</v>
      </c>
      <c r="AD39" s="521">
        <v>17</v>
      </c>
      <c r="AE39" s="382">
        <v>5</v>
      </c>
      <c r="AF39" s="461"/>
    </row>
    <row r="40" spans="2:32" ht="18.899999999999999" customHeight="1" x14ac:dyDescent="0.2">
      <c r="B40" s="618"/>
      <c r="C40" s="732"/>
      <c r="D40" s="326"/>
      <c r="E40" s="474">
        <f>E39/D39</f>
        <v>0.55102040816326525</v>
      </c>
      <c r="F40" s="475">
        <f t="shared" ref="F40" si="18">F39/D39</f>
        <v>0.20408163265306123</v>
      </c>
      <c r="G40" s="476">
        <f>G39/D39</f>
        <v>0.20408163265306123</v>
      </c>
      <c r="H40" s="476">
        <f>H39/D39</f>
        <v>0</v>
      </c>
      <c r="I40" s="477">
        <f>I39/D39</f>
        <v>0.34693877551020408</v>
      </c>
      <c r="J40" s="475">
        <f>J39/$D$39</f>
        <v>0</v>
      </c>
      <c r="K40" s="476">
        <f>K39/D39</f>
        <v>0.48979591836734693</v>
      </c>
      <c r="L40" s="476">
        <f>L39/D39</f>
        <v>2.0408163265306121E-2</v>
      </c>
      <c r="M40" s="476">
        <f>M39/D39</f>
        <v>0</v>
      </c>
      <c r="N40" s="478">
        <f>N39/D39</f>
        <v>4.0816326530612242E-2</v>
      </c>
      <c r="O40" s="475">
        <f>O39/$D$39</f>
        <v>0</v>
      </c>
      <c r="P40" s="476">
        <f>P39/D39</f>
        <v>0</v>
      </c>
      <c r="Q40" s="476">
        <f>Q39/D39</f>
        <v>0</v>
      </c>
      <c r="R40" s="476">
        <f>R39/D39</f>
        <v>0.48979591836734693</v>
      </c>
      <c r="S40" s="478">
        <f>S39/D39</f>
        <v>6.1224489795918366E-2</v>
      </c>
      <c r="T40" s="475">
        <f>T39/$D$39</f>
        <v>0</v>
      </c>
      <c r="U40" s="476">
        <f>U39/D39</f>
        <v>2.0408163265306121E-2</v>
      </c>
      <c r="V40" s="476">
        <f>V39/D39</f>
        <v>0</v>
      </c>
      <c r="W40" s="476">
        <f>W39/D39</f>
        <v>0</v>
      </c>
      <c r="X40" s="478">
        <f>X39/D39</f>
        <v>0.53061224489795922</v>
      </c>
      <c r="Y40" s="475">
        <f>Y39/D39</f>
        <v>0.51020408163265307</v>
      </c>
      <c r="Z40" s="476">
        <f>Z39/D39</f>
        <v>0</v>
      </c>
      <c r="AA40" s="476">
        <f>AA39/D39</f>
        <v>0</v>
      </c>
      <c r="AB40" s="476">
        <f>AB39/D39</f>
        <v>2.0408163265306121E-2</v>
      </c>
      <c r="AC40" s="476">
        <f>AC39/D39</f>
        <v>2.0408163265306121E-2</v>
      </c>
      <c r="AD40" s="479">
        <f>AD39/D39</f>
        <v>0.34693877551020408</v>
      </c>
      <c r="AE40" s="480">
        <f>AE39/D39</f>
        <v>0.10204081632653061</v>
      </c>
      <c r="AF40" s="465"/>
    </row>
    <row r="41" spans="2:32" ht="18.899999999999999" customHeight="1" x14ac:dyDescent="0.2">
      <c r="B41" s="618"/>
      <c r="C41" s="732"/>
      <c r="D41" s="540"/>
      <c r="E41" s="428"/>
      <c r="F41" s="496">
        <f t="shared" ref="F41" si="19">F39/E39</f>
        <v>0.37037037037037035</v>
      </c>
      <c r="G41" s="492">
        <f>G39/E39</f>
        <v>0.37037037037037035</v>
      </c>
      <c r="H41" s="492">
        <f>H39/E39</f>
        <v>0</v>
      </c>
      <c r="I41" s="493">
        <f>I39/E39</f>
        <v>0.62962962962962965</v>
      </c>
      <c r="J41" s="496">
        <f>J39/$E$39</f>
        <v>0</v>
      </c>
      <c r="K41" s="494">
        <f>K39/E39</f>
        <v>0.88888888888888884</v>
      </c>
      <c r="L41" s="494">
        <f>L39/E39</f>
        <v>3.7037037037037035E-2</v>
      </c>
      <c r="M41" s="494">
        <f>M39/E39</f>
        <v>0</v>
      </c>
      <c r="N41" s="518">
        <f>N39/E39</f>
        <v>7.407407407407407E-2</v>
      </c>
      <c r="O41" s="496">
        <f>O39/$E$39</f>
        <v>0</v>
      </c>
      <c r="P41" s="494">
        <f>P39/E39</f>
        <v>0</v>
      </c>
      <c r="Q41" s="494">
        <f>Q39/E39</f>
        <v>0</v>
      </c>
      <c r="R41" s="494">
        <f>R39/E39</f>
        <v>0.88888888888888884</v>
      </c>
      <c r="S41" s="518">
        <f>S39/E39</f>
        <v>0.1111111111111111</v>
      </c>
      <c r="T41" s="496">
        <f>T39/$E$39</f>
        <v>0</v>
      </c>
      <c r="U41" s="494">
        <f>U39/E39</f>
        <v>3.7037037037037035E-2</v>
      </c>
      <c r="V41" s="494">
        <f>V39/E39</f>
        <v>0</v>
      </c>
      <c r="W41" s="494">
        <f>W39/E39</f>
        <v>0</v>
      </c>
      <c r="X41" s="518">
        <f>X39/E39</f>
        <v>0.96296296296296291</v>
      </c>
      <c r="Y41" s="496">
        <f>Y39/E39</f>
        <v>0.92592592592592593</v>
      </c>
      <c r="Z41" s="494">
        <f>Z39/E39</f>
        <v>0</v>
      </c>
      <c r="AA41" s="494">
        <f>AA39/E39</f>
        <v>0</v>
      </c>
      <c r="AB41" s="494">
        <f>AB39/E39</f>
        <v>3.7037037037037035E-2</v>
      </c>
      <c r="AC41" s="494">
        <f>AC39/E39</f>
        <v>3.7037037037037035E-2</v>
      </c>
      <c r="AD41" s="523"/>
      <c r="AE41" s="524"/>
      <c r="AF41" s="466"/>
    </row>
    <row r="42" spans="2:32" ht="18.899999999999999" customHeight="1" x14ac:dyDescent="0.2">
      <c r="B42" s="618"/>
      <c r="C42" s="732" t="s">
        <v>179</v>
      </c>
      <c r="D42" s="321">
        <v>38</v>
      </c>
      <c r="E42" s="380">
        <f>SUM(F42,I42)</f>
        <v>27</v>
      </c>
      <c r="F42" s="489">
        <f t="shared" ref="F42" si="20">G42+H42</f>
        <v>15</v>
      </c>
      <c r="G42" s="381">
        <v>15</v>
      </c>
      <c r="H42" s="381">
        <v>0</v>
      </c>
      <c r="I42" s="472">
        <v>12</v>
      </c>
      <c r="J42" s="489">
        <v>0</v>
      </c>
      <c r="K42" s="490">
        <v>25</v>
      </c>
      <c r="L42" s="490">
        <v>0</v>
      </c>
      <c r="M42" s="490">
        <v>0</v>
      </c>
      <c r="N42" s="520">
        <v>2</v>
      </c>
      <c r="O42" s="489">
        <v>0</v>
      </c>
      <c r="P42" s="490">
        <v>1</v>
      </c>
      <c r="Q42" s="490">
        <v>0</v>
      </c>
      <c r="R42" s="490">
        <v>24</v>
      </c>
      <c r="S42" s="520">
        <v>2</v>
      </c>
      <c r="T42" s="489">
        <v>0</v>
      </c>
      <c r="U42" s="490">
        <v>0</v>
      </c>
      <c r="V42" s="490">
        <v>0</v>
      </c>
      <c r="W42" s="490">
        <v>0</v>
      </c>
      <c r="X42" s="520">
        <v>27</v>
      </c>
      <c r="Y42" s="489">
        <v>25</v>
      </c>
      <c r="Z42" s="490">
        <v>2</v>
      </c>
      <c r="AA42" s="490">
        <v>0</v>
      </c>
      <c r="AB42" s="490">
        <v>0</v>
      </c>
      <c r="AC42" s="490">
        <v>0</v>
      </c>
      <c r="AD42" s="461">
        <v>9</v>
      </c>
      <c r="AE42" s="473">
        <v>2</v>
      </c>
      <c r="AF42" s="461"/>
    </row>
    <row r="43" spans="2:32" ht="18.899999999999999" customHeight="1" x14ac:dyDescent="0.2">
      <c r="B43" s="618"/>
      <c r="C43" s="732"/>
      <c r="D43" s="326"/>
      <c r="E43" s="474">
        <f>E42/D42</f>
        <v>0.71052631578947367</v>
      </c>
      <c r="F43" s="475">
        <f t="shared" ref="F43" si="21">F42/D42</f>
        <v>0.39473684210526316</v>
      </c>
      <c r="G43" s="476">
        <f>G42/D42</f>
        <v>0.39473684210526316</v>
      </c>
      <c r="H43" s="476">
        <f>H42/D42</f>
        <v>0</v>
      </c>
      <c r="I43" s="477">
        <f>I42/D42</f>
        <v>0.31578947368421051</v>
      </c>
      <c r="J43" s="475">
        <f>J42/$D$42</f>
        <v>0</v>
      </c>
      <c r="K43" s="476">
        <f>K42/D42</f>
        <v>0.65789473684210531</v>
      </c>
      <c r="L43" s="476">
        <f>L42/D42</f>
        <v>0</v>
      </c>
      <c r="M43" s="476">
        <f>M42/D42</f>
        <v>0</v>
      </c>
      <c r="N43" s="478">
        <f>N42/D42</f>
        <v>5.2631578947368418E-2</v>
      </c>
      <c r="O43" s="475">
        <f>O42/$D$42</f>
        <v>0</v>
      </c>
      <c r="P43" s="476">
        <f>P42/D42</f>
        <v>2.6315789473684209E-2</v>
      </c>
      <c r="Q43" s="476">
        <f>Q42/D42</f>
        <v>0</v>
      </c>
      <c r="R43" s="476">
        <f>R42/D42</f>
        <v>0.63157894736842102</v>
      </c>
      <c r="S43" s="478">
        <f>S42/D42</f>
        <v>5.2631578947368418E-2</v>
      </c>
      <c r="T43" s="475">
        <f>T42/$D$42</f>
        <v>0</v>
      </c>
      <c r="U43" s="476">
        <f>U42/D42</f>
        <v>0</v>
      </c>
      <c r="V43" s="476">
        <f>V42/D42</f>
        <v>0</v>
      </c>
      <c r="W43" s="476">
        <f>W42/D42</f>
        <v>0</v>
      </c>
      <c r="X43" s="478">
        <f>X42/D42</f>
        <v>0.71052631578947367</v>
      </c>
      <c r="Y43" s="475">
        <f>Y42/D42</f>
        <v>0.65789473684210531</v>
      </c>
      <c r="Z43" s="476">
        <f>Z42/D42</f>
        <v>5.2631578947368418E-2</v>
      </c>
      <c r="AA43" s="476">
        <f>AA42/D42</f>
        <v>0</v>
      </c>
      <c r="AB43" s="476">
        <f>AB42/D42</f>
        <v>0</v>
      </c>
      <c r="AC43" s="476">
        <f>AC42/D42</f>
        <v>0</v>
      </c>
      <c r="AD43" s="479">
        <f>AD42/D42</f>
        <v>0.23684210526315788</v>
      </c>
      <c r="AE43" s="480">
        <f>AE42/D42</f>
        <v>5.2631578947368418E-2</v>
      </c>
      <c r="AF43" s="465"/>
    </row>
    <row r="44" spans="2:32" ht="18.899999999999999" customHeight="1" x14ac:dyDescent="0.2">
      <c r="B44" s="618"/>
      <c r="C44" s="732"/>
      <c r="D44" s="540"/>
      <c r="E44" s="428"/>
      <c r="F44" s="496">
        <f t="shared" ref="F44" si="22">F42/E42</f>
        <v>0.55555555555555558</v>
      </c>
      <c r="G44" s="492">
        <f>G42/E42</f>
        <v>0.55555555555555558</v>
      </c>
      <c r="H44" s="492">
        <f>H42/E42</f>
        <v>0</v>
      </c>
      <c r="I44" s="493">
        <f>I42/E42</f>
        <v>0.44444444444444442</v>
      </c>
      <c r="J44" s="491">
        <f>J42/$E$42</f>
        <v>0</v>
      </c>
      <c r="K44" s="494">
        <f>K42/E42</f>
        <v>0.92592592592592593</v>
      </c>
      <c r="L44" s="494">
        <f>L42/E42</f>
        <v>0</v>
      </c>
      <c r="M44" s="494">
        <f>M42/E42</f>
        <v>0</v>
      </c>
      <c r="N44" s="518">
        <f>N42/E42</f>
        <v>7.407407407407407E-2</v>
      </c>
      <c r="O44" s="491">
        <f>O42/$E$42</f>
        <v>0</v>
      </c>
      <c r="P44" s="494">
        <f>P42/E42</f>
        <v>3.7037037037037035E-2</v>
      </c>
      <c r="Q44" s="494">
        <f>Q42/E42</f>
        <v>0</v>
      </c>
      <c r="R44" s="494">
        <f>R42/E42</f>
        <v>0.88888888888888884</v>
      </c>
      <c r="S44" s="518">
        <f>S42/E42</f>
        <v>7.407407407407407E-2</v>
      </c>
      <c r="T44" s="491">
        <f>T42/$E$42</f>
        <v>0</v>
      </c>
      <c r="U44" s="494">
        <f>U42/E42</f>
        <v>0</v>
      </c>
      <c r="V44" s="494">
        <f>V42/E42</f>
        <v>0</v>
      </c>
      <c r="W44" s="494">
        <f>W42/E42</f>
        <v>0</v>
      </c>
      <c r="X44" s="518">
        <f>X42/E42</f>
        <v>1</v>
      </c>
      <c r="Y44" s="491">
        <f>Y42/E42</f>
        <v>0.92592592592592593</v>
      </c>
      <c r="Z44" s="492">
        <f>Z42/E42</f>
        <v>7.407407407407407E-2</v>
      </c>
      <c r="AA44" s="492">
        <f>AA42/E42</f>
        <v>0</v>
      </c>
      <c r="AB44" s="492">
        <f>AB42/E42</f>
        <v>0</v>
      </c>
      <c r="AC44" s="492">
        <f>AC42/E42</f>
        <v>0</v>
      </c>
      <c r="AD44" s="466"/>
      <c r="AE44" s="519"/>
      <c r="AF44" s="466"/>
    </row>
    <row r="45" spans="2:32" ht="18.899999999999999" customHeight="1" x14ac:dyDescent="0.2">
      <c r="B45" s="618"/>
      <c r="C45" s="732" t="s">
        <v>180</v>
      </c>
      <c r="D45" s="321">
        <v>33</v>
      </c>
      <c r="E45" s="380">
        <f>SUM(F45,I45)</f>
        <v>28</v>
      </c>
      <c r="F45" s="489">
        <f t="shared" ref="F45" si="23">G45+H45</f>
        <v>6</v>
      </c>
      <c r="G45" s="381">
        <v>5</v>
      </c>
      <c r="H45" s="381">
        <v>1</v>
      </c>
      <c r="I45" s="472">
        <v>22</v>
      </c>
      <c r="J45" s="471">
        <v>0</v>
      </c>
      <c r="K45" s="381">
        <v>25</v>
      </c>
      <c r="L45" s="381">
        <v>0</v>
      </c>
      <c r="M45" s="381">
        <v>0</v>
      </c>
      <c r="N45" s="409">
        <v>3</v>
      </c>
      <c r="O45" s="471">
        <v>0</v>
      </c>
      <c r="P45" s="381">
        <v>0</v>
      </c>
      <c r="Q45" s="381">
        <v>0</v>
      </c>
      <c r="R45" s="381">
        <v>25</v>
      </c>
      <c r="S45" s="409">
        <v>3</v>
      </c>
      <c r="T45" s="471">
        <v>0</v>
      </c>
      <c r="U45" s="381">
        <v>0</v>
      </c>
      <c r="V45" s="381">
        <v>0</v>
      </c>
      <c r="W45" s="381">
        <v>0</v>
      </c>
      <c r="X45" s="409">
        <v>28</v>
      </c>
      <c r="Y45" s="471">
        <v>27</v>
      </c>
      <c r="Z45" s="381">
        <v>0</v>
      </c>
      <c r="AA45" s="381">
        <v>0</v>
      </c>
      <c r="AB45" s="381">
        <v>0</v>
      </c>
      <c r="AC45" s="381">
        <v>1</v>
      </c>
      <c r="AD45" s="521">
        <v>3</v>
      </c>
      <c r="AE45" s="382">
        <v>2</v>
      </c>
      <c r="AF45" s="461"/>
    </row>
    <row r="46" spans="2:32" ht="18.899999999999999" customHeight="1" x14ac:dyDescent="0.2">
      <c r="B46" s="618"/>
      <c r="C46" s="591"/>
      <c r="D46" s="326"/>
      <c r="E46" s="474">
        <f>E45/D45</f>
        <v>0.84848484848484851</v>
      </c>
      <c r="F46" s="475">
        <f t="shared" ref="F46" si="24">F45/D45</f>
        <v>0.18181818181818182</v>
      </c>
      <c r="G46" s="476">
        <f>G45/D45</f>
        <v>0.15151515151515152</v>
      </c>
      <c r="H46" s="476">
        <f>H45/D45</f>
        <v>3.0303030303030304E-2</v>
      </c>
      <c r="I46" s="477">
        <f>I45/D45</f>
        <v>0.66666666666666663</v>
      </c>
      <c r="J46" s="475">
        <f>J45/$D$45</f>
        <v>0</v>
      </c>
      <c r="K46" s="476">
        <f>K45/D45</f>
        <v>0.75757575757575757</v>
      </c>
      <c r="L46" s="476">
        <f>L45/D45</f>
        <v>0</v>
      </c>
      <c r="M46" s="476">
        <f>M45/D45</f>
        <v>0</v>
      </c>
      <c r="N46" s="478">
        <f>N45/D45</f>
        <v>9.0909090909090912E-2</v>
      </c>
      <c r="O46" s="475">
        <f>O45/$D$45</f>
        <v>0</v>
      </c>
      <c r="P46" s="476">
        <f>P45/D45</f>
        <v>0</v>
      </c>
      <c r="Q46" s="476">
        <f>Q45/D45</f>
        <v>0</v>
      </c>
      <c r="R46" s="476">
        <f>R45/D45</f>
        <v>0.75757575757575757</v>
      </c>
      <c r="S46" s="478">
        <f>S45/D45</f>
        <v>9.0909090909090912E-2</v>
      </c>
      <c r="T46" s="475">
        <f>T45/$D$45</f>
        <v>0</v>
      </c>
      <c r="U46" s="476">
        <f>U45/D45</f>
        <v>0</v>
      </c>
      <c r="V46" s="476">
        <f>V45/D45</f>
        <v>0</v>
      </c>
      <c r="W46" s="476">
        <f>W45/D45</f>
        <v>0</v>
      </c>
      <c r="X46" s="478">
        <f>X45/D45</f>
        <v>0.84848484848484851</v>
      </c>
      <c r="Y46" s="475">
        <f>Y45/D45</f>
        <v>0.81818181818181823</v>
      </c>
      <c r="Z46" s="476">
        <f>Z45/D45</f>
        <v>0</v>
      </c>
      <c r="AA46" s="476">
        <f>AA45/D45</f>
        <v>0</v>
      </c>
      <c r="AB46" s="476">
        <f>AB45/D45</f>
        <v>0</v>
      </c>
      <c r="AC46" s="476">
        <f>AC45/D45</f>
        <v>3.0303030303030304E-2</v>
      </c>
      <c r="AD46" s="479">
        <f>AD45/D45</f>
        <v>9.0909090909090912E-2</v>
      </c>
      <c r="AE46" s="480">
        <f>AE45/D45</f>
        <v>6.0606060606060608E-2</v>
      </c>
      <c r="AF46" s="465"/>
    </row>
    <row r="47" spans="2:32" ht="18.899999999999999" customHeight="1" x14ac:dyDescent="0.2">
      <c r="B47" s="618"/>
      <c r="C47" s="591"/>
      <c r="D47" s="540"/>
      <c r="E47" s="495"/>
      <c r="F47" s="496">
        <f t="shared" ref="F47" si="25">F45/E45</f>
        <v>0.21428571428571427</v>
      </c>
      <c r="G47" s="494">
        <f>G45/E45</f>
        <v>0.17857142857142858</v>
      </c>
      <c r="H47" s="494">
        <f>H45/E45</f>
        <v>3.5714285714285712E-2</v>
      </c>
      <c r="I47" s="522">
        <f>I45/E45</f>
        <v>0.7857142857142857</v>
      </c>
      <c r="J47" s="496">
        <f>J45/$E$45</f>
        <v>0</v>
      </c>
      <c r="K47" s="494">
        <f>K45/E45</f>
        <v>0.8928571428571429</v>
      </c>
      <c r="L47" s="494">
        <f>L45/E45</f>
        <v>0</v>
      </c>
      <c r="M47" s="494">
        <f>M45/E45</f>
        <v>0</v>
      </c>
      <c r="N47" s="518">
        <f>N45/E45</f>
        <v>0.10714285714285714</v>
      </c>
      <c r="O47" s="496">
        <f>O45/$E$45</f>
        <v>0</v>
      </c>
      <c r="P47" s="494">
        <f>P45/E45</f>
        <v>0</v>
      </c>
      <c r="Q47" s="494">
        <f>Q45/E45</f>
        <v>0</v>
      </c>
      <c r="R47" s="494">
        <f>R45/E45</f>
        <v>0.8928571428571429</v>
      </c>
      <c r="S47" s="518">
        <f>S45/E45</f>
        <v>0.10714285714285714</v>
      </c>
      <c r="T47" s="496">
        <f>T45/$E$45</f>
        <v>0</v>
      </c>
      <c r="U47" s="494">
        <f>U45/E45</f>
        <v>0</v>
      </c>
      <c r="V47" s="494">
        <f>V45/E45</f>
        <v>0</v>
      </c>
      <c r="W47" s="494">
        <v>0.01</v>
      </c>
      <c r="X47" s="518">
        <f>X45/E45</f>
        <v>1</v>
      </c>
      <c r="Y47" s="496">
        <f>Y45/E45</f>
        <v>0.9642857142857143</v>
      </c>
      <c r="Z47" s="494">
        <f>Z45/E45</f>
        <v>0</v>
      </c>
      <c r="AA47" s="494">
        <f>AA45/E45</f>
        <v>0</v>
      </c>
      <c r="AB47" s="494">
        <f>AB45/E45</f>
        <v>0</v>
      </c>
      <c r="AC47" s="494">
        <f>AC45/E45</f>
        <v>3.5714285714285712E-2</v>
      </c>
      <c r="AD47" s="523"/>
      <c r="AE47" s="524"/>
      <c r="AF47" s="466"/>
    </row>
    <row r="48" spans="2:32" ht="18.899999999999999" customHeight="1" x14ac:dyDescent="0.2">
      <c r="B48" s="618"/>
      <c r="C48" s="732" t="s">
        <v>181</v>
      </c>
      <c r="D48" s="321">
        <v>30</v>
      </c>
      <c r="E48" s="488">
        <f>SUM(F48,I48)</f>
        <v>28</v>
      </c>
      <c r="F48" s="489">
        <f t="shared" ref="F48" si="26">G48+H48</f>
        <v>12</v>
      </c>
      <c r="G48" s="490">
        <v>12</v>
      </c>
      <c r="H48" s="490">
        <v>0</v>
      </c>
      <c r="I48" s="352">
        <v>16</v>
      </c>
      <c r="J48" s="489">
        <v>0</v>
      </c>
      <c r="K48" s="490">
        <v>23</v>
      </c>
      <c r="L48" s="490">
        <v>1</v>
      </c>
      <c r="M48" s="490">
        <v>0</v>
      </c>
      <c r="N48" s="520">
        <v>4</v>
      </c>
      <c r="O48" s="489">
        <v>0</v>
      </c>
      <c r="P48" s="490">
        <v>0</v>
      </c>
      <c r="Q48" s="490">
        <v>0</v>
      </c>
      <c r="R48" s="490">
        <v>21</v>
      </c>
      <c r="S48" s="520">
        <v>7</v>
      </c>
      <c r="T48" s="489">
        <v>0</v>
      </c>
      <c r="U48" s="490">
        <v>1</v>
      </c>
      <c r="V48" s="490">
        <v>0</v>
      </c>
      <c r="W48" s="490">
        <v>1</v>
      </c>
      <c r="X48" s="520">
        <v>26</v>
      </c>
      <c r="Y48" s="489">
        <v>22</v>
      </c>
      <c r="Z48" s="490">
        <v>5</v>
      </c>
      <c r="AA48" s="490">
        <v>1</v>
      </c>
      <c r="AB48" s="490">
        <v>0</v>
      </c>
      <c r="AC48" s="490">
        <v>0</v>
      </c>
      <c r="AD48" s="461">
        <v>0</v>
      </c>
      <c r="AE48" s="473">
        <v>2</v>
      </c>
      <c r="AF48" s="461"/>
    </row>
    <row r="49" spans="2:32" ht="18.899999999999999" customHeight="1" x14ac:dyDescent="0.2">
      <c r="B49" s="618"/>
      <c r="C49" s="591"/>
      <c r="D49" s="326"/>
      <c r="E49" s="474">
        <f>E48/D48</f>
        <v>0.93333333333333335</v>
      </c>
      <c r="F49" s="475">
        <f t="shared" ref="F49" si="27">F48/D48</f>
        <v>0.4</v>
      </c>
      <c r="G49" s="476">
        <f>G48/D48</f>
        <v>0.4</v>
      </c>
      <c r="H49" s="476">
        <f>H48/D48</f>
        <v>0</v>
      </c>
      <c r="I49" s="477">
        <f>I48/D48</f>
        <v>0.53333333333333333</v>
      </c>
      <c r="J49" s="475">
        <f>J48/$D$48</f>
        <v>0</v>
      </c>
      <c r="K49" s="476">
        <f>K48/D48</f>
        <v>0.76666666666666672</v>
      </c>
      <c r="L49" s="476">
        <f>L48/D48</f>
        <v>3.3333333333333333E-2</v>
      </c>
      <c r="M49" s="476">
        <f>M48/D48</f>
        <v>0</v>
      </c>
      <c r="N49" s="478">
        <f>N48/D48</f>
        <v>0.13333333333333333</v>
      </c>
      <c r="O49" s="475">
        <f>O48/$D$48</f>
        <v>0</v>
      </c>
      <c r="P49" s="476">
        <f>P48/D48</f>
        <v>0</v>
      </c>
      <c r="Q49" s="476">
        <f>Q48/D48</f>
        <v>0</v>
      </c>
      <c r="R49" s="476">
        <f>R48/D48</f>
        <v>0.7</v>
      </c>
      <c r="S49" s="478">
        <f>S48/D48</f>
        <v>0.23333333333333334</v>
      </c>
      <c r="T49" s="475">
        <f>T48/$D$48</f>
        <v>0</v>
      </c>
      <c r="U49" s="476">
        <f>U48/D48</f>
        <v>3.3333333333333333E-2</v>
      </c>
      <c r="V49" s="476">
        <f>V48/D48</f>
        <v>0</v>
      </c>
      <c r="W49" s="476">
        <f>W48/D48</f>
        <v>3.3333333333333333E-2</v>
      </c>
      <c r="X49" s="478">
        <f>X48/D48</f>
        <v>0.8666666666666667</v>
      </c>
      <c r="Y49" s="475">
        <f>Y48/D48</f>
        <v>0.73333333333333328</v>
      </c>
      <c r="Z49" s="476">
        <f>Z48/D48</f>
        <v>0.16666666666666666</v>
      </c>
      <c r="AA49" s="476">
        <f>AA48/D48</f>
        <v>3.3333333333333333E-2</v>
      </c>
      <c r="AB49" s="476">
        <f>AB48/D48</f>
        <v>0</v>
      </c>
      <c r="AC49" s="476">
        <f>AC48/D48</f>
        <v>0</v>
      </c>
      <c r="AD49" s="479">
        <f>AD48/D48</f>
        <v>0</v>
      </c>
      <c r="AE49" s="480">
        <f>AE48/D48</f>
        <v>6.6666666666666666E-2</v>
      </c>
      <c r="AF49" s="465"/>
    </row>
    <row r="50" spans="2:32" ht="18.899999999999999" customHeight="1" thickBot="1" x14ac:dyDescent="0.25">
      <c r="B50" s="618"/>
      <c r="C50" s="738"/>
      <c r="D50" s="541"/>
      <c r="E50" s="440"/>
      <c r="F50" s="557">
        <f t="shared" ref="F50" si="28">F48/E48</f>
        <v>0.42857142857142855</v>
      </c>
      <c r="G50" s="482">
        <f>G48/E48</f>
        <v>0.42857142857142855</v>
      </c>
      <c r="H50" s="482">
        <f>H48/E48</f>
        <v>0</v>
      </c>
      <c r="I50" s="483">
        <f>I48/E48</f>
        <v>0.5714285714285714</v>
      </c>
      <c r="J50" s="481">
        <f>J48/$E$48</f>
        <v>0</v>
      </c>
      <c r="K50" s="482">
        <f>K48/E48</f>
        <v>0.8214285714285714</v>
      </c>
      <c r="L50" s="482">
        <f>L48/E48</f>
        <v>3.5714285714285712E-2</v>
      </c>
      <c r="M50" s="482">
        <f>M48/E48</f>
        <v>0</v>
      </c>
      <c r="N50" s="525">
        <f>N48/E48</f>
        <v>0.14285714285714285</v>
      </c>
      <c r="O50" s="481">
        <f>O48/$E$48</f>
        <v>0</v>
      </c>
      <c r="P50" s="482">
        <f>P48/E48</f>
        <v>0</v>
      </c>
      <c r="Q50" s="482">
        <f>Q48/E48</f>
        <v>0</v>
      </c>
      <c r="R50" s="482">
        <f>R48/E48</f>
        <v>0.75</v>
      </c>
      <c r="S50" s="525">
        <f>S48/E48</f>
        <v>0.25</v>
      </c>
      <c r="T50" s="481">
        <f>T48/$E$48</f>
        <v>0</v>
      </c>
      <c r="U50" s="482">
        <f>U48/E48</f>
        <v>3.5714285714285712E-2</v>
      </c>
      <c r="V50" s="482">
        <f>V48/E48</f>
        <v>0</v>
      </c>
      <c r="W50" s="482">
        <f>W48/E48</f>
        <v>3.5714285714285712E-2</v>
      </c>
      <c r="X50" s="525">
        <f>X48/E48</f>
        <v>0.9285714285714286</v>
      </c>
      <c r="Y50" s="481">
        <f>Y48/E48</f>
        <v>0.7857142857142857</v>
      </c>
      <c r="Z50" s="482">
        <f>Z48/E48</f>
        <v>0.17857142857142858</v>
      </c>
      <c r="AA50" s="482">
        <f>AA48/E48</f>
        <v>3.5714285714285712E-2</v>
      </c>
      <c r="AB50" s="482">
        <f>AB48/E48</f>
        <v>0</v>
      </c>
      <c r="AC50" s="482">
        <f>AC48/E48</f>
        <v>0</v>
      </c>
      <c r="AD50" s="486"/>
      <c r="AE50" s="487"/>
      <c r="AF50" s="466"/>
    </row>
    <row r="51" spans="2:32" ht="18.899999999999999" customHeight="1" thickTop="1" x14ac:dyDescent="0.2">
      <c r="B51" s="618"/>
      <c r="C51" s="498" t="s">
        <v>182</v>
      </c>
      <c r="D51" s="340">
        <v>291</v>
      </c>
      <c r="E51" s="351">
        <f t="shared" ref="E51:AE51" si="29">E36+E39+E42+E45</f>
        <v>161</v>
      </c>
      <c r="F51" s="467">
        <f t="shared" si="29"/>
        <v>66</v>
      </c>
      <c r="G51" s="516">
        <f t="shared" si="29"/>
        <v>62</v>
      </c>
      <c r="H51" s="516">
        <f t="shared" si="29"/>
        <v>4</v>
      </c>
      <c r="I51" s="17">
        <f t="shared" si="29"/>
        <v>95</v>
      </c>
      <c r="J51" s="467">
        <f t="shared" ref="J51" si="30">J36+J39+J42+J45</f>
        <v>0</v>
      </c>
      <c r="K51" s="516">
        <f t="shared" ref="K51:S51" si="31">K36+K39+K42+K45</f>
        <v>138</v>
      </c>
      <c r="L51" s="516">
        <f t="shared" si="31"/>
        <v>1</v>
      </c>
      <c r="M51" s="516">
        <f>M36+M39+M42+M45</f>
        <v>1</v>
      </c>
      <c r="N51" s="468">
        <f t="shared" si="31"/>
        <v>21</v>
      </c>
      <c r="O51" s="467">
        <f t="shared" si="31"/>
        <v>0</v>
      </c>
      <c r="P51" s="516">
        <f t="shared" si="31"/>
        <v>1</v>
      </c>
      <c r="Q51" s="516">
        <f t="shared" si="31"/>
        <v>0</v>
      </c>
      <c r="R51" s="516">
        <f t="shared" si="31"/>
        <v>136</v>
      </c>
      <c r="S51" s="468">
        <f t="shared" si="31"/>
        <v>24</v>
      </c>
      <c r="T51" s="467">
        <f t="shared" si="29"/>
        <v>0</v>
      </c>
      <c r="U51" s="516">
        <f>U36+U39+U42+U45</f>
        <v>5</v>
      </c>
      <c r="V51" s="516">
        <f t="shared" si="29"/>
        <v>0</v>
      </c>
      <c r="W51" s="516">
        <f>W36+W39+W42+W45</f>
        <v>2</v>
      </c>
      <c r="X51" s="468">
        <f t="shared" si="29"/>
        <v>154</v>
      </c>
      <c r="Y51" s="467">
        <f t="shared" si="29"/>
        <v>149</v>
      </c>
      <c r="Z51" s="516">
        <f t="shared" si="29"/>
        <v>5</v>
      </c>
      <c r="AA51" s="516">
        <f t="shared" si="29"/>
        <v>1</v>
      </c>
      <c r="AB51" s="516">
        <f t="shared" si="29"/>
        <v>2</v>
      </c>
      <c r="AC51" s="516">
        <f t="shared" si="29"/>
        <v>4</v>
      </c>
      <c r="AD51" s="469">
        <f t="shared" si="29"/>
        <v>108</v>
      </c>
      <c r="AE51" s="470">
        <f t="shared" si="29"/>
        <v>22</v>
      </c>
      <c r="AF51" s="461"/>
    </row>
    <row r="52" spans="2:32" ht="18.899999999999999" customHeight="1" x14ac:dyDescent="0.2">
      <c r="B52" s="618"/>
      <c r="C52" s="423" t="s">
        <v>183</v>
      </c>
      <c r="D52" s="164"/>
      <c r="E52" s="474">
        <f>E51/D51</f>
        <v>0.5532646048109966</v>
      </c>
      <c r="F52" s="475">
        <f>F51/D51</f>
        <v>0.22680412371134021</v>
      </c>
      <c r="G52" s="476">
        <f>G51/D51</f>
        <v>0.21305841924398625</v>
      </c>
      <c r="H52" s="476">
        <f>H51/D51</f>
        <v>1.3745704467353952E-2</v>
      </c>
      <c r="I52" s="477">
        <f>I51/D51</f>
        <v>0.32646048109965636</v>
      </c>
      <c r="J52" s="475">
        <f>J51/$D$51</f>
        <v>0</v>
      </c>
      <c r="K52" s="476">
        <f>K51/D51</f>
        <v>0.47422680412371132</v>
      </c>
      <c r="L52" s="476">
        <f>L51/D51</f>
        <v>3.4364261168384879E-3</v>
      </c>
      <c r="M52" s="476">
        <f>M51/D51</f>
        <v>3.4364261168384879E-3</v>
      </c>
      <c r="N52" s="478">
        <f>N51/D51</f>
        <v>7.2164948453608241E-2</v>
      </c>
      <c r="O52" s="475">
        <f>O51/$D$51</f>
        <v>0</v>
      </c>
      <c r="P52" s="476">
        <f>P51/D51</f>
        <v>3.4364261168384879E-3</v>
      </c>
      <c r="Q52" s="476">
        <f>Q51/D51</f>
        <v>0</v>
      </c>
      <c r="R52" s="476">
        <f>R51/D51</f>
        <v>0.46735395189003437</v>
      </c>
      <c r="S52" s="478">
        <f>S51/D51</f>
        <v>8.247422680412371E-2</v>
      </c>
      <c r="T52" s="475">
        <f>T51/$D$51</f>
        <v>0</v>
      </c>
      <c r="U52" s="476">
        <f>U51/D51</f>
        <v>1.7182130584192441E-2</v>
      </c>
      <c r="V52" s="476">
        <f>V51/D51</f>
        <v>0</v>
      </c>
      <c r="W52" s="476">
        <f>W51/D51</f>
        <v>6.8728522336769758E-3</v>
      </c>
      <c r="X52" s="478">
        <f>X51/D51</f>
        <v>0.52920962199312716</v>
      </c>
      <c r="Y52" s="475">
        <f>Y51/D51</f>
        <v>0.51202749140893467</v>
      </c>
      <c r="Z52" s="476">
        <f>Z51/D51</f>
        <v>1.7182130584192441E-2</v>
      </c>
      <c r="AA52" s="476">
        <f>AA51/D51</f>
        <v>3.4364261168384879E-3</v>
      </c>
      <c r="AB52" s="476">
        <f>AB51/D51</f>
        <v>6.8728522336769758E-3</v>
      </c>
      <c r="AC52" s="476">
        <f>AC51/D51</f>
        <v>1.3745704467353952E-2</v>
      </c>
      <c r="AD52" s="479">
        <f>AD51/D51</f>
        <v>0.37113402061855671</v>
      </c>
      <c r="AE52" s="480">
        <f>AE51/D51</f>
        <v>7.560137457044673E-2</v>
      </c>
      <c r="AF52" s="465"/>
    </row>
    <row r="53" spans="2:32" ht="18.899999999999999" customHeight="1" x14ac:dyDescent="0.2">
      <c r="B53" s="618"/>
      <c r="C53" s="424"/>
      <c r="D53" s="165"/>
      <c r="E53" s="433"/>
      <c r="F53" s="499">
        <f>F51/E51</f>
        <v>0.40993788819875776</v>
      </c>
      <c r="G53" s="500">
        <f>G51/E51</f>
        <v>0.38509316770186336</v>
      </c>
      <c r="H53" s="500">
        <f>H51/E51</f>
        <v>2.4844720496894408E-2</v>
      </c>
      <c r="I53" s="501">
        <f>I51/E51</f>
        <v>0.59006211180124224</v>
      </c>
      <c r="J53" s="499">
        <f>J51/$E$51</f>
        <v>0</v>
      </c>
      <c r="K53" s="500">
        <f>K51/E51</f>
        <v>0.8571428571428571</v>
      </c>
      <c r="L53" s="500">
        <f>L51/E51</f>
        <v>6.2111801242236021E-3</v>
      </c>
      <c r="M53" s="500">
        <f>M51/E51</f>
        <v>6.2111801242236021E-3</v>
      </c>
      <c r="N53" s="502">
        <f>N51/E51</f>
        <v>0.13043478260869565</v>
      </c>
      <c r="O53" s="499">
        <f>O51/$E$51</f>
        <v>0</v>
      </c>
      <c r="P53" s="500">
        <f>P51/E51</f>
        <v>6.2111801242236021E-3</v>
      </c>
      <c r="Q53" s="500">
        <f>Q51/E51</f>
        <v>0</v>
      </c>
      <c r="R53" s="500">
        <f>R51/E51</f>
        <v>0.84472049689440998</v>
      </c>
      <c r="S53" s="502">
        <f>S51/E51</f>
        <v>0.14906832298136646</v>
      </c>
      <c r="T53" s="499">
        <f>T51/$E$51</f>
        <v>0</v>
      </c>
      <c r="U53" s="500">
        <f>U51/E51</f>
        <v>3.1055900621118012E-2</v>
      </c>
      <c r="V53" s="500">
        <f>V51/E51</f>
        <v>0</v>
      </c>
      <c r="W53" s="500">
        <f>W51/E51</f>
        <v>1.2422360248447204E-2</v>
      </c>
      <c r="X53" s="502">
        <f>X51/E51</f>
        <v>0.95652173913043481</v>
      </c>
      <c r="Y53" s="499">
        <f>Y51/E51</f>
        <v>0.92546583850931674</v>
      </c>
      <c r="Z53" s="500">
        <f>Z51/E51</f>
        <v>3.1055900621118012E-2</v>
      </c>
      <c r="AA53" s="500">
        <f>AA51/E51</f>
        <v>6.2111801242236021E-3</v>
      </c>
      <c r="AB53" s="500">
        <f>AB51/E51</f>
        <v>1.2422360248447204E-2</v>
      </c>
      <c r="AC53" s="500">
        <f>AC51/E51</f>
        <v>2.4844720496894408E-2</v>
      </c>
      <c r="AD53" s="503"/>
      <c r="AE53" s="504"/>
      <c r="AF53" s="466"/>
    </row>
    <row r="54" spans="2:32" ht="18.899999999999999" customHeight="1" x14ac:dyDescent="0.2">
      <c r="B54" s="618"/>
      <c r="C54" s="505" t="s">
        <v>182</v>
      </c>
      <c r="D54" s="341">
        <v>150</v>
      </c>
      <c r="E54" s="351">
        <f t="shared" ref="E54:AE54" si="32">E39+E42+E45+E48</f>
        <v>110</v>
      </c>
      <c r="F54" s="467">
        <f t="shared" si="32"/>
        <v>43</v>
      </c>
      <c r="G54" s="516">
        <f t="shared" si="32"/>
        <v>42</v>
      </c>
      <c r="H54" s="516">
        <f t="shared" si="32"/>
        <v>1</v>
      </c>
      <c r="I54" s="17">
        <f t="shared" si="32"/>
        <v>67</v>
      </c>
      <c r="J54" s="467">
        <f t="shared" ref="J54" si="33">J39+J42+J45+J48</f>
        <v>0</v>
      </c>
      <c r="K54" s="516">
        <f t="shared" ref="K54:S54" si="34">K39+K42+K45+K48</f>
        <v>97</v>
      </c>
      <c r="L54" s="516">
        <f t="shared" si="34"/>
        <v>2</v>
      </c>
      <c r="M54" s="516">
        <f t="shared" si="34"/>
        <v>0</v>
      </c>
      <c r="N54" s="468">
        <f t="shared" si="34"/>
        <v>11</v>
      </c>
      <c r="O54" s="467">
        <f t="shared" si="34"/>
        <v>0</v>
      </c>
      <c r="P54" s="516">
        <f t="shared" si="34"/>
        <v>1</v>
      </c>
      <c r="Q54" s="516">
        <f t="shared" si="34"/>
        <v>0</v>
      </c>
      <c r="R54" s="516">
        <f t="shared" si="34"/>
        <v>94</v>
      </c>
      <c r="S54" s="468">
        <f t="shared" si="34"/>
        <v>15</v>
      </c>
      <c r="T54" s="467">
        <f t="shared" si="32"/>
        <v>0</v>
      </c>
      <c r="U54" s="516">
        <f>U39+U42+U45+U48</f>
        <v>2</v>
      </c>
      <c r="V54" s="516">
        <f t="shared" si="32"/>
        <v>0</v>
      </c>
      <c r="W54" s="516">
        <f t="shared" si="32"/>
        <v>1</v>
      </c>
      <c r="X54" s="468">
        <f t="shared" si="32"/>
        <v>107</v>
      </c>
      <c r="Y54" s="467">
        <f t="shared" si="32"/>
        <v>99</v>
      </c>
      <c r="Z54" s="516">
        <f t="shared" si="32"/>
        <v>7</v>
      </c>
      <c r="AA54" s="516">
        <f t="shared" si="32"/>
        <v>1</v>
      </c>
      <c r="AB54" s="516">
        <f t="shared" si="32"/>
        <v>1</v>
      </c>
      <c r="AC54" s="516">
        <f t="shared" si="32"/>
        <v>2</v>
      </c>
      <c r="AD54" s="469">
        <f t="shared" si="32"/>
        <v>29</v>
      </c>
      <c r="AE54" s="470">
        <f t="shared" si="32"/>
        <v>11</v>
      </c>
      <c r="AF54" s="461"/>
    </row>
    <row r="55" spans="2:32" ht="18.899999999999999" customHeight="1" x14ac:dyDescent="0.2">
      <c r="B55" s="618"/>
      <c r="C55" s="423" t="s">
        <v>184</v>
      </c>
      <c r="D55" s="342"/>
      <c r="E55" s="474">
        <f>E54/D54</f>
        <v>0.73333333333333328</v>
      </c>
      <c r="F55" s="475">
        <f>F54/D54</f>
        <v>0.28666666666666668</v>
      </c>
      <c r="G55" s="476">
        <f>G54/D54</f>
        <v>0.28000000000000003</v>
      </c>
      <c r="H55" s="476">
        <f>H54/D54</f>
        <v>6.6666666666666671E-3</v>
      </c>
      <c r="I55" s="477">
        <f>I54/D54</f>
        <v>0.44666666666666666</v>
      </c>
      <c r="J55" s="475">
        <f>J54/$D$54</f>
        <v>0</v>
      </c>
      <c r="K55" s="476">
        <f>K54/D54</f>
        <v>0.64666666666666661</v>
      </c>
      <c r="L55" s="476">
        <f>L54/D54</f>
        <v>1.3333333333333334E-2</v>
      </c>
      <c r="M55" s="476">
        <f>M54/D54</f>
        <v>0</v>
      </c>
      <c r="N55" s="478">
        <f>N54/D54</f>
        <v>7.3333333333333334E-2</v>
      </c>
      <c r="O55" s="475">
        <f>O54/$D$54</f>
        <v>0</v>
      </c>
      <c r="P55" s="476">
        <f>P54/D54</f>
        <v>6.6666666666666671E-3</v>
      </c>
      <c r="Q55" s="476">
        <f>Q54/D54</f>
        <v>0</v>
      </c>
      <c r="R55" s="476">
        <f>R54/D54</f>
        <v>0.62666666666666671</v>
      </c>
      <c r="S55" s="478">
        <f>S54/D54</f>
        <v>0.1</v>
      </c>
      <c r="T55" s="475">
        <f>T54/$D$54</f>
        <v>0</v>
      </c>
      <c r="U55" s="476">
        <f>U54/D54</f>
        <v>1.3333333333333334E-2</v>
      </c>
      <c r="V55" s="476">
        <f>V54/D54</f>
        <v>0</v>
      </c>
      <c r="W55" s="476">
        <f>W54/D54</f>
        <v>6.6666666666666671E-3</v>
      </c>
      <c r="X55" s="478">
        <f>X54/D54</f>
        <v>0.71333333333333337</v>
      </c>
      <c r="Y55" s="475">
        <f>Y54/D54</f>
        <v>0.66</v>
      </c>
      <c r="Z55" s="476">
        <f>Z54/D54</f>
        <v>4.6666666666666669E-2</v>
      </c>
      <c r="AA55" s="476">
        <f>AA54/D54</f>
        <v>6.6666666666666671E-3</v>
      </c>
      <c r="AB55" s="476">
        <f>AB54/D54</f>
        <v>6.6666666666666671E-3</v>
      </c>
      <c r="AC55" s="476">
        <f>AC54/D54</f>
        <v>1.3333333333333334E-2</v>
      </c>
      <c r="AD55" s="479">
        <f>AD54/D54</f>
        <v>0.19333333333333333</v>
      </c>
      <c r="AE55" s="480">
        <f>AE54/D54</f>
        <v>7.3333333333333334E-2</v>
      </c>
      <c r="AF55" s="465"/>
    </row>
    <row r="56" spans="2:32" ht="18.899999999999999" customHeight="1" thickBot="1" x14ac:dyDescent="0.25">
      <c r="B56" s="619"/>
      <c r="C56" s="424"/>
      <c r="D56" s="165"/>
      <c r="E56" s="446"/>
      <c r="F56" s="506">
        <f>F54/E54</f>
        <v>0.39090909090909093</v>
      </c>
      <c r="G56" s="507">
        <f>G54/E54</f>
        <v>0.38181818181818183</v>
      </c>
      <c r="H56" s="507">
        <f>H54/E54</f>
        <v>9.0909090909090905E-3</v>
      </c>
      <c r="I56" s="508">
        <f>I54/E54</f>
        <v>0.60909090909090913</v>
      </c>
      <c r="J56" s="506">
        <f>J54/$E$54</f>
        <v>0</v>
      </c>
      <c r="K56" s="507">
        <f>K54/E54</f>
        <v>0.88181818181818183</v>
      </c>
      <c r="L56" s="507">
        <f>L54/E54</f>
        <v>1.8181818181818181E-2</v>
      </c>
      <c r="M56" s="507">
        <f>M54/E54</f>
        <v>0</v>
      </c>
      <c r="N56" s="509">
        <f>N54/E54</f>
        <v>0.1</v>
      </c>
      <c r="O56" s="506">
        <f>O54/$E$54</f>
        <v>0</v>
      </c>
      <c r="P56" s="507">
        <f>P54/E54</f>
        <v>9.0909090909090905E-3</v>
      </c>
      <c r="Q56" s="507">
        <f>Q54/E54</f>
        <v>0</v>
      </c>
      <c r="R56" s="507">
        <f>R54/E54</f>
        <v>0.8545454545454545</v>
      </c>
      <c r="S56" s="509">
        <f>S54/E54</f>
        <v>0.13636363636363635</v>
      </c>
      <c r="T56" s="506">
        <f>T54/$E$54</f>
        <v>0</v>
      </c>
      <c r="U56" s="507">
        <f>U54/E54</f>
        <v>1.8181818181818181E-2</v>
      </c>
      <c r="V56" s="507">
        <f>V54/E54</f>
        <v>0</v>
      </c>
      <c r="W56" s="507">
        <f>W54/E54</f>
        <v>9.0909090909090905E-3</v>
      </c>
      <c r="X56" s="509">
        <f>X54/E54</f>
        <v>0.97272727272727277</v>
      </c>
      <c r="Y56" s="506">
        <f>Y54/E54</f>
        <v>0.9</v>
      </c>
      <c r="Z56" s="507">
        <f>Z54/E54</f>
        <v>6.363636363636363E-2</v>
      </c>
      <c r="AA56" s="507">
        <f>AA54/E54</f>
        <v>9.0909090909090905E-3</v>
      </c>
      <c r="AB56" s="507">
        <f>AB54/E54</f>
        <v>9.0909090909090905E-3</v>
      </c>
      <c r="AC56" s="507">
        <f>AC54/E54</f>
        <v>1.8181818181818181E-2</v>
      </c>
      <c r="AD56" s="510"/>
      <c r="AE56" s="511"/>
      <c r="AF56" s="466"/>
    </row>
    <row r="57" spans="2:32" ht="14.25" customHeight="1" x14ac:dyDescent="0.2">
      <c r="C57" s="98"/>
      <c r="D57" s="10"/>
      <c r="E57" s="360"/>
      <c r="F57" s="360"/>
      <c r="G57" s="360"/>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row>
  </sheetData>
  <mergeCells count="41">
    <mergeCell ref="AE9:AE11"/>
    <mergeCell ref="AD9:AD11"/>
    <mergeCell ref="J10:J11"/>
    <mergeCell ref="B15:B32"/>
    <mergeCell ref="AC10:AC11"/>
    <mergeCell ref="D8:D11"/>
    <mergeCell ref="I10:I11"/>
    <mergeCell ref="F10:F11"/>
    <mergeCell ref="T10:T11"/>
    <mergeCell ref="AA10:AA11"/>
    <mergeCell ref="X10:X11"/>
    <mergeCell ref="W10:W11"/>
    <mergeCell ref="AB10:AB11"/>
    <mergeCell ref="Z10:Z11"/>
    <mergeCell ref="U10:U11"/>
    <mergeCell ref="Y10:Y11"/>
    <mergeCell ref="C48:C50"/>
    <mergeCell ref="S10:S11"/>
    <mergeCell ref="K10:K11"/>
    <mergeCell ref="L10:L11"/>
    <mergeCell ref="M10:M11"/>
    <mergeCell ref="N10:N11"/>
    <mergeCell ref="E8:E11"/>
    <mergeCell ref="B12:C14"/>
    <mergeCell ref="P10:P11"/>
    <mergeCell ref="C36:C38"/>
    <mergeCell ref="C24:C26"/>
    <mergeCell ref="B33:B56"/>
    <mergeCell ref="C18:C20"/>
    <mergeCell ref="C21:C23"/>
    <mergeCell ref="R10:R11"/>
    <mergeCell ref="V10:V11"/>
    <mergeCell ref="C45:C47"/>
    <mergeCell ref="C33:C35"/>
    <mergeCell ref="C39:C41"/>
    <mergeCell ref="C42:C44"/>
    <mergeCell ref="C15:C17"/>
    <mergeCell ref="C27:C29"/>
    <mergeCell ref="C30:C32"/>
    <mergeCell ref="O10:O11"/>
    <mergeCell ref="Q10:Q11"/>
  </mergeCells>
  <phoneticPr fontId="2"/>
  <pageMargins left="0.51181102362204722" right="0.19685039370078741" top="0.70866141732283472" bottom="0.27559055118110237" header="0.19685039370078741" footer="0.19685039370078741"/>
  <pageSetup paperSize="9" scale="55" firstPageNumber="4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7">
    <tabColor rgb="FF00B0F0"/>
  </sheetPr>
  <dimension ref="B2:AB41"/>
  <sheetViews>
    <sheetView view="pageBreakPreview" topLeftCell="A59" zoomScaleNormal="100" zoomScaleSheetLayoutView="100" workbookViewId="0">
      <selection activeCell="N17" sqref="N17"/>
    </sheetView>
  </sheetViews>
  <sheetFormatPr defaultColWidth="9" defaultRowHeight="13.2" x14ac:dyDescent="0.2"/>
  <cols>
    <col min="1" max="1" width="4.6640625" style="1" customWidth="1"/>
    <col min="2" max="2" width="3.109375" style="1" customWidth="1"/>
    <col min="3" max="3" width="15.6640625" style="1" customWidth="1"/>
    <col min="4" max="4" width="9.6640625" style="1" customWidth="1"/>
    <col min="5" max="6" width="8.109375" style="1" customWidth="1"/>
    <col min="7" max="7" width="7.6640625" style="1" customWidth="1"/>
    <col min="8" max="8" width="7.109375" style="1" customWidth="1"/>
    <col min="9" max="10" width="8.109375" style="1" customWidth="1"/>
    <col min="11" max="11" width="7.6640625" style="1" customWidth="1"/>
    <col min="12" max="12" width="7.109375" style="1" customWidth="1"/>
    <col min="13" max="14" width="8.109375" style="1" customWidth="1"/>
    <col min="15" max="15" width="7.6640625" style="1" customWidth="1"/>
    <col min="16" max="16" width="7.109375" style="1" customWidth="1"/>
    <col min="17" max="18" width="8.109375" style="1" customWidth="1"/>
    <col min="19" max="19" width="7.6640625" style="1" customWidth="1"/>
    <col min="20" max="20" width="7.109375" style="1" customWidth="1"/>
    <col min="21" max="21" width="8" style="1" customWidth="1"/>
    <col min="22" max="22" width="8.109375" style="1" customWidth="1"/>
    <col min="23" max="23" width="7.6640625" style="1" customWidth="1"/>
    <col min="24" max="24" width="7" style="1" customWidth="1"/>
    <col min="25" max="26" width="8.109375" style="1" customWidth="1"/>
    <col min="27" max="27" width="7.6640625" style="1" customWidth="1"/>
    <col min="28" max="28" width="7.109375" style="1" customWidth="1"/>
    <col min="29" max="29" width="4.6640625" style="1" customWidth="1"/>
    <col min="30" max="16384" width="9" style="1"/>
  </cols>
  <sheetData>
    <row r="2" spans="2:28" ht="14.4" x14ac:dyDescent="0.2">
      <c r="B2" s="20" t="s">
        <v>355</v>
      </c>
    </row>
    <row r="3" spans="2:28" ht="14.4" x14ac:dyDescent="0.2">
      <c r="B3" s="20"/>
    </row>
    <row r="4" spans="2:28" ht="14.4" x14ac:dyDescent="0.2">
      <c r="B4" s="20"/>
      <c r="X4" s="36" t="s">
        <v>356</v>
      </c>
    </row>
    <row r="5" spans="2:28" ht="14.4" x14ac:dyDescent="0.2">
      <c r="B5" s="20"/>
      <c r="X5" s="36" t="s">
        <v>357</v>
      </c>
    </row>
    <row r="6" spans="2:28" ht="14.4" x14ac:dyDescent="0.2">
      <c r="B6" s="20"/>
      <c r="V6" s="42"/>
    </row>
    <row r="7" spans="2:28" ht="13.8" thickBot="1" x14ac:dyDescent="0.25">
      <c r="B7" s="11"/>
      <c r="C7" s="11"/>
      <c r="D7" s="11"/>
      <c r="AB7" s="2" t="s">
        <v>287</v>
      </c>
    </row>
    <row r="8" spans="2:28" ht="16.5" customHeight="1" x14ac:dyDescent="0.2">
      <c r="B8" s="12"/>
      <c r="C8" s="8"/>
      <c r="D8" s="656" t="s">
        <v>358</v>
      </c>
      <c r="E8" s="179" t="s">
        <v>359</v>
      </c>
      <c r="F8" s="180"/>
      <c r="G8" s="180"/>
      <c r="H8" s="545"/>
      <c r="I8" s="179" t="s">
        <v>360</v>
      </c>
      <c r="J8" s="180"/>
      <c r="K8" s="180"/>
      <c r="L8" s="183"/>
      <c r="M8" s="179" t="s">
        <v>361</v>
      </c>
      <c r="N8" s="180"/>
      <c r="O8" s="180"/>
      <c r="P8" s="183"/>
      <c r="Q8" s="179" t="s">
        <v>362</v>
      </c>
      <c r="R8" s="180"/>
      <c r="S8" s="180"/>
      <c r="T8" s="180"/>
      <c r="U8" s="179" t="s">
        <v>363</v>
      </c>
      <c r="V8" s="180"/>
      <c r="W8" s="180"/>
      <c r="X8" s="183"/>
      <c r="Y8" s="179" t="s">
        <v>364</v>
      </c>
      <c r="Z8" s="180"/>
      <c r="AA8" s="180"/>
      <c r="AB8" s="183"/>
    </row>
    <row r="9" spans="2:28" ht="51" customHeight="1" x14ac:dyDescent="0.2">
      <c r="B9" s="12"/>
      <c r="C9" s="8"/>
      <c r="D9" s="658"/>
      <c r="E9" s="754" t="s">
        <v>365</v>
      </c>
      <c r="F9" s="755"/>
      <c r="G9" s="755"/>
      <c r="H9" s="756"/>
      <c r="I9" s="754" t="s">
        <v>366</v>
      </c>
      <c r="J9" s="755"/>
      <c r="K9" s="755"/>
      <c r="L9" s="756"/>
      <c r="M9" s="754" t="s">
        <v>367</v>
      </c>
      <c r="N9" s="755"/>
      <c r="O9" s="755"/>
      <c r="P9" s="756"/>
      <c r="Q9" s="754" t="s">
        <v>368</v>
      </c>
      <c r="R9" s="768"/>
      <c r="S9" s="768"/>
      <c r="T9" s="769"/>
      <c r="U9" s="754" t="s">
        <v>369</v>
      </c>
      <c r="V9" s="768"/>
      <c r="W9" s="768"/>
      <c r="X9" s="769"/>
      <c r="Y9" s="754" t="s">
        <v>370</v>
      </c>
      <c r="Z9" s="755"/>
      <c r="AA9" s="755"/>
      <c r="AB9" s="756"/>
    </row>
    <row r="10" spans="2:28" ht="27.75" customHeight="1" x14ac:dyDescent="0.2">
      <c r="B10" s="12"/>
      <c r="C10" s="8"/>
      <c r="D10" s="658"/>
      <c r="E10" s="752" t="s">
        <v>371</v>
      </c>
      <c r="F10" s="69" t="s">
        <v>372</v>
      </c>
      <c r="G10" s="67"/>
      <c r="H10" s="762" t="s">
        <v>229</v>
      </c>
      <c r="I10" s="752" t="s">
        <v>371</v>
      </c>
      <c r="J10" s="69" t="s">
        <v>372</v>
      </c>
      <c r="K10" s="67"/>
      <c r="L10" s="764" t="s">
        <v>229</v>
      </c>
      <c r="M10" s="752" t="s">
        <v>371</v>
      </c>
      <c r="N10" s="69" t="s">
        <v>372</v>
      </c>
      <c r="O10" s="67"/>
      <c r="P10" s="764" t="s">
        <v>229</v>
      </c>
      <c r="Q10" s="752" t="s">
        <v>371</v>
      </c>
      <c r="R10" s="69" t="s">
        <v>372</v>
      </c>
      <c r="S10" s="67"/>
      <c r="T10" s="766" t="s">
        <v>229</v>
      </c>
      <c r="U10" s="752" t="s">
        <v>371</v>
      </c>
      <c r="V10" s="69" t="s">
        <v>372</v>
      </c>
      <c r="W10" s="67"/>
      <c r="X10" s="764" t="s">
        <v>229</v>
      </c>
      <c r="Y10" s="752" t="s">
        <v>371</v>
      </c>
      <c r="Z10" s="69" t="s">
        <v>372</v>
      </c>
      <c r="AA10" s="67"/>
      <c r="AB10" s="764" t="s">
        <v>229</v>
      </c>
    </row>
    <row r="11" spans="2:28" ht="41.25" customHeight="1" x14ac:dyDescent="0.2">
      <c r="B11" s="29"/>
      <c r="C11" s="30"/>
      <c r="D11" s="660"/>
      <c r="E11" s="753"/>
      <c r="F11" s="66"/>
      <c r="G11" s="68" t="s">
        <v>373</v>
      </c>
      <c r="H11" s="763"/>
      <c r="I11" s="753"/>
      <c r="J11" s="66"/>
      <c r="K11" s="68" t="s">
        <v>373</v>
      </c>
      <c r="L11" s="765"/>
      <c r="M11" s="753"/>
      <c r="N11" s="66"/>
      <c r="O11" s="68" t="s">
        <v>373</v>
      </c>
      <c r="P11" s="765"/>
      <c r="Q11" s="753"/>
      <c r="R11" s="66"/>
      <c r="S11" s="68" t="s">
        <v>373</v>
      </c>
      <c r="T11" s="767"/>
      <c r="U11" s="753"/>
      <c r="V11" s="66"/>
      <c r="W11" s="68" t="s">
        <v>373</v>
      </c>
      <c r="X11" s="765"/>
      <c r="Y11" s="753"/>
      <c r="Z11" s="66"/>
      <c r="AA11" s="68" t="s">
        <v>373</v>
      </c>
      <c r="AB11" s="765"/>
    </row>
    <row r="12" spans="2:28" s="218" customFormat="1" ht="21" customHeight="1" x14ac:dyDescent="0.2">
      <c r="B12" s="591" t="s">
        <v>241</v>
      </c>
      <c r="C12" s="757"/>
      <c r="D12" s="197">
        <v>427</v>
      </c>
      <c r="E12" s="306">
        <f>E14+E16+E18+E20+E22+E24</f>
        <v>79</v>
      </c>
      <c r="F12" s="197">
        <f t="shared" ref="F12:AB12" si="0">F14+F16+F18+F20+F22+F24</f>
        <v>228</v>
      </c>
      <c r="G12" s="197">
        <f>G14+G16+G18+G20+G22+G24</f>
        <v>68</v>
      </c>
      <c r="H12" s="350">
        <f>H14+H16+H18+H20+H22+H24</f>
        <v>52</v>
      </c>
      <c r="I12" s="306">
        <f t="shared" si="0"/>
        <v>177</v>
      </c>
      <c r="J12" s="197">
        <f t="shared" si="0"/>
        <v>164</v>
      </c>
      <c r="K12" s="197">
        <f t="shared" si="0"/>
        <v>39</v>
      </c>
      <c r="L12" s="350">
        <f t="shared" si="0"/>
        <v>47</v>
      </c>
      <c r="M12" s="306">
        <f t="shared" si="0"/>
        <v>64</v>
      </c>
      <c r="N12" s="197">
        <f t="shared" si="0"/>
        <v>247</v>
      </c>
      <c r="O12" s="197">
        <f t="shared" si="0"/>
        <v>61</v>
      </c>
      <c r="P12" s="350">
        <f t="shared" si="0"/>
        <v>55</v>
      </c>
      <c r="Q12" s="306">
        <f t="shared" si="0"/>
        <v>80</v>
      </c>
      <c r="R12" s="197">
        <f t="shared" si="0"/>
        <v>215</v>
      </c>
      <c r="S12" s="197">
        <f t="shared" si="0"/>
        <v>81</v>
      </c>
      <c r="T12" s="169">
        <f t="shared" si="0"/>
        <v>51</v>
      </c>
      <c r="U12" s="306">
        <f t="shared" si="0"/>
        <v>103</v>
      </c>
      <c r="V12" s="197">
        <f t="shared" si="0"/>
        <v>198</v>
      </c>
      <c r="W12" s="197">
        <f t="shared" si="0"/>
        <v>73</v>
      </c>
      <c r="X12" s="350">
        <f t="shared" si="0"/>
        <v>53</v>
      </c>
      <c r="Y12" s="306">
        <f t="shared" si="0"/>
        <v>150</v>
      </c>
      <c r="Z12" s="197">
        <f t="shared" si="0"/>
        <v>158</v>
      </c>
      <c r="AA12" s="197">
        <f t="shared" si="0"/>
        <v>69</v>
      </c>
      <c r="AB12" s="350">
        <f t="shared" si="0"/>
        <v>50</v>
      </c>
    </row>
    <row r="13" spans="2:28" s="218" customFormat="1" ht="21" customHeight="1" thickBot="1" x14ac:dyDescent="0.25">
      <c r="B13" s="758"/>
      <c r="C13" s="759"/>
      <c r="D13" s="326"/>
      <c r="E13" s="100">
        <f>E12/$D12</f>
        <v>0.18501170960187355</v>
      </c>
      <c r="F13" s="305">
        <f>F12/$D12</f>
        <v>0.53395784543325531</v>
      </c>
      <c r="G13" s="305">
        <f t="shared" ref="G13:M13" si="1">G12/$D12</f>
        <v>0.15925058548009369</v>
      </c>
      <c r="H13" s="213">
        <f t="shared" si="1"/>
        <v>0.12177985948477751</v>
      </c>
      <c r="I13" s="100">
        <f t="shared" si="1"/>
        <v>0.41451990632318503</v>
      </c>
      <c r="J13" s="305">
        <f t="shared" si="1"/>
        <v>0.38407494145199061</v>
      </c>
      <c r="K13" s="305">
        <f t="shared" si="1"/>
        <v>9.1334894613583142E-2</v>
      </c>
      <c r="L13" s="213">
        <f t="shared" si="1"/>
        <v>0.11007025761124122</v>
      </c>
      <c r="M13" s="100">
        <f t="shared" si="1"/>
        <v>0.14988290398126464</v>
      </c>
      <c r="N13" s="305">
        <f t="shared" ref="N13:AB13" si="2">N12/$D12</f>
        <v>0.57845433255269318</v>
      </c>
      <c r="O13" s="305">
        <f t="shared" si="2"/>
        <v>0.14285714285714285</v>
      </c>
      <c r="P13" s="213">
        <f t="shared" si="2"/>
        <v>0.1288056206088993</v>
      </c>
      <c r="Q13" s="100">
        <f t="shared" si="2"/>
        <v>0.18735362997658081</v>
      </c>
      <c r="R13" s="305">
        <f t="shared" si="2"/>
        <v>0.50351288056206089</v>
      </c>
      <c r="S13" s="305">
        <f t="shared" si="2"/>
        <v>0.18969555035128804</v>
      </c>
      <c r="T13" s="212">
        <f t="shared" si="2"/>
        <v>0.11943793911007025</v>
      </c>
      <c r="U13" s="100">
        <f t="shared" si="2"/>
        <v>0.24121779859484777</v>
      </c>
      <c r="V13" s="305">
        <f t="shared" si="2"/>
        <v>0.46370023419203749</v>
      </c>
      <c r="W13" s="305">
        <f t="shared" si="2"/>
        <v>0.17096018735362997</v>
      </c>
      <c r="X13" s="213">
        <f t="shared" si="2"/>
        <v>0.12412177985948478</v>
      </c>
      <c r="Y13" s="100">
        <f t="shared" si="2"/>
        <v>0.35128805620608899</v>
      </c>
      <c r="Z13" s="305">
        <f t="shared" si="2"/>
        <v>0.37002341920374709</v>
      </c>
      <c r="AA13" s="305">
        <f t="shared" si="2"/>
        <v>0.16159250585480095</v>
      </c>
      <c r="AB13" s="213">
        <f t="shared" si="2"/>
        <v>0.117096018735363</v>
      </c>
    </row>
    <row r="14" spans="2:28" s="218" customFormat="1" ht="21" customHeight="1" thickTop="1" x14ac:dyDescent="0.2">
      <c r="B14" s="617" t="s">
        <v>242</v>
      </c>
      <c r="C14" s="633" t="s">
        <v>170</v>
      </c>
      <c r="D14" s="318">
        <v>49</v>
      </c>
      <c r="E14" s="347">
        <v>7</v>
      </c>
      <c r="F14" s="45">
        <v>27</v>
      </c>
      <c r="G14" s="45">
        <v>7</v>
      </c>
      <c r="H14" s="219">
        <f>$D$14-E14-F14-G14</f>
        <v>8</v>
      </c>
      <c r="I14" s="185">
        <v>14</v>
      </c>
      <c r="J14" s="45">
        <v>24</v>
      </c>
      <c r="K14" s="45">
        <v>3</v>
      </c>
      <c r="L14" s="219">
        <f>$D$14-I14-J14-K14</f>
        <v>8</v>
      </c>
      <c r="M14" s="185">
        <v>7</v>
      </c>
      <c r="N14" s="45">
        <v>28</v>
      </c>
      <c r="O14" s="528">
        <v>6</v>
      </c>
      <c r="P14" s="219">
        <f>$D$14-M14-N14-O14</f>
        <v>8</v>
      </c>
      <c r="Q14" s="185">
        <v>8</v>
      </c>
      <c r="R14" s="45">
        <v>24</v>
      </c>
      <c r="S14" s="45">
        <v>10</v>
      </c>
      <c r="T14" s="97">
        <f>$D$14-Q14-R14-S14</f>
        <v>7</v>
      </c>
      <c r="U14" s="185">
        <v>11</v>
      </c>
      <c r="V14" s="45">
        <v>22</v>
      </c>
      <c r="W14" s="45">
        <v>9</v>
      </c>
      <c r="X14" s="219">
        <f>$D$14-U14-V14-W14</f>
        <v>7</v>
      </c>
      <c r="Y14" s="185">
        <v>16</v>
      </c>
      <c r="Z14" s="528">
        <v>18</v>
      </c>
      <c r="AA14" s="45">
        <v>8</v>
      </c>
      <c r="AB14" s="219">
        <f>$D$14-Y14-Z14-AA14</f>
        <v>7</v>
      </c>
    </row>
    <row r="15" spans="2:28" s="218" customFormat="1" ht="21" customHeight="1" x14ac:dyDescent="0.2">
      <c r="B15" s="618"/>
      <c r="C15" s="634"/>
      <c r="D15" s="327"/>
      <c r="E15" s="100">
        <f>E14/$D14</f>
        <v>0.14285714285714285</v>
      </c>
      <c r="F15" s="305">
        <f>F14/$D14</f>
        <v>0.55102040816326525</v>
      </c>
      <c r="G15" s="305">
        <f t="shared" ref="G15:O15" si="3">G14/$D14</f>
        <v>0.14285714285714285</v>
      </c>
      <c r="H15" s="213">
        <f>H14/$D14</f>
        <v>0.16326530612244897</v>
      </c>
      <c r="I15" s="100">
        <f t="shared" si="3"/>
        <v>0.2857142857142857</v>
      </c>
      <c r="J15" s="305">
        <f t="shared" si="3"/>
        <v>0.48979591836734693</v>
      </c>
      <c r="K15" s="305">
        <f t="shared" si="3"/>
        <v>6.1224489795918366E-2</v>
      </c>
      <c r="L15" s="213">
        <f>L14/$D14</f>
        <v>0.16326530612244897</v>
      </c>
      <c r="M15" s="100">
        <f t="shared" si="3"/>
        <v>0.14285714285714285</v>
      </c>
      <c r="N15" s="305">
        <f t="shared" si="3"/>
        <v>0.5714285714285714</v>
      </c>
      <c r="O15" s="305">
        <f t="shared" si="3"/>
        <v>0.12244897959183673</v>
      </c>
      <c r="P15" s="213">
        <f>P14/$D14</f>
        <v>0.16326530612244897</v>
      </c>
      <c r="Q15" s="100">
        <f t="shared" ref="Q15:AA15" si="4">Q14/$D14</f>
        <v>0.16326530612244897</v>
      </c>
      <c r="R15" s="305">
        <f t="shared" si="4"/>
        <v>0.48979591836734693</v>
      </c>
      <c r="S15" s="305">
        <f t="shared" si="4"/>
        <v>0.20408163265306123</v>
      </c>
      <c r="T15" s="212">
        <f>T14/$D14</f>
        <v>0.14285714285714285</v>
      </c>
      <c r="U15" s="100">
        <f t="shared" si="4"/>
        <v>0.22448979591836735</v>
      </c>
      <c r="V15" s="305">
        <f t="shared" si="4"/>
        <v>0.44897959183673469</v>
      </c>
      <c r="W15" s="305">
        <f t="shared" si="4"/>
        <v>0.18367346938775511</v>
      </c>
      <c r="X15" s="213">
        <f>X14/$D14</f>
        <v>0.14285714285714285</v>
      </c>
      <c r="Y15" s="100">
        <f t="shared" si="4"/>
        <v>0.32653061224489793</v>
      </c>
      <c r="Z15" s="305">
        <f t="shared" si="4"/>
        <v>0.36734693877551022</v>
      </c>
      <c r="AA15" s="305">
        <f t="shared" si="4"/>
        <v>0.16326530612244897</v>
      </c>
      <c r="AB15" s="213">
        <f>AB14/$D14</f>
        <v>0.14285714285714285</v>
      </c>
    </row>
    <row r="16" spans="2:28" s="218" customFormat="1" ht="21" customHeight="1" x14ac:dyDescent="0.2">
      <c r="B16" s="618"/>
      <c r="C16" s="629" t="s">
        <v>171</v>
      </c>
      <c r="D16" s="313">
        <v>87</v>
      </c>
      <c r="E16" s="348">
        <v>9</v>
      </c>
      <c r="F16" s="47">
        <v>51</v>
      </c>
      <c r="G16" s="47">
        <v>18</v>
      </c>
      <c r="H16" s="221">
        <f>$D$16-E16-F16-G16</f>
        <v>9</v>
      </c>
      <c r="I16" s="186">
        <v>32</v>
      </c>
      <c r="J16" s="47">
        <v>40</v>
      </c>
      <c r="K16" s="47">
        <v>9</v>
      </c>
      <c r="L16" s="221">
        <f>$D$16-I16-J16-K16</f>
        <v>6</v>
      </c>
      <c r="M16" s="186">
        <v>11</v>
      </c>
      <c r="N16" s="47">
        <v>51</v>
      </c>
      <c r="O16" s="349">
        <v>16</v>
      </c>
      <c r="P16" s="221">
        <f>$D$16-M16-N16-O16</f>
        <v>9</v>
      </c>
      <c r="Q16" s="186">
        <v>16</v>
      </c>
      <c r="R16" s="47">
        <v>43</v>
      </c>
      <c r="S16" s="47">
        <v>22</v>
      </c>
      <c r="T16" s="220">
        <f>$D$16-Q16-R16-S16</f>
        <v>6</v>
      </c>
      <c r="U16" s="186">
        <v>19</v>
      </c>
      <c r="V16" s="47">
        <v>43</v>
      </c>
      <c r="W16" s="47">
        <v>17</v>
      </c>
      <c r="X16" s="221">
        <f>$D$16-U16-V16-W16</f>
        <v>8</v>
      </c>
      <c r="Y16" s="186">
        <v>24</v>
      </c>
      <c r="Z16" s="349">
        <v>39</v>
      </c>
      <c r="AA16" s="47">
        <v>16</v>
      </c>
      <c r="AB16" s="221">
        <f>$D$16-Y16-Z16-AA16</f>
        <v>8</v>
      </c>
    </row>
    <row r="17" spans="2:28" s="218" customFormat="1" ht="21" customHeight="1" x14ac:dyDescent="0.2">
      <c r="B17" s="618"/>
      <c r="C17" s="634"/>
      <c r="D17" s="328"/>
      <c r="E17" s="100">
        <f t="shared" ref="E17" si="5">E16/$D16</f>
        <v>0.10344827586206896</v>
      </c>
      <c r="F17" s="305">
        <f t="shared" ref="F17:U17" si="6">F16/$D16</f>
        <v>0.58620689655172409</v>
      </c>
      <c r="G17" s="305">
        <f t="shared" si="6"/>
        <v>0.20689655172413793</v>
      </c>
      <c r="H17" s="213">
        <f>H16/$D16</f>
        <v>0.10344827586206896</v>
      </c>
      <c r="I17" s="100">
        <f t="shared" si="6"/>
        <v>0.36781609195402298</v>
      </c>
      <c r="J17" s="305">
        <f t="shared" si="6"/>
        <v>0.45977011494252873</v>
      </c>
      <c r="K17" s="305">
        <f t="shared" si="6"/>
        <v>0.10344827586206896</v>
      </c>
      <c r="L17" s="213">
        <f>L16/$D16</f>
        <v>6.8965517241379309E-2</v>
      </c>
      <c r="M17" s="100">
        <f t="shared" si="6"/>
        <v>0.12643678160919541</v>
      </c>
      <c r="N17" s="305">
        <f t="shared" si="6"/>
        <v>0.58620689655172409</v>
      </c>
      <c r="O17" s="305">
        <f t="shared" si="6"/>
        <v>0.18390804597701149</v>
      </c>
      <c r="P17" s="213">
        <f>P16/$D16</f>
        <v>0.10344827586206896</v>
      </c>
      <c r="Q17" s="100">
        <f t="shared" si="6"/>
        <v>0.18390804597701149</v>
      </c>
      <c r="R17" s="305">
        <f t="shared" si="6"/>
        <v>0.4942528735632184</v>
      </c>
      <c r="S17" s="305">
        <f t="shared" si="6"/>
        <v>0.25287356321839083</v>
      </c>
      <c r="T17" s="212">
        <f>T16/$D16</f>
        <v>6.8965517241379309E-2</v>
      </c>
      <c r="U17" s="100">
        <f t="shared" si="6"/>
        <v>0.21839080459770116</v>
      </c>
      <c r="V17" s="305">
        <f t="shared" ref="V17:AA17" si="7">V16/$D16</f>
        <v>0.4942528735632184</v>
      </c>
      <c r="W17" s="305">
        <f t="shared" si="7"/>
        <v>0.19540229885057472</v>
      </c>
      <c r="X17" s="213">
        <f>X16/$D16</f>
        <v>9.1954022988505746E-2</v>
      </c>
      <c r="Y17" s="100">
        <f t="shared" si="7"/>
        <v>0.27586206896551724</v>
      </c>
      <c r="Z17" s="305">
        <f t="shared" si="7"/>
        <v>0.44827586206896552</v>
      </c>
      <c r="AA17" s="305">
        <f t="shared" si="7"/>
        <v>0.18390804597701149</v>
      </c>
      <c r="AB17" s="213">
        <f>AB16/$D16</f>
        <v>9.1954022988505746E-2</v>
      </c>
    </row>
    <row r="18" spans="2:28" s="218" customFormat="1" ht="21" customHeight="1" x14ac:dyDescent="0.2">
      <c r="B18" s="618"/>
      <c r="C18" s="626" t="s">
        <v>243</v>
      </c>
      <c r="D18" s="313">
        <v>25</v>
      </c>
      <c r="E18" s="348">
        <v>4</v>
      </c>
      <c r="F18" s="47">
        <v>16</v>
      </c>
      <c r="G18" s="47">
        <v>3</v>
      </c>
      <c r="H18" s="221">
        <f>$D$18-E18-F18-G18</f>
        <v>2</v>
      </c>
      <c r="I18" s="186">
        <v>3</v>
      </c>
      <c r="J18" s="47">
        <v>14</v>
      </c>
      <c r="K18" s="47">
        <v>5</v>
      </c>
      <c r="L18" s="221">
        <f>$D$18-I18-J18-K18</f>
        <v>3</v>
      </c>
      <c r="M18" s="186">
        <v>4</v>
      </c>
      <c r="N18" s="47">
        <v>13</v>
      </c>
      <c r="O18" s="349">
        <v>5</v>
      </c>
      <c r="P18" s="221">
        <f>$D$18-M18-N18-O18</f>
        <v>3</v>
      </c>
      <c r="Q18" s="186">
        <v>1</v>
      </c>
      <c r="R18" s="47">
        <v>13</v>
      </c>
      <c r="S18" s="47">
        <v>8</v>
      </c>
      <c r="T18" s="220">
        <f>$D$18-Q18-R18-S18</f>
        <v>3</v>
      </c>
      <c r="U18" s="186">
        <v>1</v>
      </c>
      <c r="V18" s="47">
        <v>14</v>
      </c>
      <c r="W18" s="47">
        <v>7</v>
      </c>
      <c r="X18" s="221">
        <f>$D$18-U18-V18-W18</f>
        <v>3</v>
      </c>
      <c r="Y18" s="186">
        <v>4</v>
      </c>
      <c r="Z18" s="349">
        <v>10</v>
      </c>
      <c r="AA18" s="47">
        <v>8</v>
      </c>
      <c r="AB18" s="221">
        <f>$D$18-Y18-Z18-AA18</f>
        <v>3</v>
      </c>
    </row>
    <row r="19" spans="2:28" s="218" customFormat="1" ht="21" customHeight="1" x14ac:dyDescent="0.2">
      <c r="B19" s="618"/>
      <c r="C19" s="605"/>
      <c r="D19" s="328"/>
      <c r="E19" s="100">
        <f t="shared" ref="E19" si="8">E18/$D18</f>
        <v>0.16</v>
      </c>
      <c r="F19" s="305">
        <f t="shared" ref="F19:U19" si="9">F18/$D18</f>
        <v>0.64</v>
      </c>
      <c r="G19" s="305">
        <f t="shared" si="9"/>
        <v>0.12</v>
      </c>
      <c r="H19" s="213">
        <f t="shared" si="9"/>
        <v>0.08</v>
      </c>
      <c r="I19" s="100">
        <f t="shared" si="9"/>
        <v>0.12</v>
      </c>
      <c r="J19" s="305">
        <f t="shared" si="9"/>
        <v>0.56000000000000005</v>
      </c>
      <c r="K19" s="305">
        <f t="shared" si="9"/>
        <v>0.2</v>
      </c>
      <c r="L19" s="213">
        <f t="shared" ref="L19" si="10">L18/$D18</f>
        <v>0.12</v>
      </c>
      <c r="M19" s="100">
        <f t="shared" si="9"/>
        <v>0.16</v>
      </c>
      <c r="N19" s="305">
        <f t="shared" si="9"/>
        <v>0.52</v>
      </c>
      <c r="O19" s="305">
        <f t="shared" si="9"/>
        <v>0.2</v>
      </c>
      <c r="P19" s="213">
        <f t="shared" ref="P19" si="11">P18/$D18</f>
        <v>0.12</v>
      </c>
      <c r="Q19" s="100">
        <f t="shared" si="9"/>
        <v>0.04</v>
      </c>
      <c r="R19" s="305">
        <f t="shared" si="9"/>
        <v>0.52</v>
      </c>
      <c r="S19" s="305">
        <f t="shared" si="9"/>
        <v>0.32</v>
      </c>
      <c r="T19" s="212">
        <f t="shared" ref="T19" si="12">T18/$D18</f>
        <v>0.12</v>
      </c>
      <c r="U19" s="100">
        <f t="shared" si="9"/>
        <v>0.04</v>
      </c>
      <c r="V19" s="305">
        <f t="shared" ref="V19:AB19" si="13">V18/$D18</f>
        <v>0.56000000000000005</v>
      </c>
      <c r="W19" s="305">
        <f t="shared" si="13"/>
        <v>0.28000000000000003</v>
      </c>
      <c r="X19" s="213">
        <f t="shared" si="13"/>
        <v>0.12</v>
      </c>
      <c r="Y19" s="100">
        <f t="shared" si="13"/>
        <v>0.16</v>
      </c>
      <c r="Z19" s="305">
        <f t="shared" si="13"/>
        <v>0.4</v>
      </c>
      <c r="AA19" s="305">
        <f t="shared" si="13"/>
        <v>0.32</v>
      </c>
      <c r="AB19" s="213">
        <f t="shared" si="13"/>
        <v>0.12</v>
      </c>
    </row>
    <row r="20" spans="2:28" s="218" customFormat="1" ht="21" customHeight="1" x14ac:dyDescent="0.2">
      <c r="B20" s="618"/>
      <c r="C20" s="629" t="s">
        <v>230</v>
      </c>
      <c r="D20" s="313">
        <v>82</v>
      </c>
      <c r="E20" s="348">
        <v>13</v>
      </c>
      <c r="F20" s="47">
        <v>48</v>
      </c>
      <c r="G20" s="47">
        <v>12</v>
      </c>
      <c r="H20" s="221">
        <f>$D$20-E20-F20-G20</f>
        <v>9</v>
      </c>
      <c r="I20" s="186">
        <v>32</v>
      </c>
      <c r="J20" s="47">
        <v>35</v>
      </c>
      <c r="K20" s="47">
        <v>7</v>
      </c>
      <c r="L20" s="221">
        <f>$D$20-I20-J20-K20</f>
        <v>8</v>
      </c>
      <c r="M20" s="186">
        <v>11</v>
      </c>
      <c r="N20" s="47">
        <v>53</v>
      </c>
      <c r="O20" s="349">
        <v>9</v>
      </c>
      <c r="P20" s="221">
        <f>$D$20-M20-N20-O20</f>
        <v>9</v>
      </c>
      <c r="Q20" s="186">
        <v>10</v>
      </c>
      <c r="R20" s="47">
        <v>46</v>
      </c>
      <c r="S20" s="47">
        <v>18</v>
      </c>
      <c r="T20" s="220">
        <f>$D$20-Q20-R20-S20</f>
        <v>8</v>
      </c>
      <c r="U20" s="186">
        <v>15</v>
      </c>
      <c r="V20" s="47">
        <v>48</v>
      </c>
      <c r="W20" s="47">
        <v>12</v>
      </c>
      <c r="X20" s="221">
        <f>$D$20-U20-V20-W20</f>
        <v>7</v>
      </c>
      <c r="Y20" s="186">
        <v>26</v>
      </c>
      <c r="Z20" s="349">
        <v>37</v>
      </c>
      <c r="AA20" s="47">
        <v>12</v>
      </c>
      <c r="AB20" s="221">
        <f>$D$20-Y20-Z20-AA20</f>
        <v>7</v>
      </c>
    </row>
    <row r="21" spans="2:28" s="218" customFormat="1" ht="21" customHeight="1" x14ac:dyDescent="0.2">
      <c r="B21" s="618"/>
      <c r="C21" s="634"/>
      <c r="D21" s="328"/>
      <c r="E21" s="100">
        <f t="shared" ref="E21" si="14">E20/$D20</f>
        <v>0.15853658536585366</v>
      </c>
      <c r="F21" s="305">
        <f t="shared" ref="F21:U21" si="15">F20/$D20</f>
        <v>0.58536585365853655</v>
      </c>
      <c r="G21" s="305">
        <f t="shared" si="15"/>
        <v>0.14634146341463414</v>
      </c>
      <c r="H21" s="213">
        <f t="shared" si="15"/>
        <v>0.10975609756097561</v>
      </c>
      <c r="I21" s="100">
        <f t="shared" si="15"/>
        <v>0.3902439024390244</v>
      </c>
      <c r="J21" s="305">
        <f t="shared" si="15"/>
        <v>0.42682926829268292</v>
      </c>
      <c r="K21" s="305">
        <f t="shared" si="15"/>
        <v>8.5365853658536592E-2</v>
      </c>
      <c r="L21" s="213">
        <f t="shared" ref="L21" si="16">L20/$D20</f>
        <v>9.7560975609756101E-2</v>
      </c>
      <c r="M21" s="100">
        <f t="shared" si="15"/>
        <v>0.13414634146341464</v>
      </c>
      <c r="N21" s="305">
        <f t="shared" si="15"/>
        <v>0.64634146341463417</v>
      </c>
      <c r="O21" s="305">
        <f t="shared" si="15"/>
        <v>0.10975609756097561</v>
      </c>
      <c r="P21" s="213">
        <f t="shared" ref="P21" si="17">P20/$D20</f>
        <v>0.10975609756097561</v>
      </c>
      <c r="Q21" s="100">
        <f t="shared" si="15"/>
        <v>0.12195121951219512</v>
      </c>
      <c r="R21" s="305">
        <f t="shared" si="15"/>
        <v>0.56097560975609762</v>
      </c>
      <c r="S21" s="305">
        <f t="shared" si="15"/>
        <v>0.21951219512195122</v>
      </c>
      <c r="T21" s="212">
        <f t="shared" ref="T21" si="18">T20/$D20</f>
        <v>9.7560975609756101E-2</v>
      </c>
      <c r="U21" s="100">
        <f t="shared" si="15"/>
        <v>0.18292682926829268</v>
      </c>
      <c r="V21" s="305">
        <f t="shared" ref="V21:AB21" si="19">V20/$D20</f>
        <v>0.58536585365853655</v>
      </c>
      <c r="W21" s="305">
        <f t="shared" si="19"/>
        <v>0.14634146341463414</v>
      </c>
      <c r="X21" s="213">
        <f t="shared" si="19"/>
        <v>8.5365853658536592E-2</v>
      </c>
      <c r="Y21" s="100">
        <f t="shared" si="19"/>
        <v>0.31707317073170732</v>
      </c>
      <c r="Z21" s="305">
        <f t="shared" si="19"/>
        <v>0.45121951219512196</v>
      </c>
      <c r="AA21" s="305">
        <f t="shared" si="19"/>
        <v>0.14634146341463414</v>
      </c>
      <c r="AB21" s="213">
        <f t="shared" si="19"/>
        <v>8.5365853658536592E-2</v>
      </c>
    </row>
    <row r="22" spans="2:28" s="218" customFormat="1" ht="21" customHeight="1" x14ac:dyDescent="0.2">
      <c r="B22" s="618"/>
      <c r="C22" s="629" t="s">
        <v>231</v>
      </c>
      <c r="D22" s="313">
        <v>8</v>
      </c>
      <c r="E22" s="348">
        <v>3</v>
      </c>
      <c r="F22" s="47">
        <v>3</v>
      </c>
      <c r="G22" s="47">
        <v>2</v>
      </c>
      <c r="H22" s="221">
        <f>$D$22-E22-F22-G22</f>
        <v>0</v>
      </c>
      <c r="I22" s="186">
        <v>3</v>
      </c>
      <c r="J22" s="47">
        <v>3</v>
      </c>
      <c r="K22" s="47">
        <v>2</v>
      </c>
      <c r="L22" s="221">
        <f>$D$22-I22-J22-K22</f>
        <v>0</v>
      </c>
      <c r="M22" s="186">
        <v>2</v>
      </c>
      <c r="N22" s="47">
        <v>4</v>
      </c>
      <c r="O22" s="349">
        <v>2</v>
      </c>
      <c r="P22" s="221">
        <f>$D$22-M22-N22-O22</f>
        <v>0</v>
      </c>
      <c r="Q22" s="186">
        <v>2</v>
      </c>
      <c r="R22" s="47">
        <v>3</v>
      </c>
      <c r="S22" s="47">
        <v>3</v>
      </c>
      <c r="T22" s="220">
        <f>$D$22-Q22-R22-S22</f>
        <v>0</v>
      </c>
      <c r="U22" s="186">
        <v>4</v>
      </c>
      <c r="V22" s="47">
        <v>3</v>
      </c>
      <c r="W22" s="47">
        <v>1</v>
      </c>
      <c r="X22" s="221">
        <f>$D$22-U22-V22-W22</f>
        <v>0</v>
      </c>
      <c r="Y22" s="186">
        <v>3</v>
      </c>
      <c r="Z22" s="349">
        <v>4</v>
      </c>
      <c r="AA22" s="47">
        <v>1</v>
      </c>
      <c r="AB22" s="221">
        <f>$D$22-Y22-Z22-AA22</f>
        <v>0</v>
      </c>
    </row>
    <row r="23" spans="2:28" s="218" customFormat="1" ht="21" customHeight="1" x14ac:dyDescent="0.2">
      <c r="B23" s="618"/>
      <c r="C23" s="634"/>
      <c r="D23" s="328"/>
      <c r="E23" s="100">
        <f t="shared" ref="E23" si="20">E22/$D22</f>
        <v>0.375</v>
      </c>
      <c r="F23" s="305">
        <f t="shared" ref="F23:U23" si="21">F22/$D22</f>
        <v>0.375</v>
      </c>
      <c r="G23" s="305">
        <f t="shared" si="21"/>
        <v>0.25</v>
      </c>
      <c r="H23" s="213">
        <f>H22/$D22</f>
        <v>0</v>
      </c>
      <c r="I23" s="100">
        <f t="shared" si="21"/>
        <v>0.375</v>
      </c>
      <c r="J23" s="305">
        <f t="shared" si="21"/>
        <v>0.375</v>
      </c>
      <c r="K23" s="305">
        <f t="shared" si="21"/>
        <v>0.25</v>
      </c>
      <c r="L23" s="213">
        <f>L22/$D22</f>
        <v>0</v>
      </c>
      <c r="M23" s="100">
        <f t="shared" si="21"/>
        <v>0.25</v>
      </c>
      <c r="N23" s="305">
        <f t="shared" si="21"/>
        <v>0.5</v>
      </c>
      <c r="O23" s="305">
        <f t="shared" si="21"/>
        <v>0.25</v>
      </c>
      <c r="P23" s="213">
        <f>P22/$D22</f>
        <v>0</v>
      </c>
      <c r="Q23" s="100">
        <f t="shared" si="21"/>
        <v>0.25</v>
      </c>
      <c r="R23" s="305">
        <f t="shared" si="21"/>
        <v>0.375</v>
      </c>
      <c r="S23" s="305">
        <f t="shared" si="21"/>
        <v>0.375</v>
      </c>
      <c r="T23" s="212">
        <f>T22/$D22</f>
        <v>0</v>
      </c>
      <c r="U23" s="100">
        <f t="shared" si="21"/>
        <v>0.5</v>
      </c>
      <c r="V23" s="305">
        <f t="shared" ref="V23:AA23" si="22">V22/$D22</f>
        <v>0.375</v>
      </c>
      <c r="W23" s="305">
        <f t="shared" si="22"/>
        <v>0.125</v>
      </c>
      <c r="X23" s="213">
        <f>X22/$D22</f>
        <v>0</v>
      </c>
      <c r="Y23" s="100">
        <f t="shared" si="22"/>
        <v>0.375</v>
      </c>
      <c r="Z23" s="305">
        <f t="shared" si="22"/>
        <v>0.5</v>
      </c>
      <c r="AA23" s="305">
        <f t="shared" si="22"/>
        <v>0.125</v>
      </c>
      <c r="AB23" s="213">
        <f>AB22/$D22</f>
        <v>0</v>
      </c>
    </row>
    <row r="24" spans="2:28" s="218" customFormat="1" ht="21" customHeight="1" x14ac:dyDescent="0.2">
      <c r="B24" s="618"/>
      <c r="C24" s="629" t="s">
        <v>174</v>
      </c>
      <c r="D24" s="313">
        <v>176</v>
      </c>
      <c r="E24" s="348">
        <v>43</v>
      </c>
      <c r="F24" s="47">
        <v>83</v>
      </c>
      <c r="G24" s="47">
        <v>26</v>
      </c>
      <c r="H24" s="221">
        <f>$D$24-E24-F24-G24</f>
        <v>24</v>
      </c>
      <c r="I24" s="186">
        <v>93</v>
      </c>
      <c r="J24" s="47">
        <v>48</v>
      </c>
      <c r="K24" s="47">
        <v>13</v>
      </c>
      <c r="L24" s="221">
        <f>$D$24-I24-J24-K24</f>
        <v>22</v>
      </c>
      <c r="M24" s="186">
        <v>29</v>
      </c>
      <c r="N24" s="47">
        <v>98</v>
      </c>
      <c r="O24" s="349">
        <v>23</v>
      </c>
      <c r="P24" s="221">
        <f>$D$24-M24-N24-O24</f>
        <v>26</v>
      </c>
      <c r="Q24" s="186">
        <v>43</v>
      </c>
      <c r="R24" s="47">
        <v>86</v>
      </c>
      <c r="S24" s="47">
        <v>20</v>
      </c>
      <c r="T24" s="220">
        <f>$D$24-Q24-R24-S24</f>
        <v>27</v>
      </c>
      <c r="U24" s="186">
        <v>53</v>
      </c>
      <c r="V24" s="47">
        <v>68</v>
      </c>
      <c r="W24" s="47">
        <v>27</v>
      </c>
      <c r="X24" s="221">
        <f>$D$24-U24-V24-W24</f>
        <v>28</v>
      </c>
      <c r="Y24" s="186">
        <v>77</v>
      </c>
      <c r="Z24" s="349">
        <v>50</v>
      </c>
      <c r="AA24" s="47">
        <v>24</v>
      </c>
      <c r="AB24" s="221">
        <f>$D$24-Y24-Z24-AA24</f>
        <v>25</v>
      </c>
    </row>
    <row r="25" spans="2:28" s="218" customFormat="1" ht="21" customHeight="1" thickBot="1" x14ac:dyDescent="0.25">
      <c r="B25" s="623"/>
      <c r="C25" s="632"/>
      <c r="D25" s="327"/>
      <c r="E25" s="101">
        <f t="shared" ref="E25" si="23">E24/$D24</f>
        <v>0.24431818181818182</v>
      </c>
      <c r="F25" s="529">
        <f t="shared" ref="F25:U25" si="24">F24/$D24</f>
        <v>0.47159090909090912</v>
      </c>
      <c r="G25" s="529">
        <f t="shared" si="24"/>
        <v>0.14772727272727273</v>
      </c>
      <c r="H25" s="215">
        <f t="shared" si="24"/>
        <v>0.13636363636363635</v>
      </c>
      <c r="I25" s="101">
        <f t="shared" si="24"/>
        <v>0.52840909090909094</v>
      </c>
      <c r="J25" s="529">
        <f t="shared" si="24"/>
        <v>0.27272727272727271</v>
      </c>
      <c r="K25" s="529">
        <f t="shared" si="24"/>
        <v>7.3863636363636367E-2</v>
      </c>
      <c r="L25" s="215">
        <f t="shared" ref="L25" si="25">L24/$D24</f>
        <v>0.125</v>
      </c>
      <c r="M25" s="101">
        <f t="shared" si="24"/>
        <v>0.16477272727272727</v>
      </c>
      <c r="N25" s="529">
        <f t="shared" si="24"/>
        <v>0.55681818181818177</v>
      </c>
      <c r="O25" s="529">
        <f t="shared" si="24"/>
        <v>0.13068181818181818</v>
      </c>
      <c r="P25" s="215">
        <f t="shared" ref="P25" si="26">P24/$D24</f>
        <v>0.14772727272727273</v>
      </c>
      <c r="Q25" s="101">
        <f t="shared" si="24"/>
        <v>0.24431818181818182</v>
      </c>
      <c r="R25" s="529">
        <f t="shared" si="24"/>
        <v>0.48863636363636365</v>
      </c>
      <c r="S25" s="529">
        <f t="shared" si="24"/>
        <v>0.11363636363636363</v>
      </c>
      <c r="T25" s="214">
        <f t="shared" ref="T25" si="27">T24/$D24</f>
        <v>0.15340909090909091</v>
      </c>
      <c r="U25" s="101">
        <f t="shared" si="24"/>
        <v>0.30113636363636365</v>
      </c>
      <c r="V25" s="529">
        <f t="shared" ref="V25:AB25" si="28">V24/$D24</f>
        <v>0.38636363636363635</v>
      </c>
      <c r="W25" s="529">
        <f t="shared" si="28"/>
        <v>0.15340909090909091</v>
      </c>
      <c r="X25" s="215">
        <f t="shared" si="28"/>
        <v>0.15909090909090909</v>
      </c>
      <c r="Y25" s="101">
        <f t="shared" si="28"/>
        <v>0.4375</v>
      </c>
      <c r="Z25" s="529">
        <f t="shared" si="28"/>
        <v>0.28409090909090912</v>
      </c>
      <c r="AA25" s="529">
        <f t="shared" si="28"/>
        <v>0.13636363636363635</v>
      </c>
      <c r="AB25" s="215">
        <f t="shared" si="28"/>
        <v>0.14204545454545456</v>
      </c>
    </row>
    <row r="26" spans="2:28" s="218" customFormat="1" ht="21" customHeight="1" thickTop="1" x14ac:dyDescent="0.2">
      <c r="B26" s="617" t="s">
        <v>244</v>
      </c>
      <c r="C26" s="633" t="s">
        <v>245</v>
      </c>
      <c r="D26" s="318">
        <v>106</v>
      </c>
      <c r="E26" s="348">
        <v>13</v>
      </c>
      <c r="F26" s="47">
        <v>53</v>
      </c>
      <c r="G26" s="47">
        <v>15</v>
      </c>
      <c r="H26" s="221">
        <f>$D$26-E26-F26-G26</f>
        <v>25</v>
      </c>
      <c r="I26" s="186">
        <v>27</v>
      </c>
      <c r="J26" s="47">
        <v>44</v>
      </c>
      <c r="K26" s="47">
        <v>12</v>
      </c>
      <c r="L26" s="221">
        <f>$D$26-I26-J26-K26</f>
        <v>23</v>
      </c>
      <c r="M26" s="186">
        <v>11</v>
      </c>
      <c r="N26" s="47">
        <v>55</v>
      </c>
      <c r="O26" s="349">
        <v>13</v>
      </c>
      <c r="P26" s="221">
        <f>$D$26-M26-N26-O26</f>
        <v>27</v>
      </c>
      <c r="Q26" s="186">
        <v>11</v>
      </c>
      <c r="R26" s="47">
        <v>53</v>
      </c>
      <c r="S26" s="47">
        <v>17</v>
      </c>
      <c r="T26" s="220">
        <f>$D$26-Q26-R26-S26</f>
        <v>25</v>
      </c>
      <c r="U26" s="186">
        <v>18</v>
      </c>
      <c r="V26" s="47">
        <v>45</v>
      </c>
      <c r="W26" s="47">
        <v>17</v>
      </c>
      <c r="X26" s="221">
        <f>$D$26-U26-V26-W26</f>
        <v>26</v>
      </c>
      <c r="Y26" s="186">
        <v>21</v>
      </c>
      <c r="Z26" s="349">
        <v>43</v>
      </c>
      <c r="AA26" s="47">
        <v>16</v>
      </c>
      <c r="AB26" s="221">
        <f>$D$26-Y26-Z26-AA26</f>
        <v>26</v>
      </c>
    </row>
    <row r="27" spans="2:28" s="218" customFormat="1" ht="21" customHeight="1" x14ac:dyDescent="0.2">
      <c r="B27" s="618"/>
      <c r="C27" s="634"/>
      <c r="D27" s="328"/>
      <c r="E27" s="100">
        <f t="shared" ref="E27" si="29">E26/$D26</f>
        <v>0.12264150943396226</v>
      </c>
      <c r="F27" s="305">
        <f t="shared" ref="F27:U27" si="30">F26/$D26</f>
        <v>0.5</v>
      </c>
      <c r="G27" s="305">
        <f t="shared" si="30"/>
        <v>0.14150943396226415</v>
      </c>
      <c r="H27" s="213">
        <f t="shared" si="30"/>
        <v>0.23584905660377359</v>
      </c>
      <c r="I27" s="100">
        <f t="shared" si="30"/>
        <v>0.25471698113207547</v>
      </c>
      <c r="J27" s="305">
        <f t="shared" si="30"/>
        <v>0.41509433962264153</v>
      </c>
      <c r="K27" s="305">
        <f t="shared" si="30"/>
        <v>0.11320754716981132</v>
      </c>
      <c r="L27" s="213">
        <f t="shared" ref="L27" si="31">L26/$D26</f>
        <v>0.21698113207547171</v>
      </c>
      <c r="M27" s="100">
        <f t="shared" si="30"/>
        <v>0.10377358490566038</v>
      </c>
      <c r="N27" s="305">
        <f t="shared" si="30"/>
        <v>0.51886792452830188</v>
      </c>
      <c r="O27" s="305">
        <f t="shared" si="30"/>
        <v>0.12264150943396226</v>
      </c>
      <c r="P27" s="213">
        <f t="shared" ref="P27" si="32">P26/$D26</f>
        <v>0.25471698113207547</v>
      </c>
      <c r="Q27" s="100">
        <f t="shared" si="30"/>
        <v>0.10377358490566038</v>
      </c>
      <c r="R27" s="305">
        <f t="shared" si="30"/>
        <v>0.5</v>
      </c>
      <c r="S27" s="305">
        <f t="shared" si="30"/>
        <v>0.16037735849056603</v>
      </c>
      <c r="T27" s="212">
        <f t="shared" ref="T27" si="33">T26/$D26</f>
        <v>0.23584905660377359</v>
      </c>
      <c r="U27" s="100">
        <f t="shared" si="30"/>
        <v>0.16981132075471697</v>
      </c>
      <c r="V27" s="305">
        <f t="shared" ref="V27:AB27" si="34">V26/$D26</f>
        <v>0.42452830188679247</v>
      </c>
      <c r="W27" s="305">
        <f t="shared" si="34"/>
        <v>0.16037735849056603</v>
      </c>
      <c r="X27" s="213">
        <f t="shared" si="34"/>
        <v>0.24528301886792453</v>
      </c>
      <c r="Y27" s="100">
        <f t="shared" si="34"/>
        <v>0.19811320754716982</v>
      </c>
      <c r="Z27" s="305">
        <f t="shared" si="34"/>
        <v>0.40566037735849059</v>
      </c>
      <c r="AA27" s="305">
        <f t="shared" si="34"/>
        <v>0.15094339622641509</v>
      </c>
      <c r="AB27" s="213">
        <f t="shared" si="34"/>
        <v>0.24528301886792453</v>
      </c>
    </row>
    <row r="28" spans="2:28" s="218" customFormat="1" ht="21" customHeight="1" x14ac:dyDescent="0.2">
      <c r="B28" s="618"/>
      <c r="C28" s="629" t="s">
        <v>246</v>
      </c>
      <c r="D28" s="321">
        <v>171</v>
      </c>
      <c r="E28" s="348">
        <v>26</v>
      </c>
      <c r="F28" s="47">
        <v>103</v>
      </c>
      <c r="G28" s="47">
        <v>28</v>
      </c>
      <c r="H28" s="221">
        <f>$D$28-E28-F28-G28</f>
        <v>14</v>
      </c>
      <c r="I28" s="186">
        <v>69</v>
      </c>
      <c r="J28" s="47">
        <v>75</v>
      </c>
      <c r="K28" s="47">
        <v>16</v>
      </c>
      <c r="L28" s="221">
        <f>$D$28-I28-J28-K28</f>
        <v>11</v>
      </c>
      <c r="M28" s="186">
        <v>17</v>
      </c>
      <c r="N28" s="47">
        <v>113</v>
      </c>
      <c r="O28" s="349">
        <v>27</v>
      </c>
      <c r="P28" s="221">
        <f>$D$28-M28-N28-O28</f>
        <v>14</v>
      </c>
      <c r="Q28" s="186">
        <v>25</v>
      </c>
      <c r="R28" s="47">
        <v>94</v>
      </c>
      <c r="S28" s="47">
        <v>38</v>
      </c>
      <c r="T28" s="220">
        <f>$D$28-Q28-R28-S28</f>
        <v>14</v>
      </c>
      <c r="U28" s="186">
        <v>27</v>
      </c>
      <c r="V28" s="47">
        <v>99</v>
      </c>
      <c r="W28" s="47">
        <v>30</v>
      </c>
      <c r="X28" s="221">
        <f>$D$28-U28-V28-W28</f>
        <v>15</v>
      </c>
      <c r="Y28" s="186">
        <v>53</v>
      </c>
      <c r="Z28" s="349">
        <v>72</v>
      </c>
      <c r="AA28" s="47">
        <v>34</v>
      </c>
      <c r="AB28" s="221">
        <f>$D$28-Y28-Z28-AA28</f>
        <v>12</v>
      </c>
    </row>
    <row r="29" spans="2:28" s="218" customFormat="1" ht="21" customHeight="1" x14ac:dyDescent="0.2">
      <c r="B29" s="618"/>
      <c r="C29" s="634"/>
      <c r="D29" s="328"/>
      <c r="E29" s="100">
        <f t="shared" ref="E29" si="35">E28/$D28</f>
        <v>0.15204678362573099</v>
      </c>
      <c r="F29" s="305">
        <f t="shared" ref="F29:U29" si="36">F28/$D28</f>
        <v>0.60233918128654973</v>
      </c>
      <c r="G29" s="305">
        <f t="shared" si="36"/>
        <v>0.16374269005847952</v>
      </c>
      <c r="H29" s="213">
        <f t="shared" si="36"/>
        <v>8.1871345029239762E-2</v>
      </c>
      <c r="I29" s="100">
        <f t="shared" si="36"/>
        <v>0.40350877192982454</v>
      </c>
      <c r="J29" s="305">
        <f t="shared" si="36"/>
        <v>0.43859649122807015</v>
      </c>
      <c r="K29" s="305">
        <f t="shared" si="36"/>
        <v>9.3567251461988299E-2</v>
      </c>
      <c r="L29" s="213">
        <f t="shared" ref="L29" si="37">L28/$D28</f>
        <v>6.4327485380116955E-2</v>
      </c>
      <c r="M29" s="100">
        <f t="shared" si="36"/>
        <v>9.9415204678362568E-2</v>
      </c>
      <c r="N29" s="305">
        <f t="shared" si="36"/>
        <v>0.66081871345029242</v>
      </c>
      <c r="O29" s="305">
        <f t="shared" si="36"/>
        <v>0.15789473684210525</v>
      </c>
      <c r="P29" s="213">
        <f t="shared" ref="P29" si="38">P28/$D28</f>
        <v>8.1871345029239762E-2</v>
      </c>
      <c r="Q29" s="100">
        <f t="shared" si="36"/>
        <v>0.14619883040935672</v>
      </c>
      <c r="R29" s="305">
        <f t="shared" si="36"/>
        <v>0.54970760233918126</v>
      </c>
      <c r="S29" s="305">
        <f t="shared" si="36"/>
        <v>0.22222222222222221</v>
      </c>
      <c r="T29" s="212">
        <f t="shared" ref="T29" si="39">T28/$D28</f>
        <v>8.1871345029239762E-2</v>
      </c>
      <c r="U29" s="100">
        <f t="shared" si="36"/>
        <v>0.15789473684210525</v>
      </c>
      <c r="V29" s="305">
        <f t="shared" ref="V29:AB29" si="40">V28/$D28</f>
        <v>0.57894736842105265</v>
      </c>
      <c r="W29" s="305">
        <f t="shared" si="40"/>
        <v>0.17543859649122806</v>
      </c>
      <c r="X29" s="213">
        <f t="shared" si="40"/>
        <v>8.771929824561403E-2</v>
      </c>
      <c r="Y29" s="100">
        <f t="shared" si="40"/>
        <v>0.30994152046783624</v>
      </c>
      <c r="Z29" s="305">
        <f t="shared" si="40"/>
        <v>0.42105263157894735</v>
      </c>
      <c r="AA29" s="305">
        <f t="shared" si="40"/>
        <v>0.19883040935672514</v>
      </c>
      <c r="AB29" s="213">
        <f t="shared" si="40"/>
        <v>7.0175438596491224E-2</v>
      </c>
    </row>
    <row r="30" spans="2:28" s="218" customFormat="1" ht="21" customHeight="1" x14ac:dyDescent="0.2">
      <c r="B30" s="618"/>
      <c r="C30" s="629" t="s">
        <v>247</v>
      </c>
      <c r="D30" s="327">
        <v>49</v>
      </c>
      <c r="E30" s="348">
        <v>14</v>
      </c>
      <c r="F30" s="47">
        <v>20</v>
      </c>
      <c r="G30" s="47">
        <v>10</v>
      </c>
      <c r="H30" s="221">
        <f>$D$30-E30-F30-G30</f>
        <v>5</v>
      </c>
      <c r="I30" s="186">
        <v>25</v>
      </c>
      <c r="J30" s="47">
        <v>15</v>
      </c>
      <c r="K30" s="47">
        <v>4</v>
      </c>
      <c r="L30" s="221">
        <f>$D$30-I30-J30-K30</f>
        <v>5</v>
      </c>
      <c r="M30" s="186">
        <v>13</v>
      </c>
      <c r="N30" s="47">
        <v>23</v>
      </c>
      <c r="O30" s="349">
        <v>8</v>
      </c>
      <c r="P30" s="221">
        <f>$D$30-M30-N30-O30</f>
        <v>5</v>
      </c>
      <c r="Q30" s="186">
        <v>15</v>
      </c>
      <c r="R30" s="47">
        <v>18</v>
      </c>
      <c r="S30" s="47">
        <v>10</v>
      </c>
      <c r="T30" s="220">
        <f>$D$30-Q30-R30-S30</f>
        <v>6</v>
      </c>
      <c r="U30" s="186">
        <v>15</v>
      </c>
      <c r="V30" s="47">
        <v>20</v>
      </c>
      <c r="W30" s="47">
        <v>9</v>
      </c>
      <c r="X30" s="221">
        <f>$D$30-U30-V30-W30</f>
        <v>5</v>
      </c>
      <c r="Y30" s="186">
        <v>18</v>
      </c>
      <c r="Z30" s="349">
        <v>17</v>
      </c>
      <c r="AA30" s="47">
        <v>9</v>
      </c>
      <c r="AB30" s="221">
        <f>$D$30-Y30-Z30-AA30</f>
        <v>5</v>
      </c>
    </row>
    <row r="31" spans="2:28" s="218" customFormat="1" ht="21" customHeight="1" x14ac:dyDescent="0.2">
      <c r="B31" s="618"/>
      <c r="C31" s="760"/>
      <c r="D31" s="328"/>
      <c r="E31" s="100">
        <f t="shared" ref="E31" si="41">E30/$D30</f>
        <v>0.2857142857142857</v>
      </c>
      <c r="F31" s="305">
        <f t="shared" ref="F31:U31" si="42">F30/$D30</f>
        <v>0.40816326530612246</v>
      </c>
      <c r="G31" s="305">
        <f t="shared" si="42"/>
        <v>0.20408163265306123</v>
      </c>
      <c r="H31" s="213">
        <f t="shared" si="42"/>
        <v>0.10204081632653061</v>
      </c>
      <c r="I31" s="100">
        <f t="shared" si="42"/>
        <v>0.51020408163265307</v>
      </c>
      <c r="J31" s="305">
        <f t="shared" si="42"/>
        <v>0.30612244897959184</v>
      </c>
      <c r="K31" s="305">
        <f t="shared" si="42"/>
        <v>8.1632653061224483E-2</v>
      </c>
      <c r="L31" s="213">
        <f t="shared" ref="L31" si="43">L30/$D30</f>
        <v>0.10204081632653061</v>
      </c>
      <c r="M31" s="100">
        <f t="shared" si="42"/>
        <v>0.26530612244897961</v>
      </c>
      <c r="N31" s="305">
        <f t="shared" si="42"/>
        <v>0.46938775510204084</v>
      </c>
      <c r="O31" s="305">
        <f t="shared" si="42"/>
        <v>0.16326530612244897</v>
      </c>
      <c r="P31" s="213">
        <f t="shared" ref="P31" si="44">P30/$D30</f>
        <v>0.10204081632653061</v>
      </c>
      <c r="Q31" s="100">
        <f t="shared" si="42"/>
        <v>0.30612244897959184</v>
      </c>
      <c r="R31" s="305">
        <f t="shared" si="42"/>
        <v>0.36734693877551022</v>
      </c>
      <c r="S31" s="305">
        <f t="shared" si="42"/>
        <v>0.20408163265306123</v>
      </c>
      <c r="T31" s="212">
        <f t="shared" ref="T31" si="45">T30/$D30</f>
        <v>0.12244897959183673</v>
      </c>
      <c r="U31" s="100">
        <f t="shared" si="42"/>
        <v>0.30612244897959184</v>
      </c>
      <c r="V31" s="305">
        <f t="shared" ref="V31:AB31" si="46">V30/$D30</f>
        <v>0.40816326530612246</v>
      </c>
      <c r="W31" s="305">
        <f t="shared" si="46"/>
        <v>0.18367346938775511</v>
      </c>
      <c r="X31" s="213">
        <f t="shared" si="46"/>
        <v>0.10204081632653061</v>
      </c>
      <c r="Y31" s="100">
        <f t="shared" si="46"/>
        <v>0.36734693877551022</v>
      </c>
      <c r="Z31" s="305">
        <f t="shared" si="46"/>
        <v>0.34693877551020408</v>
      </c>
      <c r="AA31" s="305">
        <f t="shared" si="46"/>
        <v>0.18367346938775511</v>
      </c>
      <c r="AB31" s="213">
        <f t="shared" si="46"/>
        <v>0.10204081632653061</v>
      </c>
    </row>
    <row r="32" spans="2:28" s="218" customFormat="1" ht="21" customHeight="1" x14ac:dyDescent="0.2">
      <c r="B32" s="618"/>
      <c r="C32" s="629" t="s">
        <v>248</v>
      </c>
      <c r="D32" s="327">
        <v>38</v>
      </c>
      <c r="E32" s="348">
        <v>7</v>
      </c>
      <c r="F32" s="47">
        <v>20</v>
      </c>
      <c r="G32" s="47">
        <v>7</v>
      </c>
      <c r="H32" s="221">
        <f>$D$32-E32-F32-G32</f>
        <v>4</v>
      </c>
      <c r="I32" s="186">
        <v>22</v>
      </c>
      <c r="J32" s="47">
        <v>9</v>
      </c>
      <c r="K32" s="47">
        <v>3</v>
      </c>
      <c r="L32" s="221">
        <f>$D$32-I32-J32-K32</f>
        <v>4</v>
      </c>
      <c r="M32" s="186">
        <v>8</v>
      </c>
      <c r="N32" s="47">
        <v>19</v>
      </c>
      <c r="O32" s="349">
        <v>7</v>
      </c>
      <c r="P32" s="221">
        <f>$D$32-M32-N32-O32</f>
        <v>4</v>
      </c>
      <c r="Q32" s="186">
        <v>13</v>
      </c>
      <c r="R32" s="47">
        <v>18</v>
      </c>
      <c r="S32" s="47">
        <v>5</v>
      </c>
      <c r="T32" s="220">
        <f>$D$32-Q32-R32-S32</f>
        <v>2</v>
      </c>
      <c r="U32" s="186">
        <v>13</v>
      </c>
      <c r="V32" s="47">
        <v>13</v>
      </c>
      <c r="W32" s="47">
        <v>10</v>
      </c>
      <c r="X32" s="221">
        <f>$D$32-U32-V32-W32</f>
        <v>2</v>
      </c>
      <c r="Y32" s="186">
        <v>20</v>
      </c>
      <c r="Z32" s="349">
        <v>10</v>
      </c>
      <c r="AA32" s="47">
        <v>5</v>
      </c>
      <c r="AB32" s="221">
        <f>$D$32-Y32-Z32-AA32</f>
        <v>3</v>
      </c>
    </row>
    <row r="33" spans="2:28" s="218" customFormat="1" ht="21" customHeight="1" x14ac:dyDescent="0.2">
      <c r="B33" s="618"/>
      <c r="C33" s="760"/>
      <c r="D33" s="328"/>
      <c r="E33" s="100">
        <f t="shared" ref="E33" si="47">E32/$D32</f>
        <v>0.18421052631578946</v>
      </c>
      <c r="F33" s="305">
        <f t="shared" ref="F33:U33" si="48">F32/$D32</f>
        <v>0.52631578947368418</v>
      </c>
      <c r="G33" s="305">
        <f t="shared" si="48"/>
        <v>0.18421052631578946</v>
      </c>
      <c r="H33" s="213">
        <f t="shared" si="48"/>
        <v>0.10526315789473684</v>
      </c>
      <c r="I33" s="100">
        <f t="shared" si="48"/>
        <v>0.57894736842105265</v>
      </c>
      <c r="J33" s="305">
        <f t="shared" si="48"/>
        <v>0.23684210526315788</v>
      </c>
      <c r="K33" s="305">
        <f t="shared" si="48"/>
        <v>7.8947368421052627E-2</v>
      </c>
      <c r="L33" s="213">
        <f t="shared" ref="L33" si="49">L32/$D32</f>
        <v>0.10526315789473684</v>
      </c>
      <c r="M33" s="100">
        <f t="shared" si="48"/>
        <v>0.21052631578947367</v>
      </c>
      <c r="N33" s="305">
        <f t="shared" si="48"/>
        <v>0.5</v>
      </c>
      <c r="O33" s="305">
        <f t="shared" si="48"/>
        <v>0.18421052631578946</v>
      </c>
      <c r="P33" s="213">
        <f t="shared" ref="P33" si="50">P32/$D32</f>
        <v>0.10526315789473684</v>
      </c>
      <c r="Q33" s="100">
        <f t="shared" si="48"/>
        <v>0.34210526315789475</v>
      </c>
      <c r="R33" s="305">
        <f t="shared" si="48"/>
        <v>0.47368421052631576</v>
      </c>
      <c r="S33" s="305">
        <f t="shared" si="48"/>
        <v>0.13157894736842105</v>
      </c>
      <c r="T33" s="212">
        <f t="shared" ref="T33" si="51">T32/$D32</f>
        <v>5.2631578947368418E-2</v>
      </c>
      <c r="U33" s="100">
        <f t="shared" si="48"/>
        <v>0.34210526315789475</v>
      </c>
      <c r="V33" s="305">
        <f t="shared" ref="V33:AB33" si="52">V32/$D32</f>
        <v>0.34210526315789475</v>
      </c>
      <c r="W33" s="305">
        <f t="shared" si="52"/>
        <v>0.26315789473684209</v>
      </c>
      <c r="X33" s="213">
        <f t="shared" si="52"/>
        <v>5.2631578947368418E-2</v>
      </c>
      <c r="Y33" s="100">
        <f t="shared" si="52"/>
        <v>0.52631578947368418</v>
      </c>
      <c r="Z33" s="305">
        <f t="shared" si="52"/>
        <v>0.26315789473684209</v>
      </c>
      <c r="AA33" s="305">
        <f t="shared" si="52"/>
        <v>0.13157894736842105</v>
      </c>
      <c r="AB33" s="213">
        <f t="shared" si="52"/>
        <v>7.8947368421052627E-2</v>
      </c>
    </row>
    <row r="34" spans="2:28" s="218" customFormat="1" ht="21" customHeight="1" x14ac:dyDescent="0.2">
      <c r="B34" s="618"/>
      <c r="C34" s="629" t="s">
        <v>180</v>
      </c>
      <c r="D34" s="327">
        <v>33</v>
      </c>
      <c r="E34" s="348">
        <v>6</v>
      </c>
      <c r="F34" s="47">
        <v>19</v>
      </c>
      <c r="G34" s="47">
        <v>6</v>
      </c>
      <c r="H34" s="221">
        <f>$D$34-E34-F34-G34</f>
        <v>2</v>
      </c>
      <c r="I34" s="186">
        <v>17</v>
      </c>
      <c r="J34" s="47">
        <v>9</v>
      </c>
      <c r="K34" s="47">
        <v>4</v>
      </c>
      <c r="L34" s="221">
        <f>$D$34-I34-J34-K34</f>
        <v>3</v>
      </c>
      <c r="M34" s="186">
        <v>5</v>
      </c>
      <c r="N34" s="47">
        <v>22</v>
      </c>
      <c r="O34" s="349">
        <v>3</v>
      </c>
      <c r="P34" s="221">
        <f>$D$34-M34-N34-O34</f>
        <v>3</v>
      </c>
      <c r="Q34" s="186">
        <v>7</v>
      </c>
      <c r="R34" s="47">
        <v>17</v>
      </c>
      <c r="S34" s="47">
        <v>7</v>
      </c>
      <c r="T34" s="220">
        <f>$D$34-Q34-R34-S34</f>
        <v>2</v>
      </c>
      <c r="U34" s="186">
        <v>14</v>
      </c>
      <c r="V34" s="47">
        <v>9</v>
      </c>
      <c r="W34" s="47">
        <v>7</v>
      </c>
      <c r="X34" s="221">
        <f>$D$34-U34-V34-W34</f>
        <v>3</v>
      </c>
      <c r="Y34" s="186">
        <v>22</v>
      </c>
      <c r="Z34" s="349">
        <v>5</v>
      </c>
      <c r="AA34" s="47">
        <v>4</v>
      </c>
      <c r="AB34" s="221">
        <f>$D$34-Y34-Z34-AA34</f>
        <v>2</v>
      </c>
    </row>
    <row r="35" spans="2:28" s="218" customFormat="1" ht="21" customHeight="1" x14ac:dyDescent="0.2">
      <c r="B35" s="618"/>
      <c r="C35" s="760"/>
      <c r="D35" s="328"/>
      <c r="E35" s="100">
        <f t="shared" ref="E35" si="53">E34/$D34</f>
        <v>0.18181818181818182</v>
      </c>
      <c r="F35" s="305">
        <f t="shared" ref="F35:U35" si="54">F34/$D34</f>
        <v>0.5757575757575758</v>
      </c>
      <c r="G35" s="305">
        <f t="shared" si="54"/>
        <v>0.18181818181818182</v>
      </c>
      <c r="H35" s="213">
        <f t="shared" si="54"/>
        <v>6.0606060606060608E-2</v>
      </c>
      <c r="I35" s="100">
        <f t="shared" si="54"/>
        <v>0.51515151515151514</v>
      </c>
      <c r="J35" s="305">
        <f t="shared" si="54"/>
        <v>0.27272727272727271</v>
      </c>
      <c r="K35" s="305">
        <f t="shared" si="54"/>
        <v>0.12121212121212122</v>
      </c>
      <c r="L35" s="213">
        <f t="shared" ref="L35" si="55">L34/$D34</f>
        <v>9.0909090909090912E-2</v>
      </c>
      <c r="M35" s="100">
        <f t="shared" si="54"/>
        <v>0.15151515151515152</v>
      </c>
      <c r="N35" s="305">
        <f t="shared" si="54"/>
        <v>0.66666666666666663</v>
      </c>
      <c r="O35" s="305">
        <f t="shared" si="54"/>
        <v>9.0909090909090912E-2</v>
      </c>
      <c r="P35" s="213">
        <f t="shared" ref="P35" si="56">P34/$D34</f>
        <v>9.0909090909090912E-2</v>
      </c>
      <c r="Q35" s="100">
        <f t="shared" si="54"/>
        <v>0.21212121212121213</v>
      </c>
      <c r="R35" s="305">
        <f t="shared" si="54"/>
        <v>0.51515151515151514</v>
      </c>
      <c r="S35" s="305">
        <f t="shared" si="54"/>
        <v>0.21212121212121213</v>
      </c>
      <c r="T35" s="212">
        <f t="shared" ref="T35" si="57">T34/$D34</f>
        <v>6.0606060606060608E-2</v>
      </c>
      <c r="U35" s="100">
        <f t="shared" si="54"/>
        <v>0.42424242424242425</v>
      </c>
      <c r="V35" s="305">
        <f t="shared" ref="V35:AB35" si="58">V34/$D34</f>
        <v>0.27272727272727271</v>
      </c>
      <c r="W35" s="305">
        <f t="shared" si="58"/>
        <v>0.21212121212121213</v>
      </c>
      <c r="X35" s="213">
        <f t="shared" si="58"/>
        <v>9.0909090909090912E-2</v>
      </c>
      <c r="Y35" s="100">
        <f t="shared" si="58"/>
        <v>0.66666666666666663</v>
      </c>
      <c r="Z35" s="305">
        <f t="shared" si="58"/>
        <v>0.15151515151515152</v>
      </c>
      <c r="AA35" s="305">
        <f t="shared" si="58"/>
        <v>0.12121212121212122</v>
      </c>
      <c r="AB35" s="213">
        <f t="shared" si="58"/>
        <v>6.0606060606060608E-2</v>
      </c>
    </row>
    <row r="36" spans="2:28" s="218" customFormat="1" ht="21" customHeight="1" x14ac:dyDescent="0.2">
      <c r="B36" s="618"/>
      <c r="C36" s="629" t="s">
        <v>249</v>
      </c>
      <c r="D36" s="321">
        <v>30</v>
      </c>
      <c r="E36" s="348">
        <v>13</v>
      </c>
      <c r="F36" s="47">
        <v>13</v>
      </c>
      <c r="G36" s="47">
        <v>2</v>
      </c>
      <c r="H36" s="221">
        <f>$D$36-E36-F36-G36</f>
        <v>2</v>
      </c>
      <c r="I36" s="186">
        <v>17</v>
      </c>
      <c r="J36" s="47">
        <v>12</v>
      </c>
      <c r="K36" s="47">
        <v>0</v>
      </c>
      <c r="L36" s="221">
        <f>$D$36-I36-J36-K36</f>
        <v>1</v>
      </c>
      <c r="M36" s="186">
        <v>10</v>
      </c>
      <c r="N36" s="47">
        <v>15</v>
      </c>
      <c r="O36" s="349">
        <v>3</v>
      </c>
      <c r="P36" s="221">
        <f>$D$36-M36-N36-O36</f>
        <v>2</v>
      </c>
      <c r="Q36" s="186">
        <v>9</v>
      </c>
      <c r="R36" s="47">
        <v>15</v>
      </c>
      <c r="S36" s="47">
        <v>4</v>
      </c>
      <c r="T36" s="220">
        <f>$D$36-Q36-R36-S36</f>
        <v>2</v>
      </c>
      <c r="U36" s="186">
        <v>16</v>
      </c>
      <c r="V36" s="47">
        <v>12</v>
      </c>
      <c r="W36" s="47">
        <v>0</v>
      </c>
      <c r="X36" s="221">
        <f>$D$36-U36-V36-W36</f>
        <v>2</v>
      </c>
      <c r="Y36" s="186">
        <v>16</v>
      </c>
      <c r="Z36" s="349">
        <v>11</v>
      </c>
      <c r="AA36" s="47">
        <v>1</v>
      </c>
      <c r="AB36" s="221">
        <f>$D$36-Y36-Z36-AA36</f>
        <v>2</v>
      </c>
    </row>
    <row r="37" spans="2:28" s="218" customFormat="1" ht="21" customHeight="1" thickBot="1" x14ac:dyDescent="0.25">
      <c r="B37" s="618"/>
      <c r="C37" s="761"/>
      <c r="D37" s="327"/>
      <c r="E37" s="223">
        <f t="shared" ref="E37:AA37" si="59">E36/$D36</f>
        <v>0.43333333333333335</v>
      </c>
      <c r="F37" s="512">
        <f t="shared" si="59"/>
        <v>0.43333333333333335</v>
      </c>
      <c r="G37" s="512">
        <f t="shared" si="59"/>
        <v>6.6666666666666666E-2</v>
      </c>
      <c r="H37" s="211">
        <f t="shared" si="59"/>
        <v>6.6666666666666666E-2</v>
      </c>
      <c r="I37" s="223">
        <f t="shared" si="59"/>
        <v>0.56666666666666665</v>
      </c>
      <c r="J37" s="512">
        <f t="shared" si="59"/>
        <v>0.4</v>
      </c>
      <c r="K37" s="512">
        <f t="shared" si="59"/>
        <v>0</v>
      </c>
      <c r="L37" s="211">
        <f t="shared" ref="L37" si="60">L36/$D36</f>
        <v>3.3333333333333333E-2</v>
      </c>
      <c r="M37" s="223">
        <f t="shared" si="59"/>
        <v>0.33333333333333331</v>
      </c>
      <c r="N37" s="512">
        <f t="shared" si="59"/>
        <v>0.5</v>
      </c>
      <c r="O37" s="512">
        <f t="shared" si="59"/>
        <v>0.1</v>
      </c>
      <c r="P37" s="211">
        <f t="shared" ref="P37" si="61">P36/$D36</f>
        <v>6.6666666666666666E-2</v>
      </c>
      <c r="Q37" s="223">
        <f t="shared" si="59"/>
        <v>0.3</v>
      </c>
      <c r="R37" s="512">
        <f t="shared" si="59"/>
        <v>0.5</v>
      </c>
      <c r="S37" s="512">
        <f t="shared" si="59"/>
        <v>0.13333333333333333</v>
      </c>
      <c r="T37" s="210">
        <f t="shared" ref="T37" si="62">T36/$D36</f>
        <v>6.6666666666666666E-2</v>
      </c>
      <c r="U37" s="223">
        <f t="shared" si="59"/>
        <v>0.53333333333333333</v>
      </c>
      <c r="V37" s="512">
        <f t="shared" si="59"/>
        <v>0.4</v>
      </c>
      <c r="W37" s="512">
        <f t="shared" si="59"/>
        <v>0</v>
      </c>
      <c r="X37" s="211">
        <f t="shared" ref="X37" si="63">X36/$D36</f>
        <v>6.6666666666666666E-2</v>
      </c>
      <c r="Y37" s="223">
        <f t="shared" si="59"/>
        <v>0.53333333333333333</v>
      </c>
      <c r="Z37" s="512">
        <f t="shared" si="59"/>
        <v>0.36666666666666664</v>
      </c>
      <c r="AA37" s="512">
        <f t="shared" si="59"/>
        <v>3.3333333333333333E-2</v>
      </c>
      <c r="AB37" s="211">
        <f t="shared" ref="AB37" si="64">AB36/$D36</f>
        <v>6.6666666666666666E-2</v>
      </c>
    </row>
    <row r="38" spans="2:28" s="218" customFormat="1" ht="21" customHeight="1" thickTop="1" x14ac:dyDescent="0.2">
      <c r="B38" s="618"/>
      <c r="C38" s="33" t="s">
        <v>250</v>
      </c>
      <c r="D38" s="44">
        <v>291</v>
      </c>
      <c r="E38" s="181">
        <f>E28+E30+E32+E34</f>
        <v>53</v>
      </c>
      <c r="F38" s="44">
        <f>F28+F30+F32+F34</f>
        <v>162</v>
      </c>
      <c r="G38" s="44">
        <f>G28+G30+G32+G34</f>
        <v>51</v>
      </c>
      <c r="H38" s="187">
        <f>H28+H30+H32+H34</f>
        <v>25</v>
      </c>
      <c r="I38" s="181">
        <f t="shared" ref="I38:AA38" si="65">I28+I30+I32+I34</f>
        <v>133</v>
      </c>
      <c r="J38" s="44">
        <f t="shared" si="65"/>
        <v>108</v>
      </c>
      <c r="K38" s="44">
        <f t="shared" si="65"/>
        <v>27</v>
      </c>
      <c r="L38" s="187">
        <f>L28+L30+L32+L34</f>
        <v>23</v>
      </c>
      <c r="M38" s="181">
        <f t="shared" si="65"/>
        <v>43</v>
      </c>
      <c r="N38" s="44">
        <f t="shared" si="65"/>
        <v>177</v>
      </c>
      <c r="O38" s="44">
        <f t="shared" si="65"/>
        <v>45</v>
      </c>
      <c r="P38" s="187">
        <f>P28+P30+P32+P34</f>
        <v>26</v>
      </c>
      <c r="Q38" s="181">
        <f t="shared" si="65"/>
        <v>60</v>
      </c>
      <c r="R38" s="44">
        <f t="shared" si="65"/>
        <v>147</v>
      </c>
      <c r="S38" s="44">
        <f t="shared" si="65"/>
        <v>60</v>
      </c>
      <c r="T38" s="170">
        <f>T28+T30+T32+T34</f>
        <v>24</v>
      </c>
      <c r="U38" s="181">
        <f t="shared" si="65"/>
        <v>69</v>
      </c>
      <c r="V38" s="44">
        <f t="shared" si="65"/>
        <v>141</v>
      </c>
      <c r="W38" s="44">
        <f t="shared" si="65"/>
        <v>56</v>
      </c>
      <c r="X38" s="187">
        <f>X28+X30+X32+X34</f>
        <v>25</v>
      </c>
      <c r="Y38" s="181">
        <f t="shared" si="65"/>
        <v>113</v>
      </c>
      <c r="Z38" s="44">
        <f t="shared" si="65"/>
        <v>104</v>
      </c>
      <c r="AA38" s="44">
        <f t="shared" si="65"/>
        <v>52</v>
      </c>
      <c r="AB38" s="187">
        <f>AB28+AB30+AB32+AB34</f>
        <v>22</v>
      </c>
    </row>
    <row r="39" spans="2:28" s="218" customFormat="1" ht="21" customHeight="1" x14ac:dyDescent="0.2">
      <c r="B39" s="618"/>
      <c r="C39" s="32" t="s">
        <v>183</v>
      </c>
      <c r="D39" s="328"/>
      <c r="E39" s="513">
        <f>E38/$D38</f>
        <v>0.18213058419243985</v>
      </c>
      <c r="F39" s="514">
        <f t="shared" ref="F39:Z39" si="66">F38/$D38</f>
        <v>0.55670103092783507</v>
      </c>
      <c r="G39" s="514">
        <f t="shared" si="66"/>
        <v>0.17525773195876287</v>
      </c>
      <c r="H39" s="213">
        <f t="shared" si="66"/>
        <v>8.5910652920962199E-2</v>
      </c>
      <c r="I39" s="100">
        <f t="shared" si="66"/>
        <v>0.45704467353951889</v>
      </c>
      <c r="J39" s="305">
        <f t="shared" si="66"/>
        <v>0.37113402061855671</v>
      </c>
      <c r="K39" s="305">
        <f t="shared" si="66"/>
        <v>9.2783505154639179E-2</v>
      </c>
      <c r="L39" s="213">
        <f t="shared" ref="L39" si="67">L38/$D38</f>
        <v>7.903780068728522E-2</v>
      </c>
      <c r="M39" s="100">
        <f t="shared" si="66"/>
        <v>0.14776632302405499</v>
      </c>
      <c r="N39" s="514">
        <f t="shared" si="66"/>
        <v>0.60824742268041232</v>
      </c>
      <c r="O39" s="514">
        <f t="shared" si="66"/>
        <v>0.15463917525773196</v>
      </c>
      <c r="P39" s="213">
        <f t="shared" ref="P39" si="68">P38/$D38</f>
        <v>8.9347079037800689E-2</v>
      </c>
      <c r="Q39" s="100">
        <f t="shared" si="66"/>
        <v>0.20618556701030927</v>
      </c>
      <c r="R39" s="305">
        <f t="shared" si="66"/>
        <v>0.50515463917525771</v>
      </c>
      <c r="S39" s="305">
        <f t="shared" si="66"/>
        <v>0.20618556701030927</v>
      </c>
      <c r="T39" s="212">
        <f t="shared" ref="T39" si="69">T38/$D38</f>
        <v>8.247422680412371E-2</v>
      </c>
      <c r="U39" s="100">
        <f t="shared" si="66"/>
        <v>0.23711340206185566</v>
      </c>
      <c r="V39" s="305">
        <f t="shared" si="66"/>
        <v>0.4845360824742268</v>
      </c>
      <c r="W39" s="305">
        <f t="shared" si="66"/>
        <v>0.19243986254295534</v>
      </c>
      <c r="X39" s="213">
        <f t="shared" ref="X39" si="70">X38/$D38</f>
        <v>8.5910652920962199E-2</v>
      </c>
      <c r="Y39" s="100">
        <f t="shared" si="66"/>
        <v>0.38831615120274915</v>
      </c>
      <c r="Z39" s="305">
        <f t="shared" si="66"/>
        <v>0.35738831615120276</v>
      </c>
      <c r="AA39" s="305">
        <f>AA38/$D38</f>
        <v>0.17869415807560138</v>
      </c>
      <c r="AB39" s="213">
        <f t="shared" ref="AB39" si="71">AB38/$D38</f>
        <v>7.560137457044673E-2</v>
      </c>
    </row>
    <row r="40" spans="2:28" s="218" customFormat="1" ht="21" customHeight="1" x14ac:dyDescent="0.2">
      <c r="B40" s="618"/>
      <c r="C40" s="31" t="s">
        <v>250</v>
      </c>
      <c r="D40" s="46">
        <v>150</v>
      </c>
      <c r="E40" s="182">
        <f>E30+E32+E34+E36</f>
        <v>40</v>
      </c>
      <c r="F40" s="46">
        <f>F30+F32+F34+F36</f>
        <v>72</v>
      </c>
      <c r="G40" s="46">
        <f>G30+G32+G34+G36</f>
        <v>25</v>
      </c>
      <c r="H40" s="188">
        <f t="shared" ref="H40:AA40" si="72">H30+H32+H34+H36</f>
        <v>13</v>
      </c>
      <c r="I40" s="182">
        <f t="shared" si="72"/>
        <v>81</v>
      </c>
      <c r="J40" s="46">
        <f t="shared" si="72"/>
        <v>45</v>
      </c>
      <c r="K40" s="46">
        <f t="shared" si="72"/>
        <v>11</v>
      </c>
      <c r="L40" s="188">
        <f t="shared" ref="L40" si="73">L30+L32+L34+L36</f>
        <v>13</v>
      </c>
      <c r="M40" s="182">
        <f t="shared" si="72"/>
        <v>36</v>
      </c>
      <c r="N40" s="46">
        <f t="shared" si="72"/>
        <v>79</v>
      </c>
      <c r="O40" s="46">
        <f t="shared" si="72"/>
        <v>21</v>
      </c>
      <c r="P40" s="188">
        <f t="shared" ref="P40" si="74">P30+P32+P34+P36</f>
        <v>14</v>
      </c>
      <c r="Q40" s="182">
        <f t="shared" si="72"/>
        <v>44</v>
      </c>
      <c r="R40" s="46">
        <f t="shared" si="72"/>
        <v>68</v>
      </c>
      <c r="S40" s="46">
        <f t="shared" si="72"/>
        <v>26</v>
      </c>
      <c r="T40" s="171">
        <f t="shared" ref="T40" si="75">T30+T32+T34+T36</f>
        <v>12</v>
      </c>
      <c r="U40" s="182">
        <f t="shared" si="72"/>
        <v>58</v>
      </c>
      <c r="V40" s="46">
        <f t="shared" si="72"/>
        <v>54</v>
      </c>
      <c r="W40" s="46">
        <f t="shared" si="72"/>
        <v>26</v>
      </c>
      <c r="X40" s="188">
        <f t="shared" ref="X40" si="76">X30+X32+X34+X36</f>
        <v>12</v>
      </c>
      <c r="Y40" s="182">
        <f t="shared" si="72"/>
        <v>76</v>
      </c>
      <c r="Z40" s="46">
        <f t="shared" si="72"/>
        <v>43</v>
      </c>
      <c r="AA40" s="46">
        <f t="shared" si="72"/>
        <v>19</v>
      </c>
      <c r="AB40" s="188">
        <f t="shared" ref="AB40" si="77">AB30+AB32+AB34+AB36</f>
        <v>12</v>
      </c>
    </row>
    <row r="41" spans="2:28" s="218" customFormat="1" ht="21" customHeight="1" thickBot="1" x14ac:dyDescent="0.25">
      <c r="B41" s="619"/>
      <c r="C41" s="32" t="s">
        <v>251</v>
      </c>
      <c r="D41" s="328"/>
      <c r="E41" s="224">
        <f>E40/$D40</f>
        <v>0.26666666666666666</v>
      </c>
      <c r="F41" s="515">
        <f t="shared" ref="F41:Z41" si="78">F40/$D40</f>
        <v>0.48</v>
      </c>
      <c r="G41" s="515">
        <f t="shared" si="78"/>
        <v>0.16666666666666666</v>
      </c>
      <c r="H41" s="217">
        <f t="shared" si="78"/>
        <v>8.666666666666667E-2</v>
      </c>
      <c r="I41" s="224">
        <f t="shared" si="78"/>
        <v>0.54</v>
      </c>
      <c r="J41" s="515">
        <f t="shared" si="78"/>
        <v>0.3</v>
      </c>
      <c r="K41" s="515">
        <f t="shared" si="78"/>
        <v>7.3333333333333334E-2</v>
      </c>
      <c r="L41" s="217">
        <f t="shared" ref="L41" si="79">L40/$D40</f>
        <v>8.666666666666667E-2</v>
      </c>
      <c r="M41" s="224">
        <f t="shared" si="78"/>
        <v>0.24</v>
      </c>
      <c r="N41" s="515">
        <f t="shared" si="78"/>
        <v>0.52666666666666662</v>
      </c>
      <c r="O41" s="515">
        <f t="shared" si="78"/>
        <v>0.14000000000000001</v>
      </c>
      <c r="P41" s="217">
        <f t="shared" ref="P41" si="80">P40/$D40</f>
        <v>9.3333333333333338E-2</v>
      </c>
      <c r="Q41" s="224">
        <f t="shared" si="78"/>
        <v>0.29333333333333333</v>
      </c>
      <c r="R41" s="515">
        <f t="shared" si="78"/>
        <v>0.45333333333333331</v>
      </c>
      <c r="S41" s="515">
        <f t="shared" si="78"/>
        <v>0.17333333333333334</v>
      </c>
      <c r="T41" s="216">
        <f t="shared" ref="T41" si="81">T40/$D40</f>
        <v>0.08</v>
      </c>
      <c r="U41" s="224">
        <f t="shared" si="78"/>
        <v>0.38666666666666666</v>
      </c>
      <c r="V41" s="515">
        <f t="shared" si="78"/>
        <v>0.36</v>
      </c>
      <c r="W41" s="515">
        <f t="shared" si="78"/>
        <v>0.17333333333333334</v>
      </c>
      <c r="X41" s="217">
        <f t="shared" ref="X41" si="82">X40/$D40</f>
        <v>0.08</v>
      </c>
      <c r="Y41" s="224">
        <f t="shared" si="78"/>
        <v>0.50666666666666671</v>
      </c>
      <c r="Z41" s="515">
        <f t="shared" si="78"/>
        <v>0.28666666666666668</v>
      </c>
      <c r="AA41" s="515">
        <f>AA40/$D40</f>
        <v>0.12666666666666668</v>
      </c>
      <c r="AB41" s="217">
        <f t="shared" ref="AB41" si="83">AB40/$D40</f>
        <v>0.08</v>
      </c>
    </row>
  </sheetData>
  <mergeCells count="34">
    <mergeCell ref="I9:L9"/>
    <mergeCell ref="I10:I11"/>
    <mergeCell ref="H10:H11"/>
    <mergeCell ref="Y10:Y11"/>
    <mergeCell ref="AB10:AB11"/>
    <mergeCell ref="T10:T11"/>
    <mergeCell ref="Q10:Q11"/>
    <mergeCell ref="U10:U11"/>
    <mergeCell ref="X10:X11"/>
    <mergeCell ref="L10:L11"/>
    <mergeCell ref="M10:M11"/>
    <mergeCell ref="M9:P9"/>
    <mergeCell ref="Q9:T9"/>
    <mergeCell ref="P10:P11"/>
    <mergeCell ref="U9:X9"/>
    <mergeCell ref="Y9:AB9"/>
    <mergeCell ref="B26:B41"/>
    <mergeCell ref="C14:C15"/>
    <mergeCell ref="C16:C17"/>
    <mergeCell ref="C18:C19"/>
    <mergeCell ref="C34:C35"/>
    <mergeCell ref="C36:C37"/>
    <mergeCell ref="C28:C29"/>
    <mergeCell ref="C24:C25"/>
    <mergeCell ref="C30:C31"/>
    <mergeCell ref="C32:C33"/>
    <mergeCell ref="C26:C27"/>
    <mergeCell ref="D8:D11"/>
    <mergeCell ref="E10:E11"/>
    <mergeCell ref="C20:C21"/>
    <mergeCell ref="C22:C23"/>
    <mergeCell ref="E9:H9"/>
    <mergeCell ref="B12:C13"/>
    <mergeCell ref="B14:B25"/>
  </mergeCells>
  <phoneticPr fontId="2"/>
  <pageMargins left="0.78" right="0.37" top="0.52" bottom="0.39" header="0.34" footer="0.21"/>
  <pageSetup paperSize="9" scale="6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8">
    <tabColor rgb="FF00B0F0"/>
  </sheetPr>
  <dimension ref="B2:AB41"/>
  <sheetViews>
    <sheetView view="pageBreakPreview" topLeftCell="A57" zoomScaleNormal="100" zoomScaleSheetLayoutView="100" workbookViewId="0">
      <selection activeCell="P14" sqref="P14"/>
    </sheetView>
  </sheetViews>
  <sheetFormatPr defaultColWidth="9" defaultRowHeight="13.2" x14ac:dyDescent="0.2"/>
  <cols>
    <col min="1" max="1" width="4.6640625" style="1" customWidth="1"/>
    <col min="2" max="2" width="3.109375" style="1" customWidth="1"/>
    <col min="3" max="3" width="15.6640625" style="1" customWidth="1"/>
    <col min="4" max="4" width="9.6640625" style="1" customWidth="1"/>
    <col min="5" max="6" width="8.109375" style="1" customWidth="1"/>
    <col min="7" max="7" width="7.6640625" style="1" customWidth="1"/>
    <col min="8" max="12" width="7.109375" style="1" customWidth="1"/>
    <col min="13" max="14" width="8.109375" style="1" customWidth="1"/>
    <col min="15" max="15" width="7.6640625" style="1" customWidth="1"/>
    <col min="16" max="16" width="7.109375" style="1" customWidth="1"/>
    <col min="17" max="18" width="8.109375" style="1" customWidth="1"/>
    <col min="19" max="19" width="7.6640625" style="1" customWidth="1"/>
    <col min="20" max="20" width="7.109375" style="1" customWidth="1"/>
    <col min="21" max="22" width="8.109375" style="1" customWidth="1"/>
    <col min="23" max="23" width="7.6640625" style="1" customWidth="1"/>
    <col min="24" max="24" width="7.109375" style="1" customWidth="1"/>
    <col min="25" max="25" width="8" style="1" customWidth="1"/>
    <col min="26" max="26" width="8.109375" style="1" customWidth="1"/>
    <col min="27" max="27" width="7.6640625" style="1" customWidth="1"/>
    <col min="28" max="28" width="7" style="1" customWidth="1"/>
    <col min="29" max="29" width="4.6640625" style="1" customWidth="1"/>
    <col min="30" max="16384" width="9" style="1"/>
  </cols>
  <sheetData>
    <row r="2" spans="2:28" ht="14.4" x14ac:dyDescent="0.2">
      <c r="B2" s="20" t="s">
        <v>374</v>
      </c>
    </row>
    <row r="3" spans="2:28" ht="14.4" x14ac:dyDescent="0.2">
      <c r="B3" s="20"/>
    </row>
    <row r="4" spans="2:28" ht="14.4" x14ac:dyDescent="0.2">
      <c r="B4" s="20"/>
      <c r="T4" s="42"/>
      <c r="X4" s="36" t="s">
        <v>356</v>
      </c>
    </row>
    <row r="5" spans="2:28" ht="14.4" x14ac:dyDescent="0.2">
      <c r="B5" s="20"/>
      <c r="T5" s="42"/>
      <c r="X5" s="36" t="s">
        <v>357</v>
      </c>
    </row>
    <row r="6" spans="2:28" ht="14.4" x14ac:dyDescent="0.2">
      <c r="B6" s="20"/>
      <c r="T6" s="42"/>
    </row>
    <row r="7" spans="2:28" ht="13.8" thickBot="1" x14ac:dyDescent="0.25">
      <c r="B7" s="11"/>
      <c r="C7" s="11"/>
      <c r="D7" s="11"/>
      <c r="AB7" s="2" t="s">
        <v>287</v>
      </c>
    </row>
    <row r="8" spans="2:28" ht="16.5" customHeight="1" x14ac:dyDescent="0.2">
      <c r="B8" s="12"/>
      <c r="C8" s="8"/>
      <c r="D8" s="656" t="s">
        <v>358</v>
      </c>
      <c r="E8" s="179" t="s">
        <v>375</v>
      </c>
      <c r="F8" s="180"/>
      <c r="G8" s="180"/>
      <c r="H8" s="545"/>
      <c r="I8" s="179" t="s">
        <v>376</v>
      </c>
      <c r="J8" s="180"/>
      <c r="K8" s="180"/>
      <c r="L8" s="183"/>
      <c r="M8" s="179" t="s">
        <v>377</v>
      </c>
      <c r="N8" s="180"/>
      <c r="O8" s="180"/>
      <c r="P8" s="183"/>
      <c r="Q8" s="179" t="s">
        <v>378</v>
      </c>
      <c r="R8" s="180"/>
      <c r="S8" s="180"/>
      <c r="T8" s="183"/>
      <c r="U8" s="179" t="s">
        <v>379</v>
      </c>
      <c r="V8" s="180"/>
      <c r="W8" s="180"/>
      <c r="X8" s="180"/>
      <c r="Y8" s="179" t="s">
        <v>380</v>
      </c>
      <c r="Z8" s="180"/>
      <c r="AA8" s="180"/>
      <c r="AB8" s="183"/>
    </row>
    <row r="9" spans="2:28" ht="51" customHeight="1" x14ac:dyDescent="0.2">
      <c r="B9" s="12"/>
      <c r="C9" s="8"/>
      <c r="D9" s="658"/>
      <c r="E9" s="754" t="s">
        <v>381</v>
      </c>
      <c r="F9" s="772"/>
      <c r="G9" s="772"/>
      <c r="H9" s="773"/>
      <c r="I9" s="754" t="s">
        <v>382</v>
      </c>
      <c r="J9" s="770"/>
      <c r="K9" s="770"/>
      <c r="L9" s="771"/>
      <c r="M9" s="754" t="s">
        <v>383</v>
      </c>
      <c r="N9" s="770"/>
      <c r="O9" s="770"/>
      <c r="P9" s="771"/>
      <c r="Q9" s="754" t="s">
        <v>384</v>
      </c>
      <c r="R9" s="770"/>
      <c r="S9" s="770"/>
      <c r="T9" s="771"/>
      <c r="U9" s="754" t="s">
        <v>385</v>
      </c>
      <c r="V9" s="770"/>
      <c r="W9" s="770"/>
      <c r="X9" s="771"/>
      <c r="Y9" s="754" t="s">
        <v>386</v>
      </c>
      <c r="Z9" s="755"/>
      <c r="AA9" s="755"/>
      <c r="AB9" s="756"/>
    </row>
    <row r="10" spans="2:28" ht="27.75" customHeight="1" x14ac:dyDescent="0.2">
      <c r="B10" s="12"/>
      <c r="C10" s="8"/>
      <c r="D10" s="658"/>
      <c r="E10" s="752" t="s">
        <v>371</v>
      </c>
      <c r="F10" s="69" t="s">
        <v>372</v>
      </c>
      <c r="G10" s="67"/>
      <c r="H10" s="762" t="s">
        <v>257</v>
      </c>
      <c r="I10" s="752" t="s">
        <v>371</v>
      </c>
      <c r="J10" s="69" t="s">
        <v>372</v>
      </c>
      <c r="K10" s="67"/>
      <c r="L10" s="764" t="s">
        <v>257</v>
      </c>
      <c r="M10" s="752" t="s">
        <v>371</v>
      </c>
      <c r="N10" s="69" t="s">
        <v>372</v>
      </c>
      <c r="O10" s="67"/>
      <c r="P10" s="764" t="s">
        <v>257</v>
      </c>
      <c r="Q10" s="752" t="s">
        <v>371</v>
      </c>
      <c r="R10" s="69" t="s">
        <v>372</v>
      </c>
      <c r="S10" s="67"/>
      <c r="T10" s="764" t="s">
        <v>257</v>
      </c>
      <c r="U10" s="752" t="s">
        <v>371</v>
      </c>
      <c r="V10" s="69" t="s">
        <v>372</v>
      </c>
      <c r="W10" s="67"/>
      <c r="X10" s="766" t="s">
        <v>257</v>
      </c>
      <c r="Y10" s="752" t="s">
        <v>371</v>
      </c>
      <c r="Z10" s="69" t="s">
        <v>372</v>
      </c>
      <c r="AA10" s="67"/>
      <c r="AB10" s="764" t="s">
        <v>257</v>
      </c>
    </row>
    <row r="11" spans="2:28" ht="41.25" customHeight="1" x14ac:dyDescent="0.2">
      <c r="B11" s="29"/>
      <c r="C11" s="30"/>
      <c r="D11" s="660"/>
      <c r="E11" s="753"/>
      <c r="F11" s="66"/>
      <c r="G11" s="68" t="s">
        <v>387</v>
      </c>
      <c r="H11" s="763"/>
      <c r="I11" s="753"/>
      <c r="J11" s="66"/>
      <c r="K11" s="68" t="s">
        <v>387</v>
      </c>
      <c r="L11" s="765"/>
      <c r="M11" s="753"/>
      <c r="N11" s="66"/>
      <c r="O11" s="68" t="s">
        <v>387</v>
      </c>
      <c r="P11" s="765"/>
      <c r="Q11" s="753"/>
      <c r="R11" s="66"/>
      <c r="S11" s="68" t="s">
        <v>387</v>
      </c>
      <c r="T11" s="765"/>
      <c r="U11" s="753"/>
      <c r="V11" s="66"/>
      <c r="W11" s="68" t="s">
        <v>387</v>
      </c>
      <c r="X11" s="767"/>
      <c r="Y11" s="753"/>
      <c r="Z11" s="66"/>
      <c r="AA11" s="68" t="s">
        <v>387</v>
      </c>
      <c r="AB11" s="765"/>
    </row>
    <row r="12" spans="2:28" ht="21" customHeight="1" x14ac:dyDescent="0.2">
      <c r="B12" s="591" t="s">
        <v>241</v>
      </c>
      <c r="C12" s="757"/>
      <c r="D12" s="197">
        <v>427</v>
      </c>
      <c r="E12" s="306">
        <f t="shared" ref="E12:AB12" si="0">E14+E16+E18+E20+E22+E24</f>
        <v>41</v>
      </c>
      <c r="F12" s="197">
        <f t="shared" si="0"/>
        <v>261</v>
      </c>
      <c r="G12" s="197">
        <f t="shared" si="0"/>
        <v>66</v>
      </c>
      <c r="H12" s="350">
        <f t="shared" si="0"/>
        <v>59</v>
      </c>
      <c r="I12" s="306">
        <f>I14+I16+I18+I20+I22+I24</f>
        <v>111</v>
      </c>
      <c r="J12" s="197">
        <f t="shared" ref="J12:L12" si="1">J14+J16+J18+J20+J22+J24</f>
        <v>165</v>
      </c>
      <c r="K12" s="197">
        <f>K14+K16+K18+K20+K22+K24</f>
        <v>104</v>
      </c>
      <c r="L12" s="350">
        <f t="shared" si="1"/>
        <v>47</v>
      </c>
      <c r="M12" s="306">
        <f t="shared" si="0"/>
        <v>114</v>
      </c>
      <c r="N12" s="197">
        <f t="shared" si="0"/>
        <v>183</v>
      </c>
      <c r="O12" s="197">
        <f t="shared" si="0"/>
        <v>77</v>
      </c>
      <c r="P12" s="350">
        <f>P14+P16+P18+P20+P22+P24</f>
        <v>53</v>
      </c>
      <c r="Q12" s="306">
        <f t="shared" si="0"/>
        <v>68</v>
      </c>
      <c r="R12" s="197">
        <f t="shared" si="0"/>
        <v>239</v>
      </c>
      <c r="S12" s="197">
        <f t="shared" si="0"/>
        <v>61</v>
      </c>
      <c r="T12" s="350">
        <f t="shared" si="0"/>
        <v>59</v>
      </c>
      <c r="U12" s="306">
        <f t="shared" si="0"/>
        <v>113</v>
      </c>
      <c r="V12" s="197">
        <f t="shared" si="0"/>
        <v>185</v>
      </c>
      <c r="W12" s="197">
        <f t="shared" si="0"/>
        <v>74</v>
      </c>
      <c r="X12" s="169">
        <f t="shared" si="0"/>
        <v>55</v>
      </c>
      <c r="Y12" s="306">
        <f t="shared" si="0"/>
        <v>8</v>
      </c>
      <c r="Z12" s="197">
        <f t="shared" si="0"/>
        <v>76</v>
      </c>
      <c r="AA12" s="197">
        <f t="shared" si="0"/>
        <v>13</v>
      </c>
      <c r="AB12" s="350">
        <f t="shared" si="0"/>
        <v>330</v>
      </c>
    </row>
    <row r="13" spans="2:28" ht="21" customHeight="1" thickBot="1" x14ac:dyDescent="0.25">
      <c r="B13" s="758"/>
      <c r="C13" s="759"/>
      <c r="D13" s="326"/>
      <c r="E13" s="100">
        <f t="shared" ref="E13:AB13" si="2">E12/$D12</f>
        <v>9.6018735362997654E-2</v>
      </c>
      <c r="F13" s="305">
        <f t="shared" si="2"/>
        <v>0.61124121779859486</v>
      </c>
      <c r="G13" s="305">
        <f t="shared" si="2"/>
        <v>0.15456674473067916</v>
      </c>
      <c r="H13" s="213">
        <f t="shared" si="2"/>
        <v>0.13817330210772832</v>
      </c>
      <c r="I13" s="100">
        <f t="shared" ref="I13:L13" si="3">I12/$D12</f>
        <v>0.25995316159250587</v>
      </c>
      <c r="J13" s="305">
        <f t="shared" si="3"/>
        <v>0.38641686182669788</v>
      </c>
      <c r="K13" s="305">
        <f t="shared" si="3"/>
        <v>0.24355971896955503</v>
      </c>
      <c r="L13" s="213">
        <f t="shared" si="3"/>
        <v>0.11007025761124122</v>
      </c>
      <c r="M13" s="100">
        <f t="shared" si="2"/>
        <v>0.26697892271662765</v>
      </c>
      <c r="N13" s="305">
        <f t="shared" si="2"/>
        <v>0.42857142857142855</v>
      </c>
      <c r="O13" s="305">
        <f t="shared" si="2"/>
        <v>0.18032786885245902</v>
      </c>
      <c r="P13" s="213">
        <f t="shared" si="2"/>
        <v>0.12412177985948478</v>
      </c>
      <c r="Q13" s="100">
        <f t="shared" si="2"/>
        <v>0.15925058548009369</v>
      </c>
      <c r="R13" s="305">
        <f t="shared" si="2"/>
        <v>0.55971896955503508</v>
      </c>
      <c r="S13" s="305">
        <f t="shared" si="2"/>
        <v>0.14285714285714285</v>
      </c>
      <c r="T13" s="213">
        <f t="shared" si="2"/>
        <v>0.13817330210772832</v>
      </c>
      <c r="U13" s="100">
        <f t="shared" si="2"/>
        <v>0.26463700234192039</v>
      </c>
      <c r="V13" s="305">
        <f t="shared" si="2"/>
        <v>0.43325526932084307</v>
      </c>
      <c r="W13" s="305">
        <f t="shared" si="2"/>
        <v>0.17330210772833723</v>
      </c>
      <c r="X13" s="212">
        <f t="shared" si="2"/>
        <v>0.1288056206088993</v>
      </c>
      <c r="Y13" s="100">
        <f t="shared" si="2"/>
        <v>1.873536299765808E-2</v>
      </c>
      <c r="Z13" s="305">
        <f t="shared" si="2"/>
        <v>0.17798594847775176</v>
      </c>
      <c r="AA13" s="305">
        <f t="shared" si="2"/>
        <v>3.0444964871194378E-2</v>
      </c>
      <c r="AB13" s="213">
        <f t="shared" si="2"/>
        <v>0.77283372365339575</v>
      </c>
    </row>
    <row r="14" spans="2:28" ht="21" customHeight="1" thickTop="1" x14ac:dyDescent="0.2">
      <c r="B14" s="617" t="s">
        <v>242</v>
      </c>
      <c r="C14" s="633" t="s">
        <v>170</v>
      </c>
      <c r="D14" s="318">
        <v>49</v>
      </c>
      <c r="E14" s="347">
        <v>6</v>
      </c>
      <c r="F14" s="45">
        <v>28</v>
      </c>
      <c r="G14" s="45">
        <v>7</v>
      </c>
      <c r="H14" s="219">
        <f>$D$14-E14-F14-G14</f>
        <v>8</v>
      </c>
      <c r="I14" s="185">
        <v>4</v>
      </c>
      <c r="J14" s="45">
        <v>23</v>
      </c>
      <c r="K14" s="45">
        <v>14</v>
      </c>
      <c r="L14" s="219">
        <f>$D$14-I14-J14-K14</f>
        <v>8</v>
      </c>
      <c r="M14" s="185">
        <v>10</v>
      </c>
      <c r="N14" s="45">
        <v>25</v>
      </c>
      <c r="O14" s="45">
        <v>7</v>
      </c>
      <c r="P14" s="219">
        <f>$D$14-M14-N14-O14</f>
        <v>7</v>
      </c>
      <c r="Q14" s="185">
        <v>2</v>
      </c>
      <c r="R14" s="45">
        <v>31</v>
      </c>
      <c r="S14" s="45">
        <v>8</v>
      </c>
      <c r="T14" s="219">
        <f>$D$14-Q14-R14-S14</f>
        <v>8</v>
      </c>
      <c r="U14" s="185">
        <v>6</v>
      </c>
      <c r="V14" s="45">
        <v>27</v>
      </c>
      <c r="W14" s="528">
        <v>9</v>
      </c>
      <c r="X14" s="219">
        <f>$D$14-U14-V14-W14</f>
        <v>7</v>
      </c>
      <c r="Y14" s="185">
        <v>0</v>
      </c>
      <c r="Z14" s="45">
        <v>12</v>
      </c>
      <c r="AA14" s="45">
        <v>1</v>
      </c>
      <c r="AB14" s="219">
        <f>$D$14-Y14-Z14-AA14</f>
        <v>36</v>
      </c>
    </row>
    <row r="15" spans="2:28" ht="21" customHeight="1" x14ac:dyDescent="0.2">
      <c r="B15" s="618"/>
      <c r="C15" s="634"/>
      <c r="D15" s="327"/>
      <c r="E15" s="100">
        <f t="shared" ref="E15:AA15" si="4">E14/$D14</f>
        <v>0.12244897959183673</v>
      </c>
      <c r="F15" s="305">
        <f t="shared" si="4"/>
        <v>0.5714285714285714</v>
      </c>
      <c r="G15" s="305">
        <f t="shared" si="4"/>
        <v>0.14285714285714285</v>
      </c>
      <c r="H15" s="213">
        <f>H14/$D14</f>
        <v>0.16326530612244897</v>
      </c>
      <c r="I15" s="100">
        <f t="shared" ref="I15:K15" si="5">I14/$D14</f>
        <v>8.1632653061224483E-2</v>
      </c>
      <c r="J15" s="305">
        <f t="shared" si="5"/>
        <v>0.46938775510204084</v>
      </c>
      <c r="K15" s="305">
        <f t="shared" si="5"/>
        <v>0.2857142857142857</v>
      </c>
      <c r="L15" s="213">
        <f>L14/$D14</f>
        <v>0.16326530612244897</v>
      </c>
      <c r="M15" s="100">
        <f t="shared" si="4"/>
        <v>0.20408163265306123</v>
      </c>
      <c r="N15" s="305">
        <f t="shared" si="4"/>
        <v>0.51020408163265307</v>
      </c>
      <c r="O15" s="305">
        <f t="shared" si="4"/>
        <v>0.14285714285714285</v>
      </c>
      <c r="P15" s="213">
        <f>P14/$D14</f>
        <v>0.14285714285714285</v>
      </c>
      <c r="Q15" s="100">
        <f t="shared" ref="Q15:S15" si="6">Q14/$D14</f>
        <v>4.0816326530612242E-2</v>
      </c>
      <c r="R15" s="305">
        <f t="shared" si="6"/>
        <v>0.63265306122448983</v>
      </c>
      <c r="S15" s="305">
        <f t="shared" si="6"/>
        <v>0.16326530612244897</v>
      </c>
      <c r="T15" s="213">
        <f>T14/$D14</f>
        <v>0.16326530612244897</v>
      </c>
      <c r="U15" s="100">
        <f t="shared" ref="U15:W15" si="7">U14/$D14</f>
        <v>0.12244897959183673</v>
      </c>
      <c r="V15" s="305">
        <f t="shared" si="7"/>
        <v>0.55102040816326525</v>
      </c>
      <c r="W15" s="305">
        <f t="shared" si="7"/>
        <v>0.18367346938775511</v>
      </c>
      <c r="X15" s="213">
        <f>X14/$D14</f>
        <v>0.14285714285714285</v>
      </c>
      <c r="Y15" s="100">
        <f t="shared" si="4"/>
        <v>0</v>
      </c>
      <c r="Z15" s="305">
        <f t="shared" si="4"/>
        <v>0.24489795918367346</v>
      </c>
      <c r="AA15" s="305">
        <f t="shared" si="4"/>
        <v>2.0408163265306121E-2</v>
      </c>
      <c r="AB15" s="213">
        <f>AB14/$D14</f>
        <v>0.73469387755102045</v>
      </c>
    </row>
    <row r="16" spans="2:28" ht="21" customHeight="1" x14ac:dyDescent="0.2">
      <c r="B16" s="618"/>
      <c r="C16" s="629" t="s">
        <v>171</v>
      </c>
      <c r="D16" s="313">
        <v>87</v>
      </c>
      <c r="E16" s="348">
        <v>10</v>
      </c>
      <c r="F16" s="47">
        <v>50</v>
      </c>
      <c r="G16" s="47">
        <v>18</v>
      </c>
      <c r="H16" s="221">
        <f>$D$16-E16-F16-G16</f>
        <v>9</v>
      </c>
      <c r="I16" s="186">
        <v>27</v>
      </c>
      <c r="J16" s="47">
        <v>34</v>
      </c>
      <c r="K16" s="47">
        <v>21</v>
      </c>
      <c r="L16" s="221">
        <f>$D$16-I16-J16-K16</f>
        <v>5</v>
      </c>
      <c r="M16" s="186">
        <v>24</v>
      </c>
      <c r="N16" s="47">
        <v>35</v>
      </c>
      <c r="O16" s="47">
        <v>19</v>
      </c>
      <c r="P16" s="221">
        <f>$D$16-M16-N16-O16</f>
        <v>9</v>
      </c>
      <c r="Q16" s="186">
        <v>20</v>
      </c>
      <c r="R16" s="47">
        <v>42</v>
      </c>
      <c r="S16" s="47">
        <v>16</v>
      </c>
      <c r="T16" s="221">
        <f>$D$16-Q16-R16-S16</f>
        <v>9</v>
      </c>
      <c r="U16" s="186">
        <v>28</v>
      </c>
      <c r="V16" s="47">
        <v>33</v>
      </c>
      <c r="W16" s="349">
        <v>17</v>
      </c>
      <c r="X16" s="221">
        <f>$D$16-U16-V16-W16</f>
        <v>9</v>
      </c>
      <c r="Y16" s="186">
        <v>1</v>
      </c>
      <c r="Z16" s="47">
        <v>15</v>
      </c>
      <c r="AA16" s="47">
        <v>6</v>
      </c>
      <c r="AB16" s="221">
        <f>$D$16-Y16-Z16-AA16</f>
        <v>65</v>
      </c>
    </row>
    <row r="17" spans="2:28" ht="21" customHeight="1" x14ac:dyDescent="0.2">
      <c r="B17" s="618"/>
      <c r="C17" s="634"/>
      <c r="D17" s="328"/>
      <c r="E17" s="100">
        <f t="shared" ref="E17:AA17" si="8">E16/$D16</f>
        <v>0.11494252873563218</v>
      </c>
      <c r="F17" s="305">
        <f t="shared" si="8"/>
        <v>0.57471264367816088</v>
      </c>
      <c r="G17" s="305">
        <f t="shared" si="8"/>
        <v>0.20689655172413793</v>
      </c>
      <c r="H17" s="213">
        <f>H16/$D16</f>
        <v>0.10344827586206896</v>
      </c>
      <c r="I17" s="100">
        <f t="shared" ref="I17:K17" si="9">I16/$D16</f>
        <v>0.31034482758620691</v>
      </c>
      <c r="J17" s="305">
        <f t="shared" si="9"/>
        <v>0.39080459770114945</v>
      </c>
      <c r="K17" s="305">
        <f t="shared" si="9"/>
        <v>0.2413793103448276</v>
      </c>
      <c r="L17" s="213">
        <f>L16/$D16</f>
        <v>5.7471264367816091E-2</v>
      </c>
      <c r="M17" s="100">
        <f t="shared" si="8"/>
        <v>0.27586206896551724</v>
      </c>
      <c r="N17" s="305">
        <f t="shared" si="8"/>
        <v>0.40229885057471265</v>
      </c>
      <c r="O17" s="305">
        <f t="shared" si="8"/>
        <v>0.21839080459770116</v>
      </c>
      <c r="P17" s="213">
        <f>P16/$D16</f>
        <v>0.10344827586206896</v>
      </c>
      <c r="Q17" s="100">
        <f t="shared" ref="Q17:S17" si="10">Q16/$D16</f>
        <v>0.22988505747126436</v>
      </c>
      <c r="R17" s="305">
        <f t="shared" si="10"/>
        <v>0.48275862068965519</v>
      </c>
      <c r="S17" s="305">
        <f t="shared" si="10"/>
        <v>0.18390804597701149</v>
      </c>
      <c r="T17" s="213">
        <f>T16/$D16</f>
        <v>0.10344827586206896</v>
      </c>
      <c r="U17" s="100">
        <f t="shared" ref="U17:W17" si="11">U16/$D16</f>
        <v>0.32183908045977011</v>
      </c>
      <c r="V17" s="305">
        <f t="shared" si="11"/>
        <v>0.37931034482758619</v>
      </c>
      <c r="W17" s="305">
        <f t="shared" si="11"/>
        <v>0.19540229885057472</v>
      </c>
      <c r="X17" s="213">
        <f>X16/$D16</f>
        <v>0.10344827586206896</v>
      </c>
      <c r="Y17" s="100">
        <f t="shared" si="8"/>
        <v>1.1494252873563218E-2</v>
      </c>
      <c r="Z17" s="305">
        <f t="shared" si="8"/>
        <v>0.17241379310344829</v>
      </c>
      <c r="AA17" s="305">
        <f t="shared" si="8"/>
        <v>6.8965517241379309E-2</v>
      </c>
      <c r="AB17" s="213">
        <f>AB16/$D16</f>
        <v>0.74712643678160917</v>
      </c>
    </row>
    <row r="18" spans="2:28" ht="21" customHeight="1" x14ac:dyDescent="0.2">
      <c r="B18" s="618"/>
      <c r="C18" s="626" t="s">
        <v>243</v>
      </c>
      <c r="D18" s="313">
        <v>25</v>
      </c>
      <c r="E18" s="348">
        <v>1</v>
      </c>
      <c r="F18" s="47">
        <v>15</v>
      </c>
      <c r="G18" s="47">
        <v>6</v>
      </c>
      <c r="H18" s="221">
        <f>$D$18-E18-F18-G18</f>
        <v>3</v>
      </c>
      <c r="I18" s="186">
        <v>5</v>
      </c>
      <c r="J18" s="47">
        <v>12</v>
      </c>
      <c r="K18" s="47">
        <v>6</v>
      </c>
      <c r="L18" s="221">
        <f>$D$18-I18-J18-K18</f>
        <v>2</v>
      </c>
      <c r="M18" s="186">
        <v>7</v>
      </c>
      <c r="N18" s="47">
        <v>10</v>
      </c>
      <c r="O18" s="47">
        <v>6</v>
      </c>
      <c r="P18" s="221">
        <f>$D$18-M18-N18-O18</f>
        <v>2</v>
      </c>
      <c r="Q18" s="186">
        <v>1</v>
      </c>
      <c r="R18" s="47">
        <v>14</v>
      </c>
      <c r="S18" s="47">
        <v>6</v>
      </c>
      <c r="T18" s="221">
        <f>$D$18-Q18-R18-S18</f>
        <v>4</v>
      </c>
      <c r="U18" s="186">
        <v>4</v>
      </c>
      <c r="V18" s="47">
        <v>14</v>
      </c>
      <c r="W18" s="349">
        <v>4</v>
      </c>
      <c r="X18" s="221">
        <f>$D$18-U18-V18-W18</f>
        <v>3</v>
      </c>
      <c r="Y18" s="186">
        <v>0</v>
      </c>
      <c r="Z18" s="47">
        <v>4</v>
      </c>
      <c r="AA18" s="47">
        <v>2</v>
      </c>
      <c r="AB18" s="221">
        <f>$D$18-Y18-Z18-AA18</f>
        <v>19</v>
      </c>
    </row>
    <row r="19" spans="2:28" ht="21" customHeight="1" x14ac:dyDescent="0.2">
      <c r="B19" s="618"/>
      <c r="C19" s="605"/>
      <c r="D19" s="328"/>
      <c r="E19" s="100">
        <f t="shared" ref="E19:AB19" si="12">E18/$D18</f>
        <v>0.04</v>
      </c>
      <c r="F19" s="305">
        <f t="shared" si="12"/>
        <v>0.6</v>
      </c>
      <c r="G19" s="305">
        <f t="shared" si="12"/>
        <v>0.24</v>
      </c>
      <c r="H19" s="213">
        <f t="shared" si="12"/>
        <v>0.12</v>
      </c>
      <c r="I19" s="100">
        <f t="shared" ref="I19:L19" si="13">I18/$D18</f>
        <v>0.2</v>
      </c>
      <c r="J19" s="305">
        <f t="shared" si="13"/>
        <v>0.48</v>
      </c>
      <c r="K19" s="305">
        <f t="shared" si="13"/>
        <v>0.24</v>
      </c>
      <c r="L19" s="213">
        <f t="shared" si="13"/>
        <v>0.08</v>
      </c>
      <c r="M19" s="100">
        <f t="shared" si="12"/>
        <v>0.28000000000000003</v>
      </c>
      <c r="N19" s="305">
        <f t="shared" si="12"/>
        <v>0.4</v>
      </c>
      <c r="O19" s="305">
        <f t="shared" si="12"/>
        <v>0.24</v>
      </c>
      <c r="P19" s="213">
        <f t="shared" si="12"/>
        <v>0.08</v>
      </c>
      <c r="Q19" s="100">
        <f t="shared" ref="Q19:X19" si="14">Q18/$D18</f>
        <v>0.04</v>
      </c>
      <c r="R19" s="305">
        <f t="shared" si="14"/>
        <v>0.56000000000000005</v>
      </c>
      <c r="S19" s="305">
        <f t="shared" si="14"/>
        <v>0.24</v>
      </c>
      <c r="T19" s="213">
        <f t="shared" si="14"/>
        <v>0.16</v>
      </c>
      <c r="U19" s="100">
        <f t="shared" si="14"/>
        <v>0.16</v>
      </c>
      <c r="V19" s="305">
        <f t="shared" si="14"/>
        <v>0.56000000000000005</v>
      </c>
      <c r="W19" s="305">
        <f t="shared" si="14"/>
        <v>0.16</v>
      </c>
      <c r="X19" s="213">
        <f t="shared" si="14"/>
        <v>0.12</v>
      </c>
      <c r="Y19" s="100">
        <f t="shared" si="12"/>
        <v>0</v>
      </c>
      <c r="Z19" s="305">
        <f t="shared" si="12"/>
        <v>0.16</v>
      </c>
      <c r="AA19" s="305">
        <f t="shared" si="12"/>
        <v>0.08</v>
      </c>
      <c r="AB19" s="213">
        <f t="shared" si="12"/>
        <v>0.76</v>
      </c>
    </row>
    <row r="20" spans="2:28" ht="21" customHeight="1" x14ac:dyDescent="0.2">
      <c r="B20" s="618"/>
      <c r="C20" s="629" t="s">
        <v>230</v>
      </c>
      <c r="D20" s="313">
        <v>82</v>
      </c>
      <c r="E20" s="348">
        <v>8</v>
      </c>
      <c r="F20" s="47">
        <v>52</v>
      </c>
      <c r="G20" s="47">
        <v>14</v>
      </c>
      <c r="H20" s="221">
        <f>$D$20-E20-F20-G20</f>
        <v>8</v>
      </c>
      <c r="I20" s="186">
        <v>17</v>
      </c>
      <c r="J20" s="47">
        <v>39</v>
      </c>
      <c r="K20" s="47">
        <v>17</v>
      </c>
      <c r="L20" s="221">
        <f>$D$20-I20-J20-K20</f>
        <v>9</v>
      </c>
      <c r="M20" s="186">
        <v>22</v>
      </c>
      <c r="N20" s="47">
        <v>37</v>
      </c>
      <c r="O20" s="47">
        <v>15</v>
      </c>
      <c r="P20" s="221">
        <f>$D$20-M20-N20-O20</f>
        <v>8</v>
      </c>
      <c r="Q20" s="186">
        <v>13</v>
      </c>
      <c r="R20" s="47">
        <v>52</v>
      </c>
      <c r="S20" s="47">
        <v>9</v>
      </c>
      <c r="T20" s="221">
        <f>$D$20-Q20-R20-S20</f>
        <v>8</v>
      </c>
      <c r="U20" s="186">
        <v>19</v>
      </c>
      <c r="V20" s="47">
        <v>42</v>
      </c>
      <c r="W20" s="349">
        <v>13</v>
      </c>
      <c r="X20" s="221">
        <f>$D$20-U20-V20-W20</f>
        <v>8</v>
      </c>
      <c r="Y20" s="186">
        <v>1</v>
      </c>
      <c r="Z20" s="47">
        <v>17</v>
      </c>
      <c r="AA20" s="47">
        <v>2</v>
      </c>
      <c r="AB20" s="221">
        <f>$D$20-Y20-Z20-AA20</f>
        <v>62</v>
      </c>
    </row>
    <row r="21" spans="2:28" ht="21" customHeight="1" x14ac:dyDescent="0.2">
      <c r="B21" s="618"/>
      <c r="C21" s="634"/>
      <c r="D21" s="328"/>
      <c r="E21" s="100">
        <f t="shared" ref="E21:AB21" si="15">E20/$D20</f>
        <v>9.7560975609756101E-2</v>
      </c>
      <c r="F21" s="305">
        <f t="shared" si="15"/>
        <v>0.63414634146341464</v>
      </c>
      <c r="G21" s="305">
        <f t="shared" si="15"/>
        <v>0.17073170731707318</v>
      </c>
      <c r="H21" s="213">
        <f t="shared" si="15"/>
        <v>9.7560975609756101E-2</v>
      </c>
      <c r="I21" s="100">
        <f t="shared" ref="I21:L21" si="16">I20/$D20</f>
        <v>0.2073170731707317</v>
      </c>
      <c r="J21" s="305">
        <f t="shared" si="16"/>
        <v>0.47560975609756095</v>
      </c>
      <c r="K21" s="305">
        <f t="shared" si="16"/>
        <v>0.2073170731707317</v>
      </c>
      <c r="L21" s="213">
        <f t="shared" si="16"/>
        <v>0.10975609756097561</v>
      </c>
      <c r="M21" s="100">
        <f t="shared" si="15"/>
        <v>0.26829268292682928</v>
      </c>
      <c r="N21" s="305">
        <f t="shared" si="15"/>
        <v>0.45121951219512196</v>
      </c>
      <c r="O21" s="305">
        <f t="shared" si="15"/>
        <v>0.18292682926829268</v>
      </c>
      <c r="P21" s="213">
        <f t="shared" si="15"/>
        <v>9.7560975609756101E-2</v>
      </c>
      <c r="Q21" s="100">
        <f t="shared" ref="Q21:X21" si="17">Q20/$D20</f>
        <v>0.15853658536585366</v>
      </c>
      <c r="R21" s="305">
        <f t="shared" si="17"/>
        <v>0.63414634146341464</v>
      </c>
      <c r="S21" s="305">
        <f t="shared" si="17"/>
        <v>0.10975609756097561</v>
      </c>
      <c r="T21" s="213">
        <f t="shared" si="17"/>
        <v>9.7560975609756101E-2</v>
      </c>
      <c r="U21" s="100">
        <f t="shared" si="17"/>
        <v>0.23170731707317074</v>
      </c>
      <c r="V21" s="305">
        <f t="shared" si="17"/>
        <v>0.51219512195121952</v>
      </c>
      <c r="W21" s="305">
        <f t="shared" si="17"/>
        <v>0.15853658536585366</v>
      </c>
      <c r="X21" s="213">
        <f t="shared" si="17"/>
        <v>9.7560975609756101E-2</v>
      </c>
      <c r="Y21" s="100">
        <f t="shared" si="15"/>
        <v>1.2195121951219513E-2</v>
      </c>
      <c r="Z21" s="305">
        <f t="shared" si="15"/>
        <v>0.2073170731707317</v>
      </c>
      <c r="AA21" s="305">
        <f t="shared" si="15"/>
        <v>2.4390243902439025E-2</v>
      </c>
      <c r="AB21" s="213">
        <f t="shared" si="15"/>
        <v>0.75609756097560976</v>
      </c>
    </row>
    <row r="22" spans="2:28" ht="21" customHeight="1" x14ac:dyDescent="0.2">
      <c r="B22" s="618"/>
      <c r="C22" s="629" t="s">
        <v>231</v>
      </c>
      <c r="D22" s="313">
        <v>8</v>
      </c>
      <c r="E22" s="348">
        <v>1</v>
      </c>
      <c r="F22" s="47">
        <v>5</v>
      </c>
      <c r="G22" s="47">
        <v>2</v>
      </c>
      <c r="H22" s="221">
        <f>$D$22-E22-F22-G22</f>
        <v>0</v>
      </c>
      <c r="I22" s="186">
        <v>2</v>
      </c>
      <c r="J22" s="47">
        <v>3</v>
      </c>
      <c r="K22" s="47">
        <v>3</v>
      </c>
      <c r="L22" s="221">
        <f>$D$22-I22-J22-K22</f>
        <v>0</v>
      </c>
      <c r="M22" s="186">
        <v>3</v>
      </c>
      <c r="N22" s="47">
        <v>2</v>
      </c>
      <c r="O22" s="47">
        <v>3</v>
      </c>
      <c r="P22" s="221">
        <f>$D$22-M22-N22-O22</f>
        <v>0</v>
      </c>
      <c r="Q22" s="186">
        <v>0</v>
      </c>
      <c r="R22" s="47">
        <v>6</v>
      </c>
      <c r="S22" s="47">
        <v>2</v>
      </c>
      <c r="T22" s="221">
        <f>$D$22-Q22-R22-S22</f>
        <v>0</v>
      </c>
      <c r="U22" s="186">
        <v>2</v>
      </c>
      <c r="V22" s="47">
        <v>4</v>
      </c>
      <c r="W22" s="349">
        <v>2</v>
      </c>
      <c r="X22" s="221">
        <f>$D$22-U22-V22-W22</f>
        <v>0</v>
      </c>
      <c r="Y22" s="186">
        <v>0</v>
      </c>
      <c r="Z22" s="47">
        <v>0</v>
      </c>
      <c r="AA22" s="47">
        <v>0</v>
      </c>
      <c r="AB22" s="221">
        <f>$D$22-Y22-Z22-AA22</f>
        <v>8</v>
      </c>
    </row>
    <row r="23" spans="2:28" ht="21" customHeight="1" x14ac:dyDescent="0.2">
      <c r="B23" s="618"/>
      <c r="C23" s="634"/>
      <c r="D23" s="328"/>
      <c r="E23" s="100">
        <f t="shared" ref="E23:AA23" si="18">E22/$D22</f>
        <v>0.125</v>
      </c>
      <c r="F23" s="305">
        <f t="shared" si="18"/>
        <v>0.625</v>
      </c>
      <c r="G23" s="305">
        <f t="shared" si="18"/>
        <v>0.25</v>
      </c>
      <c r="H23" s="213">
        <f>H22/$D22</f>
        <v>0</v>
      </c>
      <c r="I23" s="100">
        <f t="shared" ref="I23:K23" si="19">I22/$D22</f>
        <v>0.25</v>
      </c>
      <c r="J23" s="305">
        <f t="shared" si="19"/>
        <v>0.375</v>
      </c>
      <c r="K23" s="305">
        <f t="shared" si="19"/>
        <v>0.375</v>
      </c>
      <c r="L23" s="213">
        <f>L22/$D22</f>
        <v>0</v>
      </c>
      <c r="M23" s="100">
        <f t="shared" si="18"/>
        <v>0.375</v>
      </c>
      <c r="N23" s="305">
        <f t="shared" si="18"/>
        <v>0.25</v>
      </c>
      <c r="O23" s="305">
        <f t="shared" si="18"/>
        <v>0.375</v>
      </c>
      <c r="P23" s="213">
        <f>P22/$D22</f>
        <v>0</v>
      </c>
      <c r="Q23" s="100">
        <f t="shared" ref="Q23:S23" si="20">Q22/$D22</f>
        <v>0</v>
      </c>
      <c r="R23" s="305">
        <f t="shared" si="20"/>
        <v>0.75</v>
      </c>
      <c r="S23" s="305">
        <f t="shared" si="20"/>
        <v>0.25</v>
      </c>
      <c r="T23" s="213">
        <f>T22/$D22</f>
        <v>0</v>
      </c>
      <c r="U23" s="100">
        <f t="shared" ref="U23:W23" si="21">U22/$D22</f>
        <v>0.25</v>
      </c>
      <c r="V23" s="305">
        <f t="shared" si="21"/>
        <v>0.5</v>
      </c>
      <c r="W23" s="305">
        <f t="shared" si="21"/>
        <v>0.25</v>
      </c>
      <c r="X23" s="213">
        <f>X22/$D22</f>
        <v>0</v>
      </c>
      <c r="Y23" s="100">
        <f t="shared" si="18"/>
        <v>0</v>
      </c>
      <c r="Z23" s="305">
        <f t="shared" si="18"/>
        <v>0</v>
      </c>
      <c r="AA23" s="305">
        <f t="shared" si="18"/>
        <v>0</v>
      </c>
      <c r="AB23" s="213">
        <f>AB22/$D22</f>
        <v>1</v>
      </c>
    </row>
    <row r="24" spans="2:28" ht="21" customHeight="1" x14ac:dyDescent="0.2">
      <c r="B24" s="618"/>
      <c r="C24" s="629" t="s">
        <v>174</v>
      </c>
      <c r="D24" s="313">
        <v>176</v>
      </c>
      <c r="E24" s="348">
        <v>15</v>
      </c>
      <c r="F24" s="47">
        <v>111</v>
      </c>
      <c r="G24" s="47">
        <v>19</v>
      </c>
      <c r="H24" s="221">
        <f>$D$24-E24-F24-G24</f>
        <v>31</v>
      </c>
      <c r="I24" s="186">
        <v>56</v>
      </c>
      <c r="J24" s="47">
        <v>54</v>
      </c>
      <c r="K24" s="47">
        <v>43</v>
      </c>
      <c r="L24" s="221">
        <f>$D$24-I24-J24-K24</f>
        <v>23</v>
      </c>
      <c r="M24" s="186">
        <v>48</v>
      </c>
      <c r="N24" s="47">
        <v>74</v>
      </c>
      <c r="O24" s="47">
        <v>27</v>
      </c>
      <c r="P24" s="221">
        <f>$D$24-M24-N24-O24</f>
        <v>27</v>
      </c>
      <c r="Q24" s="186">
        <v>32</v>
      </c>
      <c r="R24" s="47">
        <v>94</v>
      </c>
      <c r="S24" s="47">
        <v>20</v>
      </c>
      <c r="T24" s="221">
        <f>$D$24-Q24-R24-S24</f>
        <v>30</v>
      </c>
      <c r="U24" s="186">
        <v>54</v>
      </c>
      <c r="V24" s="47">
        <v>65</v>
      </c>
      <c r="W24" s="349">
        <v>29</v>
      </c>
      <c r="X24" s="221">
        <f>$D$24-U24-V24-W24</f>
        <v>28</v>
      </c>
      <c r="Y24" s="186">
        <v>6</v>
      </c>
      <c r="Z24" s="47">
        <v>28</v>
      </c>
      <c r="AA24" s="47">
        <v>2</v>
      </c>
      <c r="AB24" s="221">
        <f>$D$24-Y24-Z24-AA24</f>
        <v>140</v>
      </c>
    </row>
    <row r="25" spans="2:28" ht="21" customHeight="1" thickBot="1" x14ac:dyDescent="0.25">
      <c r="B25" s="623"/>
      <c r="C25" s="632"/>
      <c r="D25" s="327"/>
      <c r="E25" s="101">
        <f t="shared" ref="E25:AB25" si="22">E24/$D24</f>
        <v>8.5227272727272721E-2</v>
      </c>
      <c r="F25" s="529">
        <f t="shared" si="22"/>
        <v>0.63068181818181823</v>
      </c>
      <c r="G25" s="529">
        <f t="shared" si="22"/>
        <v>0.10795454545454546</v>
      </c>
      <c r="H25" s="215">
        <f t="shared" si="22"/>
        <v>0.17613636363636365</v>
      </c>
      <c r="I25" s="101">
        <f t="shared" ref="I25:L25" si="23">I24/$D24</f>
        <v>0.31818181818181818</v>
      </c>
      <c r="J25" s="529">
        <f t="shared" si="23"/>
        <v>0.30681818181818182</v>
      </c>
      <c r="K25" s="529">
        <f t="shared" si="23"/>
        <v>0.24431818181818182</v>
      </c>
      <c r="L25" s="215">
        <f t="shared" si="23"/>
        <v>0.13068181818181818</v>
      </c>
      <c r="M25" s="101">
        <f t="shared" si="22"/>
        <v>0.27272727272727271</v>
      </c>
      <c r="N25" s="529">
        <f t="shared" si="22"/>
        <v>0.42045454545454547</v>
      </c>
      <c r="O25" s="529">
        <f t="shared" si="22"/>
        <v>0.15340909090909091</v>
      </c>
      <c r="P25" s="215">
        <f t="shared" si="22"/>
        <v>0.15340909090909091</v>
      </c>
      <c r="Q25" s="101">
        <f t="shared" ref="Q25:X25" si="24">Q24/$D24</f>
        <v>0.18181818181818182</v>
      </c>
      <c r="R25" s="529">
        <f t="shared" si="24"/>
        <v>0.53409090909090906</v>
      </c>
      <c r="S25" s="529">
        <f t="shared" si="24"/>
        <v>0.11363636363636363</v>
      </c>
      <c r="T25" s="215">
        <f t="shared" si="24"/>
        <v>0.17045454545454544</v>
      </c>
      <c r="U25" s="101">
        <f t="shared" si="24"/>
        <v>0.30681818181818182</v>
      </c>
      <c r="V25" s="529">
        <f t="shared" si="24"/>
        <v>0.36931818181818182</v>
      </c>
      <c r="W25" s="529">
        <f t="shared" si="24"/>
        <v>0.16477272727272727</v>
      </c>
      <c r="X25" s="215">
        <f t="shared" si="24"/>
        <v>0.15909090909090909</v>
      </c>
      <c r="Y25" s="101">
        <f t="shared" si="22"/>
        <v>3.4090909090909088E-2</v>
      </c>
      <c r="Z25" s="529">
        <f t="shared" si="22"/>
        <v>0.15909090909090909</v>
      </c>
      <c r="AA25" s="529">
        <f t="shared" si="22"/>
        <v>1.1363636363636364E-2</v>
      </c>
      <c r="AB25" s="215">
        <f t="shared" si="22"/>
        <v>0.79545454545454541</v>
      </c>
    </row>
    <row r="26" spans="2:28" ht="21" customHeight="1" thickTop="1" x14ac:dyDescent="0.2">
      <c r="B26" s="617" t="s">
        <v>244</v>
      </c>
      <c r="C26" s="633" t="s">
        <v>245</v>
      </c>
      <c r="D26" s="318">
        <v>106</v>
      </c>
      <c r="E26" s="348">
        <v>10</v>
      </c>
      <c r="F26" s="47">
        <v>56</v>
      </c>
      <c r="G26" s="47">
        <v>14</v>
      </c>
      <c r="H26" s="221">
        <f>$D$26-E26-F26-G26</f>
        <v>26</v>
      </c>
      <c r="I26" s="186">
        <v>19</v>
      </c>
      <c r="J26" s="47">
        <v>39</v>
      </c>
      <c r="K26" s="47">
        <v>24</v>
      </c>
      <c r="L26" s="221">
        <f>$D$26-I26-J26-K26</f>
        <v>24</v>
      </c>
      <c r="M26" s="537">
        <v>12</v>
      </c>
      <c r="N26" s="47">
        <v>54</v>
      </c>
      <c r="O26" s="47">
        <v>15</v>
      </c>
      <c r="P26" s="221">
        <f>$D$26-M26-N26-O26</f>
        <v>25</v>
      </c>
      <c r="Q26" s="186">
        <v>6</v>
      </c>
      <c r="R26" s="47">
        <v>61</v>
      </c>
      <c r="S26" s="47">
        <v>12</v>
      </c>
      <c r="T26" s="221">
        <f>$D$26-Q26-R26-S26</f>
        <v>27</v>
      </c>
      <c r="U26" s="186">
        <v>14</v>
      </c>
      <c r="V26" s="47">
        <v>48</v>
      </c>
      <c r="W26" s="349">
        <v>19</v>
      </c>
      <c r="X26" s="221">
        <f>$D$26-U26-V26-W26</f>
        <v>25</v>
      </c>
      <c r="Y26" s="186">
        <v>1</v>
      </c>
      <c r="Z26" s="47">
        <v>26</v>
      </c>
      <c r="AA26" s="47">
        <v>5</v>
      </c>
      <c r="AB26" s="221">
        <f>$D$26-Y26-Z26-AA26</f>
        <v>74</v>
      </c>
    </row>
    <row r="27" spans="2:28" ht="21" customHeight="1" x14ac:dyDescent="0.2">
      <c r="B27" s="618"/>
      <c r="C27" s="634"/>
      <c r="D27" s="328"/>
      <c r="E27" s="100">
        <f t="shared" ref="E27:AB27" si="25">E26/$D26</f>
        <v>9.4339622641509441E-2</v>
      </c>
      <c r="F27" s="305">
        <f t="shared" si="25"/>
        <v>0.52830188679245282</v>
      </c>
      <c r="G27" s="305">
        <f t="shared" si="25"/>
        <v>0.13207547169811321</v>
      </c>
      <c r="H27" s="213">
        <f t="shared" si="25"/>
        <v>0.24528301886792453</v>
      </c>
      <c r="I27" s="100">
        <f t="shared" ref="I27:L27" si="26">I26/$D26</f>
        <v>0.17924528301886791</v>
      </c>
      <c r="J27" s="305">
        <f t="shared" si="26"/>
        <v>0.36792452830188677</v>
      </c>
      <c r="K27" s="305">
        <f t="shared" si="26"/>
        <v>0.22641509433962265</v>
      </c>
      <c r="L27" s="213">
        <f t="shared" si="26"/>
        <v>0.22641509433962265</v>
      </c>
      <c r="M27" s="100">
        <f t="shared" si="25"/>
        <v>0.11320754716981132</v>
      </c>
      <c r="N27" s="305">
        <f t="shared" si="25"/>
        <v>0.50943396226415094</v>
      </c>
      <c r="O27" s="305">
        <f t="shared" si="25"/>
        <v>0.14150943396226415</v>
      </c>
      <c r="P27" s="213">
        <f t="shared" si="25"/>
        <v>0.23584905660377359</v>
      </c>
      <c r="Q27" s="100">
        <f t="shared" ref="Q27:X27" si="27">Q26/$D26</f>
        <v>5.6603773584905662E-2</v>
      </c>
      <c r="R27" s="305">
        <f t="shared" si="27"/>
        <v>0.57547169811320753</v>
      </c>
      <c r="S27" s="305">
        <f t="shared" si="27"/>
        <v>0.11320754716981132</v>
      </c>
      <c r="T27" s="213">
        <f t="shared" si="27"/>
        <v>0.25471698113207547</v>
      </c>
      <c r="U27" s="100">
        <f t="shared" si="27"/>
        <v>0.13207547169811321</v>
      </c>
      <c r="V27" s="305">
        <f t="shared" si="27"/>
        <v>0.45283018867924529</v>
      </c>
      <c r="W27" s="305">
        <f t="shared" si="27"/>
        <v>0.17924528301886791</v>
      </c>
      <c r="X27" s="213">
        <f t="shared" si="27"/>
        <v>0.23584905660377359</v>
      </c>
      <c r="Y27" s="100">
        <f t="shared" si="25"/>
        <v>9.433962264150943E-3</v>
      </c>
      <c r="Z27" s="305">
        <f t="shared" si="25"/>
        <v>0.24528301886792453</v>
      </c>
      <c r="AA27" s="305">
        <f t="shared" si="25"/>
        <v>4.716981132075472E-2</v>
      </c>
      <c r="AB27" s="213">
        <f t="shared" si="25"/>
        <v>0.69811320754716977</v>
      </c>
    </row>
    <row r="28" spans="2:28" ht="21" customHeight="1" x14ac:dyDescent="0.2">
      <c r="B28" s="618"/>
      <c r="C28" s="629" t="s">
        <v>246</v>
      </c>
      <c r="D28" s="321">
        <v>171</v>
      </c>
      <c r="E28" s="348">
        <v>10</v>
      </c>
      <c r="F28" s="47">
        <v>116</v>
      </c>
      <c r="G28" s="47">
        <v>28</v>
      </c>
      <c r="H28" s="221">
        <f>$D$28-E28-F28-G28</f>
        <v>17</v>
      </c>
      <c r="I28" s="186">
        <v>31</v>
      </c>
      <c r="J28" s="47">
        <v>84</v>
      </c>
      <c r="K28" s="47">
        <v>46</v>
      </c>
      <c r="L28" s="221">
        <f>$D$28-I28-J28-K28</f>
        <v>10</v>
      </c>
      <c r="M28" s="186">
        <v>33</v>
      </c>
      <c r="N28" s="47">
        <v>85</v>
      </c>
      <c r="O28" s="47">
        <v>37</v>
      </c>
      <c r="P28" s="221">
        <f>$D$28-M28-N28-O28</f>
        <v>16</v>
      </c>
      <c r="Q28" s="186">
        <v>21</v>
      </c>
      <c r="R28" s="47">
        <v>106</v>
      </c>
      <c r="S28" s="47">
        <v>30</v>
      </c>
      <c r="T28" s="221">
        <f>$D$28-Q28-R28-S28</f>
        <v>14</v>
      </c>
      <c r="U28" s="186">
        <v>29</v>
      </c>
      <c r="V28" s="47">
        <v>91</v>
      </c>
      <c r="W28" s="349">
        <v>36</v>
      </c>
      <c r="X28" s="221">
        <f>$D$28-U28-V28-W28</f>
        <v>15</v>
      </c>
      <c r="Y28" s="186">
        <v>2</v>
      </c>
      <c r="Z28" s="47">
        <v>35</v>
      </c>
      <c r="AA28" s="47">
        <v>5</v>
      </c>
      <c r="AB28" s="221">
        <f>$D$28-Y28-Z28-AA28</f>
        <v>129</v>
      </c>
    </row>
    <row r="29" spans="2:28" ht="21" customHeight="1" x14ac:dyDescent="0.2">
      <c r="B29" s="618"/>
      <c r="C29" s="634"/>
      <c r="D29" s="328"/>
      <c r="E29" s="100">
        <f t="shared" ref="E29:AB29" si="28">E28/$D28</f>
        <v>5.8479532163742687E-2</v>
      </c>
      <c r="F29" s="305">
        <f t="shared" si="28"/>
        <v>0.67836257309941517</v>
      </c>
      <c r="G29" s="305">
        <f t="shared" si="28"/>
        <v>0.16374269005847952</v>
      </c>
      <c r="H29" s="213">
        <f t="shared" si="28"/>
        <v>9.9415204678362568E-2</v>
      </c>
      <c r="I29" s="100">
        <f t="shared" ref="I29:L29" si="29">I28/$D28</f>
        <v>0.18128654970760233</v>
      </c>
      <c r="J29" s="305">
        <f t="shared" si="29"/>
        <v>0.49122807017543857</v>
      </c>
      <c r="K29" s="305">
        <f t="shared" si="29"/>
        <v>0.26900584795321636</v>
      </c>
      <c r="L29" s="213">
        <f t="shared" si="29"/>
        <v>5.8479532163742687E-2</v>
      </c>
      <c r="M29" s="100">
        <f t="shared" si="28"/>
        <v>0.19298245614035087</v>
      </c>
      <c r="N29" s="305">
        <f t="shared" si="28"/>
        <v>0.49707602339181284</v>
      </c>
      <c r="O29" s="305">
        <f t="shared" si="28"/>
        <v>0.21637426900584794</v>
      </c>
      <c r="P29" s="213">
        <f t="shared" si="28"/>
        <v>9.3567251461988299E-2</v>
      </c>
      <c r="Q29" s="100">
        <f t="shared" ref="Q29:X29" si="30">Q28/$D28</f>
        <v>0.12280701754385964</v>
      </c>
      <c r="R29" s="305">
        <f t="shared" si="30"/>
        <v>0.61988304093567248</v>
      </c>
      <c r="S29" s="305">
        <f t="shared" si="30"/>
        <v>0.17543859649122806</v>
      </c>
      <c r="T29" s="213">
        <f t="shared" si="30"/>
        <v>8.1871345029239762E-2</v>
      </c>
      <c r="U29" s="100">
        <f t="shared" si="30"/>
        <v>0.16959064327485379</v>
      </c>
      <c r="V29" s="305">
        <f t="shared" si="30"/>
        <v>0.53216374269005851</v>
      </c>
      <c r="W29" s="305">
        <f t="shared" si="30"/>
        <v>0.21052631578947367</v>
      </c>
      <c r="X29" s="213">
        <f t="shared" si="30"/>
        <v>8.771929824561403E-2</v>
      </c>
      <c r="Y29" s="100">
        <f t="shared" si="28"/>
        <v>1.1695906432748537E-2</v>
      </c>
      <c r="Z29" s="305">
        <f t="shared" si="28"/>
        <v>0.2046783625730994</v>
      </c>
      <c r="AA29" s="305">
        <f t="shared" si="28"/>
        <v>2.9239766081871343E-2</v>
      </c>
      <c r="AB29" s="213">
        <f t="shared" si="28"/>
        <v>0.75438596491228072</v>
      </c>
    </row>
    <row r="30" spans="2:28" ht="21" customHeight="1" x14ac:dyDescent="0.2">
      <c r="B30" s="618"/>
      <c r="C30" s="629" t="s">
        <v>247</v>
      </c>
      <c r="D30" s="327">
        <v>49</v>
      </c>
      <c r="E30" s="348">
        <v>6</v>
      </c>
      <c r="F30" s="47">
        <v>30</v>
      </c>
      <c r="G30" s="47">
        <v>7</v>
      </c>
      <c r="H30" s="221">
        <f>$D$30-E30-F30-G30</f>
        <v>6</v>
      </c>
      <c r="I30" s="186">
        <v>14</v>
      </c>
      <c r="J30" s="47">
        <v>15</v>
      </c>
      <c r="K30" s="47">
        <v>15</v>
      </c>
      <c r="L30" s="221">
        <f>$D$30-I30-J30-K30</f>
        <v>5</v>
      </c>
      <c r="M30" s="186">
        <v>10</v>
      </c>
      <c r="N30" s="47">
        <v>21</v>
      </c>
      <c r="O30" s="47">
        <v>12</v>
      </c>
      <c r="P30" s="221">
        <f>$D$30-M30-N30-O30</f>
        <v>6</v>
      </c>
      <c r="Q30" s="186">
        <v>7</v>
      </c>
      <c r="R30" s="47">
        <v>28</v>
      </c>
      <c r="S30" s="47">
        <v>7</v>
      </c>
      <c r="T30" s="221">
        <f>$D$30-Q30-R30-S30</f>
        <v>7</v>
      </c>
      <c r="U30" s="186">
        <v>15</v>
      </c>
      <c r="V30" s="47">
        <v>21</v>
      </c>
      <c r="W30" s="349">
        <v>7</v>
      </c>
      <c r="X30" s="221">
        <f>$D$30-U30-V30-W30</f>
        <v>6</v>
      </c>
      <c r="Y30" s="186">
        <v>2</v>
      </c>
      <c r="Z30" s="47">
        <v>3</v>
      </c>
      <c r="AA30" s="47">
        <v>2</v>
      </c>
      <c r="AB30" s="221">
        <f>$D$30-Y30-Z30-AA30</f>
        <v>42</v>
      </c>
    </row>
    <row r="31" spans="2:28" ht="21" customHeight="1" x14ac:dyDescent="0.2">
      <c r="B31" s="618"/>
      <c r="C31" s="760"/>
      <c r="D31" s="328"/>
      <c r="E31" s="100">
        <f t="shared" ref="E31:AB31" si="31">E30/$D30</f>
        <v>0.12244897959183673</v>
      </c>
      <c r="F31" s="305">
        <f t="shared" si="31"/>
        <v>0.61224489795918369</v>
      </c>
      <c r="G31" s="305">
        <f t="shared" si="31"/>
        <v>0.14285714285714285</v>
      </c>
      <c r="H31" s="213">
        <f t="shared" si="31"/>
        <v>0.12244897959183673</v>
      </c>
      <c r="I31" s="100">
        <f t="shared" ref="I31:L31" si="32">I30/$D30</f>
        <v>0.2857142857142857</v>
      </c>
      <c r="J31" s="305">
        <f t="shared" si="32"/>
        <v>0.30612244897959184</v>
      </c>
      <c r="K31" s="305">
        <f t="shared" si="32"/>
        <v>0.30612244897959184</v>
      </c>
      <c r="L31" s="213">
        <f t="shared" si="32"/>
        <v>0.10204081632653061</v>
      </c>
      <c r="M31" s="100">
        <f t="shared" si="31"/>
        <v>0.20408163265306123</v>
      </c>
      <c r="N31" s="305">
        <f t="shared" si="31"/>
        <v>0.42857142857142855</v>
      </c>
      <c r="O31" s="305">
        <f t="shared" si="31"/>
        <v>0.24489795918367346</v>
      </c>
      <c r="P31" s="213">
        <f t="shared" si="31"/>
        <v>0.12244897959183673</v>
      </c>
      <c r="Q31" s="100">
        <f t="shared" ref="Q31:X31" si="33">Q30/$D30</f>
        <v>0.14285714285714285</v>
      </c>
      <c r="R31" s="305">
        <f t="shared" si="33"/>
        <v>0.5714285714285714</v>
      </c>
      <c r="S31" s="305">
        <f t="shared" si="33"/>
        <v>0.14285714285714285</v>
      </c>
      <c r="T31" s="213">
        <f t="shared" si="33"/>
        <v>0.14285714285714285</v>
      </c>
      <c r="U31" s="100">
        <f t="shared" si="33"/>
        <v>0.30612244897959184</v>
      </c>
      <c r="V31" s="305">
        <f t="shared" si="33"/>
        <v>0.42857142857142855</v>
      </c>
      <c r="W31" s="305">
        <f t="shared" si="33"/>
        <v>0.14285714285714285</v>
      </c>
      <c r="X31" s="213">
        <f t="shared" si="33"/>
        <v>0.12244897959183673</v>
      </c>
      <c r="Y31" s="100">
        <f t="shared" si="31"/>
        <v>4.0816326530612242E-2</v>
      </c>
      <c r="Z31" s="305">
        <f t="shared" si="31"/>
        <v>6.1224489795918366E-2</v>
      </c>
      <c r="AA31" s="305">
        <f t="shared" si="31"/>
        <v>4.0816326530612242E-2</v>
      </c>
      <c r="AB31" s="213">
        <f t="shared" si="31"/>
        <v>0.8571428571428571</v>
      </c>
    </row>
    <row r="32" spans="2:28" ht="21" customHeight="1" x14ac:dyDescent="0.2">
      <c r="B32" s="618"/>
      <c r="C32" s="629" t="s">
        <v>248</v>
      </c>
      <c r="D32" s="327">
        <v>38</v>
      </c>
      <c r="E32" s="348">
        <v>3</v>
      </c>
      <c r="F32" s="47">
        <v>24</v>
      </c>
      <c r="G32" s="47">
        <v>7</v>
      </c>
      <c r="H32" s="221">
        <f>$D$32-E32-F32-G32</f>
        <v>4</v>
      </c>
      <c r="I32" s="186">
        <v>12</v>
      </c>
      <c r="J32" s="47">
        <v>10</v>
      </c>
      <c r="K32" s="47">
        <v>12</v>
      </c>
      <c r="L32" s="221">
        <f>$D$32-I32-J32-K32</f>
        <v>4</v>
      </c>
      <c r="M32" s="186">
        <v>18</v>
      </c>
      <c r="N32" s="47">
        <v>11</v>
      </c>
      <c r="O32" s="47">
        <v>7</v>
      </c>
      <c r="P32" s="221">
        <f>$D$32-M32-N32-O32</f>
        <v>2</v>
      </c>
      <c r="Q32" s="186">
        <v>8</v>
      </c>
      <c r="R32" s="47">
        <v>21</v>
      </c>
      <c r="S32" s="47">
        <v>4</v>
      </c>
      <c r="T32" s="221">
        <f>$D$32-Q32-R32-S32</f>
        <v>5</v>
      </c>
      <c r="U32" s="186">
        <v>16</v>
      </c>
      <c r="V32" s="47">
        <v>12</v>
      </c>
      <c r="W32" s="349">
        <v>7</v>
      </c>
      <c r="X32" s="221">
        <f>$D$32-U32-V32-W32</f>
        <v>3</v>
      </c>
      <c r="Y32" s="186">
        <v>1</v>
      </c>
      <c r="Z32" s="47">
        <v>8</v>
      </c>
      <c r="AA32" s="47">
        <v>1</v>
      </c>
      <c r="AB32" s="221">
        <f>$D$32-Y32-Z32-AA32</f>
        <v>28</v>
      </c>
    </row>
    <row r="33" spans="2:28" ht="21" customHeight="1" x14ac:dyDescent="0.2">
      <c r="B33" s="618"/>
      <c r="C33" s="760"/>
      <c r="D33" s="328"/>
      <c r="E33" s="100">
        <f t="shared" ref="E33:AB33" si="34">E32/$D32</f>
        <v>7.8947368421052627E-2</v>
      </c>
      <c r="F33" s="305">
        <f t="shared" si="34"/>
        <v>0.63157894736842102</v>
      </c>
      <c r="G33" s="305">
        <f t="shared" si="34"/>
        <v>0.18421052631578946</v>
      </c>
      <c r="H33" s="213">
        <f t="shared" si="34"/>
        <v>0.10526315789473684</v>
      </c>
      <c r="I33" s="100">
        <f t="shared" ref="I33:L33" si="35">I32/$D32</f>
        <v>0.31578947368421051</v>
      </c>
      <c r="J33" s="305">
        <f t="shared" si="35"/>
        <v>0.26315789473684209</v>
      </c>
      <c r="K33" s="305">
        <f t="shared" si="35"/>
        <v>0.31578947368421051</v>
      </c>
      <c r="L33" s="213">
        <f t="shared" si="35"/>
        <v>0.10526315789473684</v>
      </c>
      <c r="M33" s="100">
        <f t="shared" si="34"/>
        <v>0.47368421052631576</v>
      </c>
      <c r="N33" s="305">
        <f t="shared" si="34"/>
        <v>0.28947368421052633</v>
      </c>
      <c r="O33" s="305">
        <f t="shared" si="34"/>
        <v>0.18421052631578946</v>
      </c>
      <c r="P33" s="213">
        <f t="shared" si="34"/>
        <v>5.2631578947368418E-2</v>
      </c>
      <c r="Q33" s="100">
        <f t="shared" ref="Q33:X33" si="36">Q32/$D32</f>
        <v>0.21052631578947367</v>
      </c>
      <c r="R33" s="305">
        <f t="shared" si="36"/>
        <v>0.55263157894736847</v>
      </c>
      <c r="S33" s="305">
        <f t="shared" si="36"/>
        <v>0.10526315789473684</v>
      </c>
      <c r="T33" s="213">
        <f t="shared" si="36"/>
        <v>0.13157894736842105</v>
      </c>
      <c r="U33" s="100">
        <f t="shared" si="36"/>
        <v>0.42105263157894735</v>
      </c>
      <c r="V33" s="305">
        <f t="shared" si="36"/>
        <v>0.31578947368421051</v>
      </c>
      <c r="W33" s="305">
        <f t="shared" si="36"/>
        <v>0.18421052631578946</v>
      </c>
      <c r="X33" s="213">
        <f t="shared" si="36"/>
        <v>7.8947368421052627E-2</v>
      </c>
      <c r="Y33" s="100">
        <f t="shared" si="34"/>
        <v>2.6315789473684209E-2</v>
      </c>
      <c r="Z33" s="305">
        <f t="shared" si="34"/>
        <v>0.21052631578947367</v>
      </c>
      <c r="AA33" s="305">
        <f t="shared" si="34"/>
        <v>2.6315789473684209E-2</v>
      </c>
      <c r="AB33" s="213">
        <f t="shared" si="34"/>
        <v>0.73684210526315785</v>
      </c>
    </row>
    <row r="34" spans="2:28" ht="21" customHeight="1" x14ac:dyDescent="0.2">
      <c r="B34" s="618"/>
      <c r="C34" s="629" t="s">
        <v>180</v>
      </c>
      <c r="D34" s="327">
        <v>33</v>
      </c>
      <c r="E34" s="348">
        <v>4</v>
      </c>
      <c r="F34" s="47">
        <v>18</v>
      </c>
      <c r="G34" s="47">
        <v>8</v>
      </c>
      <c r="H34" s="221">
        <f>$D$34-E34-F34-G34</f>
        <v>3</v>
      </c>
      <c r="I34" s="186">
        <v>12</v>
      </c>
      <c r="J34" s="47">
        <v>11</v>
      </c>
      <c r="K34" s="47">
        <v>7</v>
      </c>
      <c r="L34" s="221">
        <f>$D$34-I34-J34-K34</f>
        <v>3</v>
      </c>
      <c r="M34" s="186">
        <v>22</v>
      </c>
      <c r="N34" s="47">
        <v>4</v>
      </c>
      <c r="O34" s="47">
        <v>6</v>
      </c>
      <c r="P34" s="221">
        <f>$D$34-M34-N34-O34</f>
        <v>1</v>
      </c>
      <c r="Q34" s="186">
        <v>12</v>
      </c>
      <c r="R34" s="47">
        <v>14</v>
      </c>
      <c r="S34" s="47">
        <v>4</v>
      </c>
      <c r="T34" s="221">
        <f>$D$34-Q34-R34-S34</f>
        <v>3</v>
      </c>
      <c r="U34" s="186">
        <v>22</v>
      </c>
      <c r="V34" s="47">
        <v>4</v>
      </c>
      <c r="W34" s="349">
        <v>4</v>
      </c>
      <c r="X34" s="221">
        <f>$D$34-U34-V34-W34</f>
        <v>3</v>
      </c>
      <c r="Y34" s="186">
        <v>1</v>
      </c>
      <c r="Z34" s="47">
        <v>2</v>
      </c>
      <c r="AA34" s="47">
        <v>0</v>
      </c>
      <c r="AB34" s="221">
        <f>$D$34-Y34-Z34-AA34</f>
        <v>30</v>
      </c>
    </row>
    <row r="35" spans="2:28" ht="21" customHeight="1" x14ac:dyDescent="0.2">
      <c r="B35" s="618"/>
      <c r="C35" s="760"/>
      <c r="D35" s="328"/>
      <c r="E35" s="100">
        <f t="shared" ref="E35:AB35" si="37">E34/$D34</f>
        <v>0.12121212121212122</v>
      </c>
      <c r="F35" s="305">
        <f t="shared" si="37"/>
        <v>0.54545454545454541</v>
      </c>
      <c r="G35" s="305">
        <f t="shared" si="37"/>
        <v>0.24242424242424243</v>
      </c>
      <c r="H35" s="213">
        <f t="shared" si="37"/>
        <v>9.0909090909090912E-2</v>
      </c>
      <c r="I35" s="100">
        <f t="shared" ref="I35:L35" si="38">I34/$D34</f>
        <v>0.36363636363636365</v>
      </c>
      <c r="J35" s="305">
        <f t="shared" si="38"/>
        <v>0.33333333333333331</v>
      </c>
      <c r="K35" s="305">
        <f t="shared" si="38"/>
        <v>0.21212121212121213</v>
      </c>
      <c r="L35" s="213">
        <f t="shared" si="38"/>
        <v>9.0909090909090912E-2</v>
      </c>
      <c r="M35" s="100">
        <f t="shared" si="37"/>
        <v>0.66666666666666663</v>
      </c>
      <c r="N35" s="305">
        <f t="shared" si="37"/>
        <v>0.12121212121212122</v>
      </c>
      <c r="O35" s="305">
        <f t="shared" si="37"/>
        <v>0.18181818181818182</v>
      </c>
      <c r="P35" s="213">
        <f t="shared" si="37"/>
        <v>3.0303030303030304E-2</v>
      </c>
      <c r="Q35" s="100">
        <f t="shared" ref="Q35:X35" si="39">Q34/$D34</f>
        <v>0.36363636363636365</v>
      </c>
      <c r="R35" s="305">
        <f t="shared" si="39"/>
        <v>0.42424242424242425</v>
      </c>
      <c r="S35" s="305">
        <f t="shared" si="39"/>
        <v>0.12121212121212122</v>
      </c>
      <c r="T35" s="213">
        <f t="shared" si="39"/>
        <v>9.0909090909090912E-2</v>
      </c>
      <c r="U35" s="100">
        <f t="shared" si="39"/>
        <v>0.66666666666666663</v>
      </c>
      <c r="V35" s="305">
        <f t="shared" si="39"/>
        <v>0.12121212121212122</v>
      </c>
      <c r="W35" s="305">
        <f t="shared" si="39"/>
        <v>0.12121212121212122</v>
      </c>
      <c r="X35" s="213">
        <f t="shared" si="39"/>
        <v>9.0909090909090912E-2</v>
      </c>
      <c r="Y35" s="100">
        <f t="shared" si="37"/>
        <v>3.0303030303030304E-2</v>
      </c>
      <c r="Z35" s="305">
        <f t="shared" si="37"/>
        <v>6.0606060606060608E-2</v>
      </c>
      <c r="AA35" s="305">
        <f t="shared" si="37"/>
        <v>0</v>
      </c>
      <c r="AB35" s="213">
        <f t="shared" si="37"/>
        <v>0.90909090909090906</v>
      </c>
    </row>
    <row r="36" spans="2:28" ht="21" customHeight="1" x14ac:dyDescent="0.2">
      <c r="B36" s="618"/>
      <c r="C36" s="629" t="s">
        <v>249</v>
      </c>
      <c r="D36" s="321">
        <v>30</v>
      </c>
      <c r="E36" s="348">
        <v>8</v>
      </c>
      <c r="F36" s="47">
        <v>17</v>
      </c>
      <c r="G36" s="47">
        <v>2</v>
      </c>
      <c r="H36" s="221">
        <f>$D$36-E36-F36-G36</f>
        <v>3</v>
      </c>
      <c r="I36" s="186">
        <v>23</v>
      </c>
      <c r="J36" s="47">
        <v>6</v>
      </c>
      <c r="K36" s="47">
        <v>0</v>
      </c>
      <c r="L36" s="221">
        <f>$D$36-I36-J36-K36</f>
        <v>1</v>
      </c>
      <c r="M36" s="186">
        <v>19</v>
      </c>
      <c r="N36" s="47">
        <v>8</v>
      </c>
      <c r="O36" s="47">
        <v>0</v>
      </c>
      <c r="P36" s="221">
        <f>$D$36-M36-N36-O36</f>
        <v>3</v>
      </c>
      <c r="Q36" s="186">
        <v>14</v>
      </c>
      <c r="R36" s="47">
        <v>9</v>
      </c>
      <c r="S36" s="47">
        <v>4</v>
      </c>
      <c r="T36" s="221">
        <f>$D$36-Q36-R36-S36</f>
        <v>3</v>
      </c>
      <c r="U36" s="186">
        <v>17</v>
      </c>
      <c r="V36" s="47">
        <v>9</v>
      </c>
      <c r="W36" s="349">
        <v>1</v>
      </c>
      <c r="X36" s="221">
        <f>$D$36-U36-V36-W36</f>
        <v>3</v>
      </c>
      <c r="Y36" s="186">
        <v>1</v>
      </c>
      <c r="Z36" s="47">
        <v>2</v>
      </c>
      <c r="AA36" s="47">
        <v>0</v>
      </c>
      <c r="AB36" s="221">
        <f>$D$36-Y36-Z36-AA36</f>
        <v>27</v>
      </c>
    </row>
    <row r="37" spans="2:28" ht="21" customHeight="1" thickBot="1" x14ac:dyDescent="0.25">
      <c r="B37" s="618"/>
      <c r="C37" s="761"/>
      <c r="D37" s="327"/>
      <c r="E37" s="223">
        <f t="shared" ref="E37:AB37" si="40">E36/$D36</f>
        <v>0.26666666666666666</v>
      </c>
      <c r="F37" s="512">
        <f t="shared" si="40"/>
        <v>0.56666666666666665</v>
      </c>
      <c r="G37" s="512">
        <f t="shared" si="40"/>
        <v>6.6666666666666666E-2</v>
      </c>
      <c r="H37" s="211">
        <f t="shared" si="40"/>
        <v>0.1</v>
      </c>
      <c r="I37" s="223">
        <f t="shared" ref="I37:L37" si="41">I36/$D36</f>
        <v>0.76666666666666672</v>
      </c>
      <c r="J37" s="512">
        <f t="shared" si="41"/>
        <v>0.2</v>
      </c>
      <c r="K37" s="512">
        <f t="shared" si="41"/>
        <v>0</v>
      </c>
      <c r="L37" s="211">
        <f t="shared" si="41"/>
        <v>3.3333333333333333E-2</v>
      </c>
      <c r="M37" s="223">
        <f t="shared" si="40"/>
        <v>0.6333333333333333</v>
      </c>
      <c r="N37" s="512">
        <f t="shared" si="40"/>
        <v>0.26666666666666666</v>
      </c>
      <c r="O37" s="512">
        <f t="shared" si="40"/>
        <v>0</v>
      </c>
      <c r="P37" s="211">
        <f t="shared" si="40"/>
        <v>0.1</v>
      </c>
      <c r="Q37" s="223">
        <f t="shared" ref="Q37:X37" si="42">Q36/$D36</f>
        <v>0.46666666666666667</v>
      </c>
      <c r="R37" s="512">
        <f t="shared" si="42"/>
        <v>0.3</v>
      </c>
      <c r="S37" s="512">
        <f t="shared" si="42"/>
        <v>0.13333333333333333</v>
      </c>
      <c r="T37" s="211">
        <f t="shared" si="42"/>
        <v>0.1</v>
      </c>
      <c r="U37" s="223">
        <f t="shared" si="42"/>
        <v>0.56666666666666665</v>
      </c>
      <c r="V37" s="512">
        <f t="shared" si="42"/>
        <v>0.3</v>
      </c>
      <c r="W37" s="512">
        <f t="shared" si="42"/>
        <v>3.3333333333333333E-2</v>
      </c>
      <c r="X37" s="211">
        <f t="shared" si="42"/>
        <v>0.1</v>
      </c>
      <c r="Y37" s="223">
        <f t="shared" si="40"/>
        <v>3.3333333333333333E-2</v>
      </c>
      <c r="Z37" s="512">
        <f t="shared" si="40"/>
        <v>6.6666666666666666E-2</v>
      </c>
      <c r="AA37" s="512">
        <f t="shared" si="40"/>
        <v>0</v>
      </c>
      <c r="AB37" s="211">
        <f t="shared" si="40"/>
        <v>0.9</v>
      </c>
    </row>
    <row r="38" spans="2:28" ht="21" customHeight="1" thickTop="1" x14ac:dyDescent="0.2">
      <c r="B38" s="618"/>
      <c r="C38" s="33" t="s">
        <v>250</v>
      </c>
      <c r="D38" s="44">
        <v>291</v>
      </c>
      <c r="E38" s="181">
        <f t="shared" ref="E38:AB38" si="43">E28+E30+E32+E34</f>
        <v>23</v>
      </c>
      <c r="F38" s="44">
        <f t="shared" si="43"/>
        <v>188</v>
      </c>
      <c r="G38" s="44">
        <f t="shared" si="43"/>
        <v>50</v>
      </c>
      <c r="H38" s="219">
        <f t="shared" si="43"/>
        <v>30</v>
      </c>
      <c r="I38" s="181">
        <f t="shared" si="43"/>
        <v>69</v>
      </c>
      <c r="J38" s="44">
        <f t="shared" si="43"/>
        <v>120</v>
      </c>
      <c r="K38" s="44">
        <f t="shared" si="43"/>
        <v>80</v>
      </c>
      <c r="L38" s="219">
        <f t="shared" si="43"/>
        <v>22</v>
      </c>
      <c r="M38" s="181">
        <f t="shared" si="43"/>
        <v>83</v>
      </c>
      <c r="N38" s="44">
        <f t="shared" si="43"/>
        <v>121</v>
      </c>
      <c r="O38" s="44">
        <f t="shared" si="43"/>
        <v>62</v>
      </c>
      <c r="P38" s="219">
        <f t="shared" si="43"/>
        <v>25</v>
      </c>
      <c r="Q38" s="181">
        <f>Q28+Q30+Q32+Q34</f>
        <v>48</v>
      </c>
      <c r="R38" s="44">
        <f t="shared" ref="R38:X38" si="44">R28+R30+R32+R34</f>
        <v>169</v>
      </c>
      <c r="S38" s="44">
        <f t="shared" si="44"/>
        <v>45</v>
      </c>
      <c r="T38" s="219">
        <f t="shared" si="44"/>
        <v>29</v>
      </c>
      <c r="U38" s="181">
        <f t="shared" si="44"/>
        <v>82</v>
      </c>
      <c r="V38" s="44">
        <f t="shared" si="44"/>
        <v>128</v>
      </c>
      <c r="W38" s="44">
        <f t="shared" si="44"/>
        <v>54</v>
      </c>
      <c r="X38" s="219">
        <f t="shared" si="44"/>
        <v>27</v>
      </c>
      <c r="Y38" s="181">
        <f t="shared" si="43"/>
        <v>6</v>
      </c>
      <c r="Z38" s="44">
        <f t="shared" si="43"/>
        <v>48</v>
      </c>
      <c r="AA38" s="44">
        <f t="shared" si="43"/>
        <v>8</v>
      </c>
      <c r="AB38" s="219">
        <f t="shared" si="43"/>
        <v>229</v>
      </c>
    </row>
    <row r="39" spans="2:28" ht="21" customHeight="1" x14ac:dyDescent="0.2">
      <c r="B39" s="618"/>
      <c r="C39" s="32" t="s">
        <v>183</v>
      </c>
      <c r="D39" s="328"/>
      <c r="E39" s="513">
        <f t="shared" ref="E39:AB39" si="45">E38/$D38</f>
        <v>7.903780068728522E-2</v>
      </c>
      <c r="F39" s="514">
        <f t="shared" si="45"/>
        <v>0.64604810996563578</v>
      </c>
      <c r="G39" s="514">
        <f t="shared" si="45"/>
        <v>0.1718213058419244</v>
      </c>
      <c r="H39" s="213">
        <f t="shared" si="45"/>
        <v>0.10309278350515463</v>
      </c>
      <c r="I39" s="100">
        <f t="shared" ref="I39:L39" si="46">I38/$D38</f>
        <v>0.23711340206185566</v>
      </c>
      <c r="J39" s="305">
        <f t="shared" si="46"/>
        <v>0.41237113402061853</v>
      </c>
      <c r="K39" s="305">
        <f t="shared" si="46"/>
        <v>0.27491408934707906</v>
      </c>
      <c r="L39" s="213">
        <f t="shared" si="46"/>
        <v>7.560137457044673E-2</v>
      </c>
      <c r="M39" s="100">
        <f t="shared" si="45"/>
        <v>0.28522336769759449</v>
      </c>
      <c r="N39" s="305">
        <f t="shared" si="45"/>
        <v>0.41580756013745707</v>
      </c>
      <c r="O39" s="305">
        <f t="shared" si="45"/>
        <v>0.21305841924398625</v>
      </c>
      <c r="P39" s="213">
        <f t="shared" si="45"/>
        <v>8.5910652920962199E-2</v>
      </c>
      <c r="Q39" s="100">
        <f t="shared" ref="Q39:X39" si="47">Q38/$D38</f>
        <v>0.16494845360824742</v>
      </c>
      <c r="R39" s="305">
        <f t="shared" si="47"/>
        <v>0.58075601374570451</v>
      </c>
      <c r="S39" s="305">
        <f t="shared" si="47"/>
        <v>0.15463917525773196</v>
      </c>
      <c r="T39" s="213">
        <f t="shared" si="47"/>
        <v>9.9656357388316158E-2</v>
      </c>
      <c r="U39" s="100">
        <f t="shared" si="47"/>
        <v>0.28178694158075601</v>
      </c>
      <c r="V39" s="305">
        <f t="shared" si="47"/>
        <v>0.43986254295532645</v>
      </c>
      <c r="W39" s="305">
        <f t="shared" si="47"/>
        <v>0.18556701030927836</v>
      </c>
      <c r="X39" s="213">
        <f t="shared" si="47"/>
        <v>9.2783505154639179E-2</v>
      </c>
      <c r="Y39" s="100">
        <f t="shared" si="45"/>
        <v>2.0618556701030927E-2</v>
      </c>
      <c r="Z39" s="305">
        <f t="shared" si="45"/>
        <v>0.16494845360824742</v>
      </c>
      <c r="AA39" s="305">
        <f t="shared" si="45"/>
        <v>2.7491408934707903E-2</v>
      </c>
      <c r="AB39" s="213">
        <f t="shared" si="45"/>
        <v>0.78694158075601373</v>
      </c>
    </row>
    <row r="40" spans="2:28" ht="21" customHeight="1" x14ac:dyDescent="0.2">
      <c r="B40" s="618"/>
      <c r="C40" s="31" t="s">
        <v>250</v>
      </c>
      <c r="D40" s="46">
        <v>150</v>
      </c>
      <c r="E40" s="182">
        <f>E30+E32+E34+E36</f>
        <v>21</v>
      </c>
      <c r="F40" s="46">
        <f>F30+F32+F34+F36</f>
        <v>89</v>
      </c>
      <c r="G40" s="46">
        <f>G30+G32+G34+G36</f>
        <v>24</v>
      </c>
      <c r="H40" s="221">
        <f t="shared" ref="H40" si="48">H30+H32+H34+H36</f>
        <v>16</v>
      </c>
      <c r="I40" s="184">
        <f>I30+I32+I34+I36</f>
        <v>61</v>
      </c>
      <c r="J40" s="58">
        <f>J30+J32+J34+J36</f>
        <v>42</v>
      </c>
      <c r="K40" s="58">
        <f>K30+K32+K34+K36</f>
        <v>34</v>
      </c>
      <c r="L40" s="221">
        <f t="shared" ref="L40" si="49">L30+L32+L34+L36</f>
        <v>13</v>
      </c>
      <c r="M40" s="184">
        <f>M30+M32+M34+M36</f>
        <v>69</v>
      </c>
      <c r="N40" s="58">
        <f>N30+N32+N34+N36</f>
        <v>44</v>
      </c>
      <c r="O40" s="58">
        <f>O30+O32+O34+O36</f>
        <v>25</v>
      </c>
      <c r="P40" s="221">
        <f t="shared" ref="P40" si="50">P30+P32+P34+P36</f>
        <v>12</v>
      </c>
      <c r="Q40" s="184">
        <f>Q30+Q32+Q34+Q36</f>
        <v>41</v>
      </c>
      <c r="R40" s="58">
        <f>R30+R32+R34+R36</f>
        <v>72</v>
      </c>
      <c r="S40" s="58">
        <f>S30+S32+S34+S36</f>
        <v>19</v>
      </c>
      <c r="T40" s="221">
        <f t="shared" ref="T40" si="51">T30+T32+T34+T36</f>
        <v>18</v>
      </c>
      <c r="U40" s="184">
        <f>U30+U32+U34+U36</f>
        <v>70</v>
      </c>
      <c r="V40" s="58">
        <f>V30+V32+V34+V36</f>
        <v>46</v>
      </c>
      <c r="W40" s="58">
        <f>W30+W32+W34+W36</f>
        <v>19</v>
      </c>
      <c r="X40" s="221">
        <f t="shared" ref="X40" si="52">X30+X32+X34+X36</f>
        <v>15</v>
      </c>
      <c r="Y40" s="182">
        <f>Y30+Y32+Y34+Y36</f>
        <v>5</v>
      </c>
      <c r="Z40" s="46">
        <f>Z30+Z32+Z34+Z36</f>
        <v>15</v>
      </c>
      <c r="AA40" s="46">
        <f>AA30+AA32+AA34+AA36</f>
        <v>3</v>
      </c>
      <c r="AB40" s="221">
        <f t="shared" ref="AB40" si="53">AB30+AB32+AB34+AB36</f>
        <v>127</v>
      </c>
    </row>
    <row r="41" spans="2:28" ht="21" customHeight="1" thickBot="1" x14ac:dyDescent="0.25">
      <c r="B41" s="619"/>
      <c r="C41" s="32" t="s">
        <v>251</v>
      </c>
      <c r="D41" s="328"/>
      <c r="E41" s="224">
        <f t="shared" ref="E41:AB41" si="54">E40/$D40</f>
        <v>0.14000000000000001</v>
      </c>
      <c r="F41" s="515">
        <f t="shared" si="54"/>
        <v>0.59333333333333338</v>
      </c>
      <c r="G41" s="515">
        <f t="shared" si="54"/>
        <v>0.16</v>
      </c>
      <c r="H41" s="217">
        <f t="shared" si="54"/>
        <v>0.10666666666666667</v>
      </c>
      <c r="I41" s="224">
        <f t="shared" ref="I41:L41" si="55">I40/$D40</f>
        <v>0.40666666666666668</v>
      </c>
      <c r="J41" s="515">
        <f t="shared" si="55"/>
        <v>0.28000000000000003</v>
      </c>
      <c r="K41" s="515">
        <f t="shared" si="55"/>
        <v>0.22666666666666666</v>
      </c>
      <c r="L41" s="217">
        <f t="shared" si="55"/>
        <v>8.666666666666667E-2</v>
      </c>
      <c r="M41" s="224">
        <f t="shared" si="54"/>
        <v>0.46</v>
      </c>
      <c r="N41" s="515">
        <f t="shared" si="54"/>
        <v>0.29333333333333333</v>
      </c>
      <c r="O41" s="515">
        <f t="shared" si="54"/>
        <v>0.16666666666666666</v>
      </c>
      <c r="P41" s="217">
        <f t="shared" si="54"/>
        <v>0.08</v>
      </c>
      <c r="Q41" s="224">
        <f t="shared" ref="Q41:X41" si="56">Q40/$D40</f>
        <v>0.27333333333333332</v>
      </c>
      <c r="R41" s="515">
        <f t="shared" si="56"/>
        <v>0.48</v>
      </c>
      <c r="S41" s="515">
        <f t="shared" si="56"/>
        <v>0.12666666666666668</v>
      </c>
      <c r="T41" s="217">
        <f t="shared" si="56"/>
        <v>0.12</v>
      </c>
      <c r="U41" s="224">
        <f t="shared" si="56"/>
        <v>0.46666666666666667</v>
      </c>
      <c r="V41" s="515">
        <f t="shared" si="56"/>
        <v>0.30666666666666664</v>
      </c>
      <c r="W41" s="515">
        <f t="shared" si="56"/>
        <v>0.12666666666666668</v>
      </c>
      <c r="X41" s="217">
        <f t="shared" si="56"/>
        <v>0.1</v>
      </c>
      <c r="Y41" s="224">
        <f t="shared" si="54"/>
        <v>3.3333333333333333E-2</v>
      </c>
      <c r="Z41" s="515">
        <f t="shared" si="54"/>
        <v>0.1</v>
      </c>
      <c r="AA41" s="515">
        <f t="shared" si="54"/>
        <v>0.02</v>
      </c>
      <c r="AB41" s="217">
        <f t="shared" si="54"/>
        <v>0.84666666666666668</v>
      </c>
    </row>
  </sheetData>
  <mergeCells count="34">
    <mergeCell ref="B26:B41"/>
    <mergeCell ref="C36:C37"/>
    <mergeCell ref="C34:C35"/>
    <mergeCell ref="C32:C33"/>
    <mergeCell ref="C22:C23"/>
    <mergeCell ref="C28:C29"/>
    <mergeCell ref="C26:C27"/>
    <mergeCell ref="C30:C31"/>
    <mergeCell ref="C16:C17"/>
    <mergeCell ref="C24:C25"/>
    <mergeCell ref="C20:C21"/>
    <mergeCell ref="U10:U11"/>
    <mergeCell ref="U9:X9"/>
    <mergeCell ref="Q9:T9"/>
    <mergeCell ref="Q10:Q11"/>
    <mergeCell ref="C18:C19"/>
    <mergeCell ref="M9:P9"/>
    <mergeCell ref="H10:H11"/>
    <mergeCell ref="B12:C13"/>
    <mergeCell ref="B14:B25"/>
    <mergeCell ref="C14:C15"/>
    <mergeCell ref="D8:D11"/>
    <mergeCell ref="E9:H9"/>
    <mergeCell ref="X10:X11"/>
    <mergeCell ref="E10:E11"/>
    <mergeCell ref="M10:M11"/>
    <mergeCell ref="P10:P11"/>
    <mergeCell ref="T10:T11"/>
    <mergeCell ref="Y9:AB9"/>
    <mergeCell ref="Y10:Y11"/>
    <mergeCell ref="AB10:AB11"/>
    <mergeCell ref="I9:L9"/>
    <mergeCell ref="I10:I11"/>
    <mergeCell ref="L10:L11"/>
  </mergeCells>
  <phoneticPr fontId="2"/>
  <pageMargins left="0.86" right="0.21" top="0.62" bottom="0.39" header="0.34" footer="0.21"/>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E759-2856-481A-967C-20C53C87C227}">
  <sheetPr>
    <tabColor rgb="FFFFFF00"/>
  </sheetPr>
  <dimension ref="B2:BH540"/>
  <sheetViews>
    <sheetView view="pageBreakPreview" topLeftCell="C1" zoomScale="115" zoomScaleNormal="95" zoomScaleSheetLayoutView="115" workbookViewId="0">
      <selection activeCell="AB52" sqref="AB52"/>
    </sheetView>
  </sheetViews>
  <sheetFormatPr defaultColWidth="9" defaultRowHeight="13.2" x14ac:dyDescent="0.2"/>
  <cols>
    <col min="1" max="1" width="5" style="1" customWidth="1"/>
    <col min="2" max="2" width="3.6640625" style="1" customWidth="1"/>
    <col min="3" max="3" width="15.88671875" style="1" customWidth="1"/>
    <col min="4" max="4" width="8.88671875" style="1" customWidth="1"/>
    <col min="5" max="5" width="9.6640625" style="2" bestFit="1" customWidth="1"/>
    <col min="6" max="7" width="7.6640625" style="1" customWidth="1"/>
    <col min="8" max="13" width="7.33203125" style="71" customWidth="1"/>
    <col min="14" max="14" width="9" style="72" customWidth="1"/>
    <col min="15" max="16" width="7.33203125" style="71" customWidth="1"/>
    <col min="17" max="17" width="9.109375" style="71" bestFit="1" customWidth="1"/>
    <col min="18" max="19" width="7.33203125" style="72" customWidth="1"/>
    <col min="20" max="20" width="9.109375" style="72" bestFit="1" customWidth="1"/>
    <col min="21" max="22" width="7.33203125" style="71" customWidth="1"/>
    <col min="23" max="23" width="8.109375" style="72" customWidth="1"/>
    <col min="24" max="25" width="7.33203125" style="1" customWidth="1"/>
    <col min="26" max="26" width="8.109375" style="72" customWidth="1"/>
    <col min="27" max="28" width="7.33203125" style="1" customWidth="1"/>
    <col min="29" max="29" width="5.109375" style="1" customWidth="1"/>
    <col min="30" max="16384" width="9" style="1"/>
  </cols>
  <sheetData>
    <row r="2" spans="2:29" ht="14.4" x14ac:dyDescent="0.2">
      <c r="B2" s="20" t="s">
        <v>206</v>
      </c>
    </row>
    <row r="3" spans="2:29" x14ac:dyDescent="0.2">
      <c r="T3" s="36" t="s">
        <v>185</v>
      </c>
      <c r="X3" s="2"/>
      <c r="AA3" s="2"/>
    </row>
    <row r="4" spans="2:29" x14ac:dyDescent="0.2">
      <c r="T4" s="36" t="s">
        <v>186</v>
      </c>
      <c r="X4" s="2"/>
      <c r="AA4" s="2"/>
    </row>
    <row r="5" spans="2:29" x14ac:dyDescent="0.2">
      <c r="T5" s="36" t="s">
        <v>187</v>
      </c>
      <c r="X5" s="2"/>
      <c r="AA5" s="2"/>
    </row>
    <row r="6" spans="2:29" x14ac:dyDescent="0.2">
      <c r="F6" s="2"/>
      <c r="G6" s="2"/>
      <c r="N6" s="71"/>
      <c r="R6" s="71"/>
      <c r="S6" s="71"/>
      <c r="T6" s="71"/>
      <c r="W6" s="71"/>
      <c r="X6" s="2"/>
      <c r="Z6" s="71"/>
      <c r="AA6" s="2" t="s">
        <v>188</v>
      </c>
      <c r="AC6" s="2"/>
    </row>
    <row r="7" spans="2:29" ht="8.25" customHeight="1" thickBot="1" x14ac:dyDescent="0.25">
      <c r="B7" s="562"/>
      <c r="C7" s="563"/>
      <c r="D7" s="568" t="s">
        <v>189</v>
      </c>
      <c r="E7" s="137"/>
      <c r="F7" s="138"/>
      <c r="G7" s="138"/>
      <c r="H7" s="142"/>
      <c r="I7" s="142"/>
      <c r="J7" s="142"/>
      <c r="K7" s="142"/>
      <c r="L7" s="142"/>
      <c r="M7" s="142"/>
      <c r="N7" s="142"/>
      <c r="O7" s="142"/>
      <c r="P7" s="142"/>
      <c r="Q7" s="143"/>
      <c r="R7" s="143"/>
      <c r="S7" s="143"/>
      <c r="T7" s="142"/>
      <c r="U7" s="142"/>
      <c r="V7" s="142"/>
      <c r="W7" s="142"/>
      <c r="X7" s="144"/>
      <c r="Y7" s="145"/>
      <c r="Z7" s="142"/>
      <c r="AA7" s="144"/>
      <c r="AB7" s="145"/>
    </row>
    <row r="8" spans="2:29" ht="13.5" customHeight="1" thickTop="1" thickBot="1" x14ac:dyDescent="0.25">
      <c r="B8" s="564"/>
      <c r="C8" s="565"/>
      <c r="D8" s="569"/>
      <c r="E8" s="139"/>
      <c r="F8" s="140"/>
      <c r="G8" s="140"/>
      <c r="H8" s="108"/>
      <c r="I8" s="109"/>
      <c r="J8" s="110"/>
      <c r="K8" s="108"/>
      <c r="L8" s="109"/>
      <c r="M8" s="109"/>
      <c r="N8" s="121"/>
      <c r="O8" s="121"/>
      <c r="P8" s="121"/>
      <c r="Q8" s="122"/>
      <c r="R8" s="122"/>
      <c r="S8" s="122"/>
      <c r="T8" s="121"/>
      <c r="U8" s="121"/>
      <c r="V8" s="121"/>
      <c r="W8" s="121"/>
      <c r="X8" s="123"/>
      <c r="Y8" s="123"/>
      <c r="Z8" s="121"/>
      <c r="AA8" s="123"/>
      <c r="AB8" s="124"/>
    </row>
    <row r="9" spans="2:29" ht="12.75" customHeight="1" x14ac:dyDescent="0.2">
      <c r="B9" s="564"/>
      <c r="C9" s="565"/>
      <c r="D9" s="569"/>
      <c r="E9" s="139"/>
      <c r="F9" s="140"/>
      <c r="G9" s="140"/>
      <c r="H9" s="111"/>
      <c r="J9" s="112"/>
      <c r="K9" s="111"/>
      <c r="N9" s="132"/>
      <c r="O9" s="133"/>
      <c r="P9" s="133"/>
      <c r="Q9" s="151"/>
      <c r="R9" s="133"/>
      <c r="S9" s="133"/>
      <c r="T9" s="151"/>
      <c r="U9" s="133"/>
      <c r="V9" s="152"/>
      <c r="W9" s="132"/>
      <c r="X9" s="93"/>
      <c r="Y9" s="201"/>
      <c r="Z9" s="151"/>
      <c r="AA9" s="93"/>
      <c r="AB9" s="146"/>
    </row>
    <row r="10" spans="2:29" ht="12" customHeight="1" x14ac:dyDescent="0.2">
      <c r="B10" s="564"/>
      <c r="C10" s="565"/>
      <c r="D10" s="569"/>
      <c r="E10" s="139"/>
      <c r="F10" s="140"/>
      <c r="G10" s="140"/>
      <c r="H10" s="111"/>
      <c r="I10" s="74"/>
      <c r="J10" s="113"/>
      <c r="K10" s="111"/>
      <c r="L10" s="74"/>
      <c r="M10" s="75"/>
      <c r="N10" s="134"/>
      <c r="O10" s="135"/>
      <c r="P10" s="135"/>
      <c r="Q10" s="156"/>
      <c r="R10" s="157"/>
      <c r="S10" s="158"/>
      <c r="T10" s="156"/>
      <c r="U10" s="157"/>
      <c r="V10" s="160"/>
      <c r="W10" s="134"/>
      <c r="X10" s="147"/>
      <c r="Y10" s="202"/>
      <c r="Z10" s="205"/>
      <c r="AA10" s="147"/>
      <c r="AB10" s="148"/>
      <c r="AC10" s="73"/>
    </row>
    <row r="11" spans="2:29" ht="12" customHeight="1" x14ac:dyDescent="0.2">
      <c r="B11" s="564"/>
      <c r="C11" s="565"/>
      <c r="D11" s="569"/>
      <c r="E11" s="571" t="s">
        <v>193</v>
      </c>
      <c r="F11" s="141"/>
      <c r="G11" s="141"/>
      <c r="H11" s="574" t="s">
        <v>194</v>
      </c>
      <c r="I11" s="76"/>
      <c r="J11" s="114"/>
      <c r="K11" s="574" t="s">
        <v>195</v>
      </c>
      <c r="L11" s="76"/>
      <c r="M11" s="77"/>
      <c r="N11" s="559" t="s">
        <v>196</v>
      </c>
      <c r="O11" s="136"/>
      <c r="P11" s="136"/>
      <c r="Q11" s="603" t="s">
        <v>197</v>
      </c>
      <c r="R11" s="76"/>
      <c r="S11" s="159"/>
      <c r="T11" s="603" t="s">
        <v>198</v>
      </c>
      <c r="U11" s="76"/>
      <c r="V11" s="77"/>
      <c r="W11" s="606" t="s">
        <v>199</v>
      </c>
      <c r="X11" s="149"/>
      <c r="Y11" s="203"/>
      <c r="Z11" s="609" t="s">
        <v>200</v>
      </c>
      <c r="AA11" s="149"/>
      <c r="AB11" s="150"/>
      <c r="AC11" s="73"/>
    </row>
    <row r="12" spans="2:29" ht="12.75" customHeight="1" x14ac:dyDescent="0.2">
      <c r="B12" s="564"/>
      <c r="C12" s="565"/>
      <c r="D12" s="569"/>
      <c r="E12" s="572"/>
      <c r="F12" s="612" t="s">
        <v>190</v>
      </c>
      <c r="G12" s="577" t="s">
        <v>191</v>
      </c>
      <c r="H12" s="575"/>
      <c r="I12" s="579" t="s">
        <v>190</v>
      </c>
      <c r="J12" s="581" t="s">
        <v>191</v>
      </c>
      <c r="K12" s="575"/>
      <c r="L12" s="579" t="s">
        <v>190</v>
      </c>
      <c r="M12" s="583" t="s">
        <v>191</v>
      </c>
      <c r="N12" s="560"/>
      <c r="O12" s="597" t="s">
        <v>190</v>
      </c>
      <c r="P12" s="599" t="s">
        <v>191</v>
      </c>
      <c r="Q12" s="604"/>
      <c r="R12" s="579" t="s">
        <v>190</v>
      </c>
      <c r="S12" s="579" t="s">
        <v>191</v>
      </c>
      <c r="T12" s="604"/>
      <c r="U12" s="579" t="s">
        <v>190</v>
      </c>
      <c r="V12" s="601" t="s">
        <v>191</v>
      </c>
      <c r="W12" s="607"/>
      <c r="X12" s="585" t="s">
        <v>190</v>
      </c>
      <c r="Y12" s="587" t="s">
        <v>191</v>
      </c>
      <c r="Z12" s="610"/>
      <c r="AA12" s="585" t="s">
        <v>190</v>
      </c>
      <c r="AB12" s="589" t="s">
        <v>191</v>
      </c>
      <c r="AC12" s="73"/>
    </row>
    <row r="13" spans="2:29" ht="9.75" customHeight="1" x14ac:dyDescent="0.2">
      <c r="B13" s="564"/>
      <c r="C13" s="565"/>
      <c r="D13" s="569"/>
      <c r="E13" s="572"/>
      <c r="F13" s="612"/>
      <c r="G13" s="577"/>
      <c r="H13" s="575"/>
      <c r="I13" s="579"/>
      <c r="J13" s="581"/>
      <c r="K13" s="575"/>
      <c r="L13" s="579"/>
      <c r="M13" s="583"/>
      <c r="N13" s="560"/>
      <c r="O13" s="597"/>
      <c r="P13" s="599"/>
      <c r="Q13" s="604"/>
      <c r="R13" s="579"/>
      <c r="S13" s="579"/>
      <c r="T13" s="604"/>
      <c r="U13" s="579"/>
      <c r="V13" s="601"/>
      <c r="W13" s="607"/>
      <c r="X13" s="585"/>
      <c r="Y13" s="587"/>
      <c r="Z13" s="610"/>
      <c r="AA13" s="585"/>
      <c r="AB13" s="589"/>
      <c r="AC13" s="73"/>
    </row>
    <row r="14" spans="2:29" ht="72" customHeight="1" x14ac:dyDescent="0.2">
      <c r="B14" s="566"/>
      <c r="C14" s="567"/>
      <c r="D14" s="570"/>
      <c r="E14" s="573"/>
      <c r="F14" s="613"/>
      <c r="G14" s="578"/>
      <c r="H14" s="576"/>
      <c r="I14" s="580"/>
      <c r="J14" s="582"/>
      <c r="K14" s="576"/>
      <c r="L14" s="580"/>
      <c r="M14" s="584"/>
      <c r="N14" s="561"/>
      <c r="O14" s="598"/>
      <c r="P14" s="600"/>
      <c r="Q14" s="605"/>
      <c r="R14" s="580"/>
      <c r="S14" s="580"/>
      <c r="T14" s="605"/>
      <c r="U14" s="580"/>
      <c r="V14" s="602"/>
      <c r="W14" s="608"/>
      <c r="X14" s="586"/>
      <c r="Y14" s="588"/>
      <c r="Z14" s="611"/>
      <c r="AA14" s="586"/>
      <c r="AB14" s="590"/>
      <c r="AC14" s="73"/>
    </row>
    <row r="15" spans="2:29" ht="12.9" customHeight="1" x14ac:dyDescent="0.2">
      <c r="B15" s="591" t="s">
        <v>168</v>
      </c>
      <c r="C15" s="592"/>
      <c r="D15" s="306">
        <v>530</v>
      </c>
      <c r="E15" s="40">
        <f>E18+E21+E24+E27+E30+E33</f>
        <v>7391</v>
      </c>
      <c r="F15" s="40">
        <f>F18+F21+F24+F27+F30+F33</f>
        <v>4174</v>
      </c>
      <c r="G15" s="105">
        <f>G18+G21+G24+G27+G30+G33</f>
        <v>3217</v>
      </c>
      <c r="H15" s="115">
        <f t="shared" ref="H15:AB15" si="0">H18+H21+H24+H27+H30+H33</f>
        <v>2502</v>
      </c>
      <c r="I15" s="79">
        <f t="shared" si="0"/>
        <v>1861</v>
      </c>
      <c r="J15" s="116">
        <f t="shared" si="0"/>
        <v>641</v>
      </c>
      <c r="K15" s="125">
        <f t="shared" si="0"/>
        <v>4889</v>
      </c>
      <c r="L15" s="79">
        <f>L18+L21+L24+L27+L30+L33</f>
        <v>2313</v>
      </c>
      <c r="M15" s="82">
        <f t="shared" si="0"/>
        <v>2576</v>
      </c>
      <c r="N15" s="81">
        <f>N18+N21+N24+N27+N30+N33</f>
        <v>3344</v>
      </c>
      <c r="O15" s="79">
        <f t="shared" si="0"/>
        <v>1242</v>
      </c>
      <c r="P15" s="82">
        <f t="shared" si="0"/>
        <v>2102</v>
      </c>
      <c r="Q15" s="79">
        <f>Q18+Q21+Q24+Q27+Q30+Q33</f>
        <v>747</v>
      </c>
      <c r="R15" s="79">
        <f>R18+R21+R24+R27+R30+R33</f>
        <v>407</v>
      </c>
      <c r="S15" s="79">
        <f>S18+S21+S24+S27+S30+S33</f>
        <v>340</v>
      </c>
      <c r="T15" s="79">
        <f t="shared" si="0"/>
        <v>2597</v>
      </c>
      <c r="U15" s="79">
        <f t="shared" si="0"/>
        <v>835</v>
      </c>
      <c r="V15" s="153">
        <f t="shared" si="0"/>
        <v>1762</v>
      </c>
      <c r="W15" s="81">
        <f>W18+W21+W24+W27+W30+W33</f>
        <v>101</v>
      </c>
      <c r="X15" s="40">
        <f>X18+X21+X24+X27+X30+X33</f>
        <v>83</v>
      </c>
      <c r="Y15" s="198">
        <f>Y18+Y21+Y24+Y27+Y30+Y33</f>
        <v>18</v>
      </c>
      <c r="Z15" s="82">
        <f t="shared" si="0"/>
        <v>1444</v>
      </c>
      <c r="AA15" s="40">
        <f t="shared" si="0"/>
        <v>988</v>
      </c>
      <c r="AB15" s="126">
        <f t="shared" si="0"/>
        <v>456</v>
      </c>
      <c r="AC15" s="103"/>
    </row>
    <row r="16" spans="2:29" ht="12.9" customHeight="1" x14ac:dyDescent="0.2">
      <c r="B16" s="593"/>
      <c r="C16" s="594"/>
      <c r="D16" s="307"/>
      <c r="E16" s="233"/>
      <c r="F16" s="233">
        <f>ROUND(F15/E15,3)</f>
        <v>0.56499999999999995</v>
      </c>
      <c r="G16" s="234">
        <f>ROUND(G15/E15,3)</f>
        <v>0.435</v>
      </c>
      <c r="H16" s="235">
        <f>ROUND(H15/E15,3)</f>
        <v>0.33900000000000002</v>
      </c>
      <c r="I16" s="236">
        <f>ROUND(I15/E15,3)</f>
        <v>0.252</v>
      </c>
      <c r="J16" s="237">
        <f>ROUND(J15/E15,3)</f>
        <v>8.6999999999999994E-2</v>
      </c>
      <c r="K16" s="235">
        <f>ROUND(K15/E15,3)</f>
        <v>0.66100000000000003</v>
      </c>
      <c r="L16" s="236">
        <f>ROUND(L15/E15,3)</f>
        <v>0.313</v>
      </c>
      <c r="M16" s="238">
        <f>ROUND(M15/E15,3)</f>
        <v>0.34899999999999998</v>
      </c>
      <c r="N16" s="239">
        <f>ROUND(N15/E15,3)</f>
        <v>0.45200000000000001</v>
      </c>
      <c r="O16" s="236">
        <f>ROUND(O15/E15,3)</f>
        <v>0.16800000000000001</v>
      </c>
      <c r="P16" s="238">
        <f>ROUND(P15/E15,3)</f>
        <v>0.28399999999999997</v>
      </c>
      <c r="Q16" s="236">
        <f>ROUND(Q15/E15,3)</f>
        <v>0.10100000000000001</v>
      </c>
      <c r="R16" s="236">
        <f>ROUND(R15/E15,3)</f>
        <v>5.5E-2</v>
      </c>
      <c r="S16" s="236">
        <f>ROUND(S15/E15,3)</f>
        <v>4.5999999999999999E-2</v>
      </c>
      <c r="T16" s="236">
        <f>ROUND(T15/E15,3)</f>
        <v>0.35099999999999998</v>
      </c>
      <c r="U16" s="236">
        <f>ROUND(U15/E15,3)</f>
        <v>0.113</v>
      </c>
      <c r="V16" s="240">
        <f>ROUND(V15/E15,3)</f>
        <v>0.23799999999999999</v>
      </c>
      <c r="W16" s="239">
        <f>ROUND(W15/E15,3)</f>
        <v>1.4E-2</v>
      </c>
      <c r="X16" s="233">
        <f>ROUND(X15/E15,3)</f>
        <v>1.0999999999999999E-2</v>
      </c>
      <c r="Y16" s="241">
        <f>ROUND(Y15/E15,3)</f>
        <v>2E-3</v>
      </c>
      <c r="Z16" s="242">
        <f>ROUND(Z15/E15,3)</f>
        <v>0.19500000000000001</v>
      </c>
      <c r="AA16" s="233">
        <f>ROUND(AA15/E15,3)</f>
        <v>0.13400000000000001</v>
      </c>
      <c r="AB16" s="243">
        <f>ROUND(AB15/E15,3)</f>
        <v>6.2E-2</v>
      </c>
      <c r="AC16" s="104"/>
    </row>
    <row r="17" spans="2:29" ht="12.75" customHeight="1" thickBot="1" x14ac:dyDescent="0.25">
      <c r="B17" s="595"/>
      <c r="C17" s="596"/>
      <c r="D17" s="308"/>
      <c r="E17" s="289"/>
      <c r="F17" s="244">
        <f>ROUND(F15/F15,3)</f>
        <v>1</v>
      </c>
      <c r="G17" s="245">
        <f>ROUND(G15/G15,3)</f>
        <v>1</v>
      </c>
      <c r="H17" s="246"/>
      <c r="I17" s="247">
        <f>ROUND(I15/F15,3)</f>
        <v>0.44600000000000001</v>
      </c>
      <c r="J17" s="248">
        <f>ROUND(J15/G15,3)</f>
        <v>0.19900000000000001</v>
      </c>
      <c r="K17" s="249"/>
      <c r="L17" s="247">
        <f>ROUND(L15/F15,3)</f>
        <v>0.55400000000000005</v>
      </c>
      <c r="M17" s="250">
        <f>ROUND(M15/G15,3)</f>
        <v>0.80100000000000005</v>
      </c>
      <c r="N17" s="251"/>
      <c r="O17" s="247">
        <f>ROUND(O15/F15,3)</f>
        <v>0.29799999999999999</v>
      </c>
      <c r="P17" s="250">
        <f>ROUND(P15/G15,3)</f>
        <v>0.65300000000000002</v>
      </c>
      <c r="Q17" s="252"/>
      <c r="R17" s="247">
        <f>ROUND(R15/F15,3)</f>
        <v>9.8000000000000004E-2</v>
      </c>
      <c r="S17" s="247">
        <f>ROUND(S15/G15,3)</f>
        <v>0.106</v>
      </c>
      <c r="T17" s="252"/>
      <c r="U17" s="247">
        <f>ROUND(U15/F15,3)</f>
        <v>0.2</v>
      </c>
      <c r="V17" s="253">
        <f>ROUND(V15/G15,3)</f>
        <v>0.54800000000000004</v>
      </c>
      <c r="W17" s="251"/>
      <c r="X17" s="244">
        <f>ROUND(X15/F15,3)</f>
        <v>0.02</v>
      </c>
      <c r="Y17" s="254">
        <f>ROUND(Y15/G15,3)</f>
        <v>6.0000000000000001E-3</v>
      </c>
      <c r="Z17" s="255"/>
      <c r="AA17" s="244">
        <f>ROUND(AA15/F15,3)</f>
        <v>0.23699999999999999</v>
      </c>
      <c r="AB17" s="256">
        <f>ROUND(AB15/G15,3)</f>
        <v>0.14199999999999999</v>
      </c>
      <c r="AC17" s="104"/>
    </row>
    <row r="18" spans="2:29" ht="12.9" customHeight="1" thickTop="1" x14ac:dyDescent="0.2">
      <c r="B18" s="617" t="s">
        <v>169</v>
      </c>
      <c r="C18" s="624" t="s">
        <v>170</v>
      </c>
      <c r="D18" s="309">
        <v>57</v>
      </c>
      <c r="E18" s="83">
        <f>F18+G18</f>
        <v>313</v>
      </c>
      <c r="F18" s="83">
        <f>I18+L18</f>
        <v>252</v>
      </c>
      <c r="G18" s="106">
        <f>J18+M18</f>
        <v>61</v>
      </c>
      <c r="H18" s="117">
        <v>220</v>
      </c>
      <c r="I18" s="85">
        <v>185</v>
      </c>
      <c r="J18" s="118">
        <v>35</v>
      </c>
      <c r="K18" s="127">
        <f>L18+M18</f>
        <v>93</v>
      </c>
      <c r="L18" s="85">
        <f>O18+AA18+X18</f>
        <v>67</v>
      </c>
      <c r="M18" s="87">
        <f>P18+AB18+Y18</f>
        <v>26</v>
      </c>
      <c r="N18" s="84">
        <f>O18+P18</f>
        <v>54</v>
      </c>
      <c r="O18" s="85">
        <f>R18+U18</f>
        <v>35</v>
      </c>
      <c r="P18" s="86">
        <f>S18+V18</f>
        <v>19</v>
      </c>
      <c r="Q18" s="85">
        <v>17</v>
      </c>
      <c r="R18" s="85">
        <v>16</v>
      </c>
      <c r="S18" s="85">
        <v>1</v>
      </c>
      <c r="T18" s="85">
        <v>37</v>
      </c>
      <c r="U18" s="85">
        <v>19</v>
      </c>
      <c r="V18" s="154">
        <v>18</v>
      </c>
      <c r="W18" s="84">
        <v>9</v>
      </c>
      <c r="X18" s="83">
        <v>9</v>
      </c>
      <c r="Y18" s="199">
        <v>0</v>
      </c>
      <c r="Z18" s="206">
        <v>30</v>
      </c>
      <c r="AA18" s="83">
        <v>23</v>
      </c>
      <c r="AB18" s="128">
        <v>7</v>
      </c>
      <c r="AC18" s="103"/>
    </row>
    <row r="19" spans="2:29" ht="12.9" customHeight="1" x14ac:dyDescent="0.2">
      <c r="B19" s="618"/>
      <c r="C19" s="593"/>
      <c r="D19" s="307"/>
      <c r="E19" s="233"/>
      <c r="F19" s="233">
        <f>ROUND(F18/E18,3)</f>
        <v>0.80500000000000005</v>
      </c>
      <c r="G19" s="234">
        <f>ROUND(G18/E18,3)</f>
        <v>0.19500000000000001</v>
      </c>
      <c r="H19" s="235">
        <f>ROUND(H18/E18,3)</f>
        <v>0.70299999999999996</v>
      </c>
      <c r="I19" s="236">
        <f>ROUND(I18/E18,3)</f>
        <v>0.59099999999999997</v>
      </c>
      <c r="J19" s="237">
        <f>ROUND(J18/E18,3)</f>
        <v>0.112</v>
      </c>
      <c r="K19" s="257">
        <f>ROUND(K18/E18,3)</f>
        <v>0.29699999999999999</v>
      </c>
      <c r="L19" s="236">
        <f>ROUND(L18/E18,3)</f>
        <v>0.214</v>
      </c>
      <c r="M19" s="238">
        <f>ROUND(M18/E18,3)</f>
        <v>8.3000000000000004E-2</v>
      </c>
      <c r="N19" s="239">
        <f>ROUND(N18/E18,3)</f>
        <v>0.17299999999999999</v>
      </c>
      <c r="O19" s="236">
        <f>ROUND(O18/E18,3)</f>
        <v>0.112</v>
      </c>
      <c r="P19" s="258">
        <f>ROUND(P18/E18,3)</f>
        <v>6.0999999999999999E-2</v>
      </c>
      <c r="Q19" s="236">
        <f>ROUND(Q18/E18,3)</f>
        <v>5.3999999999999999E-2</v>
      </c>
      <c r="R19" s="236">
        <f>ROUND(R18/E18,3)</f>
        <v>5.0999999999999997E-2</v>
      </c>
      <c r="S19" s="236">
        <f>ROUND(S18/E18,3)</f>
        <v>3.0000000000000001E-3</v>
      </c>
      <c r="T19" s="236">
        <f>ROUND(T18/E18,3)</f>
        <v>0.11799999999999999</v>
      </c>
      <c r="U19" s="236">
        <f>ROUND(U18/E18,3)</f>
        <v>6.0999999999999999E-2</v>
      </c>
      <c r="V19" s="240">
        <f>ROUND(V18/E18,3)</f>
        <v>5.8000000000000003E-2</v>
      </c>
      <c r="W19" s="239">
        <f>ROUND(W18/E18,3)</f>
        <v>2.9000000000000001E-2</v>
      </c>
      <c r="X19" s="233">
        <f>ROUND(X18/E18,3)</f>
        <v>2.9000000000000001E-2</v>
      </c>
      <c r="Y19" s="259">
        <f>ROUND(Y18/E18,3)</f>
        <v>0</v>
      </c>
      <c r="Z19" s="242">
        <f>ROUND(Z18/E18,3)</f>
        <v>9.6000000000000002E-2</v>
      </c>
      <c r="AA19" s="233">
        <f>ROUND(AA18/E18,3)</f>
        <v>7.2999999999999995E-2</v>
      </c>
      <c r="AB19" s="260">
        <f>ROUND(AB18/E18,3)</f>
        <v>2.1999999999999999E-2</v>
      </c>
      <c r="AC19" s="104"/>
    </row>
    <row r="20" spans="2:29" ht="12.9" customHeight="1" x14ac:dyDescent="0.2">
      <c r="B20" s="618"/>
      <c r="C20" s="625"/>
      <c r="D20" s="99"/>
      <c r="E20" s="290"/>
      <c r="F20" s="261">
        <f>ROUND(F18/F18,3)</f>
        <v>1</v>
      </c>
      <c r="G20" s="262">
        <f>ROUND(G18/G18,3)</f>
        <v>1</v>
      </c>
      <c r="H20" s="263"/>
      <c r="I20" s="264">
        <f>ROUND(I18/F18,3)</f>
        <v>0.73399999999999999</v>
      </c>
      <c r="J20" s="265">
        <f>ROUND(J18/G18,3)</f>
        <v>0.57399999999999995</v>
      </c>
      <c r="K20" s="266"/>
      <c r="L20" s="264">
        <f>ROUND(L18/F18,3)</f>
        <v>0.26600000000000001</v>
      </c>
      <c r="M20" s="267">
        <f>ROUND(M18/G18,3)</f>
        <v>0.42599999999999999</v>
      </c>
      <c r="N20" s="268"/>
      <c r="O20" s="264">
        <f>ROUND(O18/F18,3)</f>
        <v>0.13900000000000001</v>
      </c>
      <c r="P20" s="269">
        <f>ROUND(P18/G18,3)</f>
        <v>0.311</v>
      </c>
      <c r="Q20" s="270"/>
      <c r="R20" s="264">
        <f>ROUND(R18/F18,3)</f>
        <v>6.3E-2</v>
      </c>
      <c r="S20" s="264">
        <f>ROUND(S18/G18,3)</f>
        <v>1.6E-2</v>
      </c>
      <c r="T20" s="270"/>
      <c r="U20" s="264">
        <f>ROUND(U18/F18,3)</f>
        <v>7.4999999999999997E-2</v>
      </c>
      <c r="V20" s="271">
        <f>ROUND(V18/G18,3)</f>
        <v>0.29499999999999998</v>
      </c>
      <c r="W20" s="268"/>
      <c r="X20" s="261">
        <f>ROUND(X18/F18,3)</f>
        <v>3.5999999999999997E-2</v>
      </c>
      <c r="Y20" s="272">
        <f>ROUND(Y18/G18,3)</f>
        <v>0</v>
      </c>
      <c r="Z20" s="273"/>
      <c r="AA20" s="261">
        <f>ROUND(AA18/F18,3)</f>
        <v>9.0999999999999998E-2</v>
      </c>
      <c r="AB20" s="274">
        <f>ROUND(AB18/G18,3)</f>
        <v>0.115</v>
      </c>
      <c r="AC20" s="104"/>
    </row>
    <row r="21" spans="2:29" ht="12.9" customHeight="1" x14ac:dyDescent="0.2">
      <c r="B21" s="618"/>
      <c r="C21" s="614" t="s">
        <v>171</v>
      </c>
      <c r="D21" s="310">
        <v>104</v>
      </c>
      <c r="E21" s="40">
        <f>F21+G21</f>
        <v>1880</v>
      </c>
      <c r="F21" s="40">
        <f>I21+L21</f>
        <v>1461</v>
      </c>
      <c r="G21" s="105">
        <f>J21+M21</f>
        <v>419</v>
      </c>
      <c r="H21" s="115">
        <v>913</v>
      </c>
      <c r="I21" s="79">
        <v>818</v>
      </c>
      <c r="J21" s="116">
        <v>95</v>
      </c>
      <c r="K21" s="125">
        <f>L21+M21</f>
        <v>967</v>
      </c>
      <c r="L21" s="79">
        <f>O21+AA21+X21</f>
        <v>643</v>
      </c>
      <c r="M21" s="82">
        <f>P21+AB21+Y21</f>
        <v>324</v>
      </c>
      <c r="N21" s="78">
        <f>O21+P21</f>
        <v>493</v>
      </c>
      <c r="O21" s="79">
        <f>R21+U21</f>
        <v>262</v>
      </c>
      <c r="P21" s="80">
        <f>S21+V21</f>
        <v>231</v>
      </c>
      <c r="Q21" s="79">
        <v>325</v>
      </c>
      <c r="R21" s="79">
        <v>199</v>
      </c>
      <c r="S21" s="79">
        <v>126</v>
      </c>
      <c r="T21" s="79">
        <v>168</v>
      </c>
      <c r="U21" s="79">
        <v>63</v>
      </c>
      <c r="V21" s="153">
        <v>105</v>
      </c>
      <c r="W21" s="78">
        <v>51</v>
      </c>
      <c r="X21" s="40">
        <v>45</v>
      </c>
      <c r="Y21" s="200">
        <v>6</v>
      </c>
      <c r="Z21" s="207">
        <v>423</v>
      </c>
      <c r="AA21" s="40">
        <v>336</v>
      </c>
      <c r="AB21" s="129">
        <v>87</v>
      </c>
      <c r="AC21" s="103"/>
    </row>
    <row r="22" spans="2:29" ht="12.9" customHeight="1" x14ac:dyDescent="0.2">
      <c r="B22" s="618"/>
      <c r="C22" s="615"/>
      <c r="D22" s="307"/>
      <c r="E22" s="233"/>
      <c r="F22" s="233">
        <f>ROUND(F21/E21,3)</f>
        <v>0.77700000000000002</v>
      </c>
      <c r="G22" s="234">
        <f>ROUND(G21/E21,3)</f>
        <v>0.223</v>
      </c>
      <c r="H22" s="235">
        <f>ROUND(H21/E21,3)</f>
        <v>0.48599999999999999</v>
      </c>
      <c r="I22" s="236">
        <f>ROUND(I21/E21,3)</f>
        <v>0.435</v>
      </c>
      <c r="J22" s="237">
        <f>ROUND(J21/E21,3)</f>
        <v>5.0999999999999997E-2</v>
      </c>
      <c r="K22" s="257">
        <f>ROUND(K21/E21,3)</f>
        <v>0.51400000000000001</v>
      </c>
      <c r="L22" s="236">
        <f>ROUND(L21/E21,3)</f>
        <v>0.34200000000000003</v>
      </c>
      <c r="M22" s="238">
        <f>ROUND(M21/E21,3)</f>
        <v>0.17199999999999999</v>
      </c>
      <c r="N22" s="239">
        <f>ROUND(N21/E21,3)</f>
        <v>0.26200000000000001</v>
      </c>
      <c r="O22" s="236">
        <f>ROUND(O21/E21,3)</f>
        <v>0.13900000000000001</v>
      </c>
      <c r="P22" s="258">
        <f>ROUND(P21/E21,3)</f>
        <v>0.123</v>
      </c>
      <c r="Q22" s="236">
        <f>ROUND(Q21/E21,3)</f>
        <v>0.17299999999999999</v>
      </c>
      <c r="R22" s="236">
        <f>ROUND(R21/E21,3)</f>
        <v>0.106</v>
      </c>
      <c r="S22" s="236">
        <f>ROUND(S21/E21,3)</f>
        <v>6.7000000000000004E-2</v>
      </c>
      <c r="T22" s="236">
        <f>ROUND(T21/E21,3)</f>
        <v>8.8999999999999996E-2</v>
      </c>
      <c r="U22" s="236">
        <f>ROUND(U21/E21,3)</f>
        <v>3.4000000000000002E-2</v>
      </c>
      <c r="V22" s="240">
        <f>ROUND(V21/E21,3)</f>
        <v>5.6000000000000001E-2</v>
      </c>
      <c r="W22" s="239">
        <f>ROUND(W21/E21,3)</f>
        <v>2.7E-2</v>
      </c>
      <c r="X22" s="233">
        <f>ROUND(X21/E21,3)</f>
        <v>2.4E-2</v>
      </c>
      <c r="Y22" s="259">
        <f>ROUND(Y21/E21,3)</f>
        <v>3.0000000000000001E-3</v>
      </c>
      <c r="Z22" s="242">
        <f>ROUND(Z21/E21,3)</f>
        <v>0.22500000000000001</v>
      </c>
      <c r="AA22" s="233">
        <f>ROUND(AA21/E21,3)</f>
        <v>0.17899999999999999</v>
      </c>
      <c r="AB22" s="260">
        <f>ROUND(AB21/E21,3)</f>
        <v>4.5999999999999999E-2</v>
      </c>
      <c r="AC22" s="104"/>
    </row>
    <row r="23" spans="2:29" ht="12.9" customHeight="1" x14ac:dyDescent="0.2">
      <c r="B23" s="618"/>
      <c r="C23" s="616"/>
      <c r="D23" s="311"/>
      <c r="E23" s="290"/>
      <c r="F23" s="261">
        <f>ROUND(F21/F21,3)</f>
        <v>1</v>
      </c>
      <c r="G23" s="262">
        <f>ROUND(G21/G21,3)</f>
        <v>1</v>
      </c>
      <c r="H23" s="263"/>
      <c r="I23" s="264">
        <f>ROUND(I21/F21,3)</f>
        <v>0.56000000000000005</v>
      </c>
      <c r="J23" s="265">
        <f>ROUND(J21/G21,3)</f>
        <v>0.22700000000000001</v>
      </c>
      <c r="K23" s="266"/>
      <c r="L23" s="264">
        <f>ROUND(L21/F21,3)</f>
        <v>0.44</v>
      </c>
      <c r="M23" s="267">
        <f>ROUND(M21/G21,3)</f>
        <v>0.77300000000000002</v>
      </c>
      <c r="N23" s="268"/>
      <c r="O23" s="264">
        <f>ROUND(O21/F21,3)</f>
        <v>0.17899999999999999</v>
      </c>
      <c r="P23" s="269">
        <f>ROUND(P21/G21,3)</f>
        <v>0.55100000000000005</v>
      </c>
      <c r="Q23" s="270"/>
      <c r="R23" s="264">
        <f>ROUND(R21/F21,3)</f>
        <v>0.13600000000000001</v>
      </c>
      <c r="S23" s="264">
        <f>ROUND(S21/G21,3)</f>
        <v>0.30099999999999999</v>
      </c>
      <c r="T23" s="270"/>
      <c r="U23" s="264">
        <f>ROUND(U21/F21,3)</f>
        <v>4.2999999999999997E-2</v>
      </c>
      <c r="V23" s="271">
        <f>ROUND(V21/G21,3)</f>
        <v>0.251</v>
      </c>
      <c r="W23" s="268"/>
      <c r="X23" s="261">
        <f>ROUND(X21/F21,3)</f>
        <v>3.1E-2</v>
      </c>
      <c r="Y23" s="272">
        <f>ROUND(Y21/G21,3)</f>
        <v>1.4E-2</v>
      </c>
      <c r="Z23" s="273"/>
      <c r="AA23" s="261">
        <f>ROUND(AA21/F21,3)</f>
        <v>0.23</v>
      </c>
      <c r="AB23" s="274">
        <f>ROUND(AB21/G21,3)</f>
        <v>0.20799999999999999</v>
      </c>
      <c r="AC23" s="104"/>
    </row>
    <row r="24" spans="2:29" ht="12.9" customHeight="1" x14ac:dyDescent="0.2">
      <c r="B24" s="618"/>
      <c r="C24" s="626" t="s">
        <v>192</v>
      </c>
      <c r="D24" s="222">
        <v>32</v>
      </c>
      <c r="E24" s="40">
        <f>F24+G24</f>
        <v>361</v>
      </c>
      <c r="F24" s="40">
        <f>I24+L24</f>
        <v>339</v>
      </c>
      <c r="G24" s="105">
        <f>J24+M24</f>
        <v>22</v>
      </c>
      <c r="H24" s="115">
        <v>235</v>
      </c>
      <c r="I24" s="79">
        <v>228</v>
      </c>
      <c r="J24" s="116">
        <v>7</v>
      </c>
      <c r="K24" s="125">
        <f>L24+M24</f>
        <v>126</v>
      </c>
      <c r="L24" s="79">
        <f>O24+AA24+X24</f>
        <v>111</v>
      </c>
      <c r="M24" s="82">
        <f>P24+AB24+Y24</f>
        <v>15</v>
      </c>
      <c r="N24" s="78">
        <f>O24+P24</f>
        <v>41</v>
      </c>
      <c r="O24" s="79">
        <f>R24+U24</f>
        <v>33</v>
      </c>
      <c r="P24" s="80">
        <f>S24+V24</f>
        <v>8</v>
      </c>
      <c r="Q24" s="79">
        <v>28</v>
      </c>
      <c r="R24" s="79">
        <v>25</v>
      </c>
      <c r="S24" s="79">
        <v>3</v>
      </c>
      <c r="T24" s="79">
        <v>13</v>
      </c>
      <c r="U24" s="79">
        <v>8</v>
      </c>
      <c r="V24" s="153">
        <v>5</v>
      </c>
      <c r="W24" s="78">
        <v>0</v>
      </c>
      <c r="X24" s="40">
        <v>0</v>
      </c>
      <c r="Y24" s="200">
        <v>0</v>
      </c>
      <c r="Z24" s="207">
        <v>85</v>
      </c>
      <c r="AA24" s="40">
        <v>78</v>
      </c>
      <c r="AB24" s="129">
        <v>7</v>
      </c>
      <c r="AC24" s="103"/>
    </row>
    <row r="25" spans="2:29" ht="12.9" customHeight="1" x14ac:dyDescent="0.2">
      <c r="B25" s="618"/>
      <c r="C25" s="627"/>
      <c r="D25" s="307"/>
      <c r="E25" s="233"/>
      <c r="F25" s="233">
        <f>ROUND(F24/E24,3)</f>
        <v>0.93899999999999995</v>
      </c>
      <c r="G25" s="234">
        <f>ROUND(G24/E24,3)</f>
        <v>6.0999999999999999E-2</v>
      </c>
      <c r="H25" s="235">
        <f>ROUND(H24/E24,3)</f>
        <v>0.65100000000000002</v>
      </c>
      <c r="I25" s="236">
        <f>ROUND(I24/E24,3)</f>
        <v>0.63200000000000001</v>
      </c>
      <c r="J25" s="237">
        <f>ROUND(J24/E24,3)</f>
        <v>1.9E-2</v>
      </c>
      <c r="K25" s="257">
        <f>ROUND(K24/E24,3)</f>
        <v>0.34899999999999998</v>
      </c>
      <c r="L25" s="236">
        <f>ROUND(L24/E24,3)</f>
        <v>0.307</v>
      </c>
      <c r="M25" s="238">
        <f>ROUND(M24/E24,3)</f>
        <v>4.2000000000000003E-2</v>
      </c>
      <c r="N25" s="239">
        <f>ROUND(N24/E24,3)</f>
        <v>0.114</v>
      </c>
      <c r="O25" s="236">
        <f>ROUND(O24/E24,3)</f>
        <v>9.0999999999999998E-2</v>
      </c>
      <c r="P25" s="258">
        <f>ROUND(P24/E24,3)</f>
        <v>2.1999999999999999E-2</v>
      </c>
      <c r="Q25" s="236">
        <f>ROUND(Q24/E24,3)</f>
        <v>7.8E-2</v>
      </c>
      <c r="R25" s="236">
        <f>ROUND(R24/E24,3)</f>
        <v>6.9000000000000006E-2</v>
      </c>
      <c r="S25" s="236">
        <f>ROUND(S24/E24,3)</f>
        <v>8.0000000000000002E-3</v>
      </c>
      <c r="T25" s="236">
        <f>ROUND(T24/E24,3)</f>
        <v>3.5999999999999997E-2</v>
      </c>
      <c r="U25" s="236">
        <f>ROUND(U24/E24,3)</f>
        <v>2.1999999999999999E-2</v>
      </c>
      <c r="V25" s="240">
        <f>ROUND(V24/E24,3)</f>
        <v>1.4E-2</v>
      </c>
      <c r="W25" s="239">
        <f>ROUND(W24/E24,3)</f>
        <v>0</v>
      </c>
      <c r="X25" s="233">
        <f>ROUND(X24/E24,3)</f>
        <v>0</v>
      </c>
      <c r="Y25" s="259">
        <f>ROUND(Y24/E24,3)</f>
        <v>0</v>
      </c>
      <c r="Z25" s="242">
        <f>ROUND(Z24/E24,3)</f>
        <v>0.23499999999999999</v>
      </c>
      <c r="AA25" s="233">
        <f>ROUND(AA24/E24,3)</f>
        <v>0.216</v>
      </c>
      <c r="AB25" s="260">
        <f>ROUND(AB24/E24,3)</f>
        <v>1.9E-2</v>
      </c>
      <c r="AC25" s="104"/>
    </row>
    <row r="26" spans="2:29" ht="12.9" customHeight="1" x14ac:dyDescent="0.2">
      <c r="B26" s="618"/>
      <c r="C26" s="628"/>
      <c r="D26" s="311"/>
      <c r="E26" s="290"/>
      <c r="F26" s="261">
        <f>ROUND(F24/F24,3)</f>
        <v>1</v>
      </c>
      <c r="G26" s="262">
        <f>ROUND(G24/G24,3)</f>
        <v>1</v>
      </c>
      <c r="H26" s="263"/>
      <c r="I26" s="264">
        <f>ROUND(I24/F24,3)</f>
        <v>0.67300000000000004</v>
      </c>
      <c r="J26" s="265">
        <f>ROUND(J24/G24,3)</f>
        <v>0.318</v>
      </c>
      <c r="K26" s="266"/>
      <c r="L26" s="264">
        <f>ROUND(L24/F24,3)</f>
        <v>0.32700000000000001</v>
      </c>
      <c r="M26" s="267">
        <f>ROUND(M24/G24,3)</f>
        <v>0.68200000000000005</v>
      </c>
      <c r="N26" s="268"/>
      <c r="O26" s="264">
        <f>ROUND(O24/F24,3)</f>
        <v>9.7000000000000003E-2</v>
      </c>
      <c r="P26" s="269">
        <f>ROUND(P24/G24,3)</f>
        <v>0.36399999999999999</v>
      </c>
      <c r="Q26" s="270"/>
      <c r="R26" s="264">
        <f>ROUND(R24/F24,3)</f>
        <v>7.3999999999999996E-2</v>
      </c>
      <c r="S26" s="264">
        <f>ROUND(S24/G24,3)</f>
        <v>0.13600000000000001</v>
      </c>
      <c r="T26" s="270"/>
      <c r="U26" s="264">
        <f>ROUND(U24/F24,3)</f>
        <v>2.4E-2</v>
      </c>
      <c r="V26" s="271">
        <f>ROUND(V24/G24,3)</f>
        <v>0.22700000000000001</v>
      </c>
      <c r="W26" s="268"/>
      <c r="X26" s="261">
        <f>ROUND(X24/F24,3)</f>
        <v>0</v>
      </c>
      <c r="Y26" s="272">
        <f>ROUND(Y24/G24,3)</f>
        <v>0</v>
      </c>
      <c r="Z26" s="273"/>
      <c r="AA26" s="261">
        <f>ROUND(AA24/F24,3)</f>
        <v>0.23</v>
      </c>
      <c r="AB26" s="274">
        <f>ROUND(AB24/G24,3)</f>
        <v>0.318</v>
      </c>
      <c r="AC26" s="104"/>
    </row>
    <row r="27" spans="2:29" ht="12.9" customHeight="1" x14ac:dyDescent="0.2">
      <c r="B27" s="618"/>
      <c r="C27" s="629" t="s">
        <v>172</v>
      </c>
      <c r="D27" s="222">
        <v>124</v>
      </c>
      <c r="E27" s="40">
        <f>F27+G27</f>
        <v>815</v>
      </c>
      <c r="F27" s="40">
        <f>I27+L27</f>
        <v>391</v>
      </c>
      <c r="G27" s="105">
        <f>J27+M27</f>
        <v>424</v>
      </c>
      <c r="H27" s="115">
        <v>212</v>
      </c>
      <c r="I27" s="79">
        <v>152</v>
      </c>
      <c r="J27" s="116">
        <v>60</v>
      </c>
      <c r="K27" s="125">
        <f>L27+M27</f>
        <v>603</v>
      </c>
      <c r="L27" s="79">
        <f>O27+AA27+X27</f>
        <v>239</v>
      </c>
      <c r="M27" s="82">
        <f>P27+AB27+Y27</f>
        <v>364</v>
      </c>
      <c r="N27" s="78">
        <f>O27+P27</f>
        <v>404</v>
      </c>
      <c r="O27" s="79">
        <f>R27+U27</f>
        <v>139</v>
      </c>
      <c r="P27" s="80">
        <f>S27+V27</f>
        <v>265</v>
      </c>
      <c r="Q27" s="79">
        <v>117</v>
      </c>
      <c r="R27" s="79">
        <v>49</v>
      </c>
      <c r="S27" s="79">
        <v>68</v>
      </c>
      <c r="T27" s="79">
        <v>287</v>
      </c>
      <c r="U27" s="79">
        <v>90</v>
      </c>
      <c r="V27" s="153">
        <v>197</v>
      </c>
      <c r="W27" s="78">
        <v>16</v>
      </c>
      <c r="X27" s="40">
        <v>14</v>
      </c>
      <c r="Y27" s="200">
        <v>2</v>
      </c>
      <c r="Z27" s="207">
        <v>183</v>
      </c>
      <c r="AA27" s="40">
        <v>86</v>
      </c>
      <c r="AB27" s="129">
        <v>97</v>
      </c>
      <c r="AC27" s="103"/>
    </row>
    <row r="28" spans="2:29" ht="12.9" customHeight="1" x14ac:dyDescent="0.2">
      <c r="B28" s="618"/>
      <c r="C28" s="630"/>
      <c r="D28" s="307"/>
      <c r="E28" s="233"/>
      <c r="F28" s="233">
        <f>ROUND(F27/E27,3)</f>
        <v>0.48</v>
      </c>
      <c r="G28" s="234">
        <f>ROUND(G27/E27,3)</f>
        <v>0.52</v>
      </c>
      <c r="H28" s="235">
        <f>ROUND(H27/E27,3)</f>
        <v>0.26</v>
      </c>
      <c r="I28" s="236">
        <f>ROUND(I27/E27,3)</f>
        <v>0.187</v>
      </c>
      <c r="J28" s="237">
        <f>ROUND(J27/E27,3)</f>
        <v>7.3999999999999996E-2</v>
      </c>
      <c r="K28" s="257">
        <f>ROUND(K27/E27,3)</f>
        <v>0.74</v>
      </c>
      <c r="L28" s="236">
        <f>ROUND(L27/E27,3)</f>
        <v>0.29299999999999998</v>
      </c>
      <c r="M28" s="238">
        <f>ROUND(M27/E27,3)</f>
        <v>0.44700000000000001</v>
      </c>
      <c r="N28" s="239">
        <f>ROUND(N27/E27,3)</f>
        <v>0.496</v>
      </c>
      <c r="O28" s="236">
        <f>ROUND(O27/E27,3)</f>
        <v>0.17100000000000001</v>
      </c>
      <c r="P28" s="258">
        <f>ROUND(P27/E27,3)</f>
        <v>0.32500000000000001</v>
      </c>
      <c r="Q28" s="236">
        <f>ROUND(Q27/E27,3)</f>
        <v>0.14399999999999999</v>
      </c>
      <c r="R28" s="236">
        <f>ROUND(R27/E27,3)</f>
        <v>0.06</v>
      </c>
      <c r="S28" s="236">
        <f>ROUND(S27/E27,3)</f>
        <v>8.3000000000000004E-2</v>
      </c>
      <c r="T28" s="236">
        <f>ROUND(T27/E27,3)</f>
        <v>0.35199999999999998</v>
      </c>
      <c r="U28" s="236">
        <f>ROUND(U27/E27,3)</f>
        <v>0.11</v>
      </c>
      <c r="V28" s="240">
        <f>ROUND(V27/E27,3)</f>
        <v>0.24199999999999999</v>
      </c>
      <c r="W28" s="239">
        <f>ROUND(W27/E27,3)</f>
        <v>0.02</v>
      </c>
      <c r="X28" s="233">
        <f>ROUND(X27/E27,3)</f>
        <v>1.7000000000000001E-2</v>
      </c>
      <c r="Y28" s="259">
        <f>ROUND(Y27/E27,3)</f>
        <v>2E-3</v>
      </c>
      <c r="Z28" s="242">
        <f>ROUND(Z27/E27,3)</f>
        <v>0.22500000000000001</v>
      </c>
      <c r="AA28" s="233">
        <f>ROUND(AA27/E27,3)</f>
        <v>0.106</v>
      </c>
      <c r="AB28" s="260">
        <f>ROUND(AB27/E27,3)</f>
        <v>0.11899999999999999</v>
      </c>
      <c r="AC28" s="104"/>
    </row>
    <row r="29" spans="2:29" ht="12.9" customHeight="1" x14ac:dyDescent="0.2">
      <c r="B29" s="618"/>
      <c r="C29" s="631"/>
      <c r="D29" s="311"/>
      <c r="E29" s="290"/>
      <c r="F29" s="261">
        <f>ROUND(F27/F27,3)</f>
        <v>1</v>
      </c>
      <c r="G29" s="262">
        <f>ROUND(G27/G27,3)</f>
        <v>1</v>
      </c>
      <c r="H29" s="263"/>
      <c r="I29" s="264">
        <f>ROUND(I27/F27,3)</f>
        <v>0.38900000000000001</v>
      </c>
      <c r="J29" s="265">
        <f>ROUND(J27/G27,3)</f>
        <v>0.14199999999999999</v>
      </c>
      <c r="K29" s="266"/>
      <c r="L29" s="264">
        <f>ROUND(L27/F27,3)</f>
        <v>0.61099999999999999</v>
      </c>
      <c r="M29" s="267">
        <f>ROUND(M27/G27,3)</f>
        <v>0.85799999999999998</v>
      </c>
      <c r="N29" s="268"/>
      <c r="O29" s="264">
        <f>ROUND(O27/F27,3)</f>
        <v>0.35499999999999998</v>
      </c>
      <c r="P29" s="269">
        <f>ROUND(P27/G27,3)</f>
        <v>0.625</v>
      </c>
      <c r="Q29" s="270"/>
      <c r="R29" s="264">
        <f>ROUND(R27/F27,3)</f>
        <v>0.125</v>
      </c>
      <c r="S29" s="264">
        <f>ROUND(S27/G27,3)</f>
        <v>0.16</v>
      </c>
      <c r="T29" s="270"/>
      <c r="U29" s="264">
        <f>ROUND(U27/F27,3)</f>
        <v>0.23</v>
      </c>
      <c r="V29" s="271">
        <f>ROUND(V27/G27,3)</f>
        <v>0.46500000000000002</v>
      </c>
      <c r="W29" s="268"/>
      <c r="X29" s="261">
        <f>ROUND(X27/F27,3)</f>
        <v>3.5999999999999997E-2</v>
      </c>
      <c r="Y29" s="272">
        <f>ROUND(Y27/G27,3)</f>
        <v>5.0000000000000001E-3</v>
      </c>
      <c r="Z29" s="273"/>
      <c r="AA29" s="261">
        <f>ROUND(AA27/F27,3)</f>
        <v>0.22</v>
      </c>
      <c r="AB29" s="274">
        <f>ROUND(AB27/G27,3)</f>
        <v>0.22900000000000001</v>
      </c>
      <c r="AC29" s="104"/>
    </row>
    <row r="30" spans="2:29" ht="12.9" customHeight="1" x14ac:dyDescent="0.2">
      <c r="B30" s="618"/>
      <c r="C30" s="614" t="s">
        <v>173</v>
      </c>
      <c r="D30" s="222">
        <v>14</v>
      </c>
      <c r="E30" s="40">
        <f>F30+G30</f>
        <v>211</v>
      </c>
      <c r="F30" s="40">
        <f>I30+L30</f>
        <v>117</v>
      </c>
      <c r="G30" s="105">
        <f>J30+M30</f>
        <v>94</v>
      </c>
      <c r="H30" s="115">
        <v>150</v>
      </c>
      <c r="I30" s="79">
        <v>60</v>
      </c>
      <c r="J30" s="116">
        <v>90</v>
      </c>
      <c r="K30" s="125">
        <f>L30+M30</f>
        <v>61</v>
      </c>
      <c r="L30" s="79">
        <f>O30+AA30+X30</f>
        <v>57</v>
      </c>
      <c r="M30" s="82">
        <f>P30+AB30+Y30</f>
        <v>4</v>
      </c>
      <c r="N30" s="78">
        <f>O30+P30</f>
        <v>26</v>
      </c>
      <c r="O30" s="79">
        <f>R30+U30</f>
        <v>25</v>
      </c>
      <c r="P30" s="80">
        <f>S30+V30</f>
        <v>1</v>
      </c>
      <c r="Q30" s="79">
        <v>5</v>
      </c>
      <c r="R30" s="79">
        <v>5</v>
      </c>
      <c r="S30" s="79">
        <v>0</v>
      </c>
      <c r="T30" s="79">
        <v>21</v>
      </c>
      <c r="U30" s="79">
        <v>20</v>
      </c>
      <c r="V30" s="153">
        <v>1</v>
      </c>
      <c r="W30" s="78">
        <v>1</v>
      </c>
      <c r="X30" s="40">
        <v>1</v>
      </c>
      <c r="Y30" s="200">
        <v>0</v>
      </c>
      <c r="Z30" s="207">
        <v>34</v>
      </c>
      <c r="AA30" s="40">
        <v>31</v>
      </c>
      <c r="AB30" s="129">
        <v>3</v>
      </c>
      <c r="AC30" s="103"/>
    </row>
    <row r="31" spans="2:29" ht="12.9" customHeight="1" x14ac:dyDescent="0.2">
      <c r="B31" s="618"/>
      <c r="C31" s="615"/>
      <c r="D31" s="307"/>
      <c r="E31" s="233"/>
      <c r="F31" s="233">
        <f>ROUND(F30/E30,3)</f>
        <v>0.55500000000000005</v>
      </c>
      <c r="G31" s="234">
        <f>ROUND(G30/E30,3)</f>
        <v>0.44500000000000001</v>
      </c>
      <c r="H31" s="235">
        <f>ROUND(H30/E30,3)</f>
        <v>0.71099999999999997</v>
      </c>
      <c r="I31" s="236">
        <f>ROUND(I30/E30,3)</f>
        <v>0.28399999999999997</v>
      </c>
      <c r="J31" s="237">
        <f>ROUND(J30/E30,3)</f>
        <v>0.42699999999999999</v>
      </c>
      <c r="K31" s="257">
        <f>ROUND(K30/E30,3)</f>
        <v>0.28899999999999998</v>
      </c>
      <c r="L31" s="236">
        <f>ROUND(L30/E30,3)</f>
        <v>0.27</v>
      </c>
      <c r="M31" s="238">
        <f>ROUND(M30/E30,3)</f>
        <v>1.9E-2</v>
      </c>
      <c r="N31" s="239">
        <f>ROUND(N30/E30,3)</f>
        <v>0.123</v>
      </c>
      <c r="O31" s="236">
        <f>ROUND(O30/E30,3)</f>
        <v>0.11799999999999999</v>
      </c>
      <c r="P31" s="258">
        <f>ROUND(P30/E30,3)</f>
        <v>5.0000000000000001E-3</v>
      </c>
      <c r="Q31" s="236">
        <f>ROUND(Q30/E30,3)</f>
        <v>2.4E-2</v>
      </c>
      <c r="R31" s="236">
        <f>ROUND(R30/E30,3)</f>
        <v>2.4E-2</v>
      </c>
      <c r="S31" s="236">
        <f>ROUND(S30/E30,3)</f>
        <v>0</v>
      </c>
      <c r="T31" s="236">
        <f>ROUND(T30/E30,3)</f>
        <v>0.1</v>
      </c>
      <c r="U31" s="236">
        <f>ROUND(U30/E30,3)</f>
        <v>9.5000000000000001E-2</v>
      </c>
      <c r="V31" s="240">
        <f>ROUND(V30/E30,3)</f>
        <v>5.0000000000000001E-3</v>
      </c>
      <c r="W31" s="239">
        <f>ROUND(W30/E30,3)</f>
        <v>5.0000000000000001E-3</v>
      </c>
      <c r="X31" s="233">
        <f>ROUND(X30/E30,3)</f>
        <v>5.0000000000000001E-3</v>
      </c>
      <c r="Y31" s="259">
        <f>ROUND(Y30/E30,3)</f>
        <v>0</v>
      </c>
      <c r="Z31" s="242">
        <f>ROUND(Z30/E30,3)</f>
        <v>0.161</v>
      </c>
      <c r="AA31" s="233">
        <f>ROUND(AA30/E30,3)</f>
        <v>0.14699999999999999</v>
      </c>
      <c r="AB31" s="260">
        <f>ROUND(AB30/E30,3)</f>
        <v>1.4E-2</v>
      </c>
      <c r="AC31" s="104"/>
    </row>
    <row r="32" spans="2:29" ht="12.9" customHeight="1" x14ac:dyDescent="0.2">
      <c r="B32" s="618"/>
      <c r="C32" s="616"/>
      <c r="D32" s="311"/>
      <c r="E32" s="290"/>
      <c r="F32" s="261">
        <f>ROUND(F30/F30,3)</f>
        <v>1</v>
      </c>
      <c r="G32" s="262">
        <f>ROUND(G30/G30,3)</f>
        <v>1</v>
      </c>
      <c r="H32" s="263"/>
      <c r="I32" s="264">
        <f>ROUND(I30/F30,3)</f>
        <v>0.51300000000000001</v>
      </c>
      <c r="J32" s="265">
        <f>ROUND(J30/G30,3)</f>
        <v>0.95699999999999996</v>
      </c>
      <c r="K32" s="266"/>
      <c r="L32" s="264">
        <f>ROUND(L30/F30,3)</f>
        <v>0.48699999999999999</v>
      </c>
      <c r="M32" s="267">
        <f>ROUND(M30/G30,3)</f>
        <v>4.2999999999999997E-2</v>
      </c>
      <c r="N32" s="268"/>
      <c r="O32" s="264">
        <f>ROUND(O30/F30,3)</f>
        <v>0.214</v>
      </c>
      <c r="P32" s="269">
        <f>ROUND(P30/G30,3)</f>
        <v>1.0999999999999999E-2</v>
      </c>
      <c r="Q32" s="270"/>
      <c r="R32" s="264">
        <f>ROUND(R30/F30,3)</f>
        <v>4.2999999999999997E-2</v>
      </c>
      <c r="S32" s="264">
        <f>ROUND(S30/G30,3)</f>
        <v>0</v>
      </c>
      <c r="T32" s="270"/>
      <c r="U32" s="264">
        <f>ROUND(U30/F30,3)</f>
        <v>0.17100000000000001</v>
      </c>
      <c r="V32" s="271">
        <f>ROUND(V30/G30,3)</f>
        <v>1.0999999999999999E-2</v>
      </c>
      <c r="W32" s="268"/>
      <c r="X32" s="261">
        <f>ROUND(X30/F30,3)</f>
        <v>8.9999999999999993E-3</v>
      </c>
      <c r="Y32" s="272">
        <f>ROUND(Y30/G30,3)</f>
        <v>0</v>
      </c>
      <c r="Z32" s="273"/>
      <c r="AA32" s="261">
        <f>ROUND(AA30/F30,3)</f>
        <v>0.26500000000000001</v>
      </c>
      <c r="AB32" s="274">
        <f>ROUND(AB30/G30,3)</f>
        <v>3.2000000000000001E-2</v>
      </c>
      <c r="AC32" s="104"/>
    </row>
    <row r="33" spans="2:29" ht="12.9" customHeight="1" x14ac:dyDescent="0.2">
      <c r="B33" s="618"/>
      <c r="C33" s="615" t="s">
        <v>174</v>
      </c>
      <c r="D33" s="222">
        <v>199</v>
      </c>
      <c r="E33" s="40">
        <f>F33+G33</f>
        <v>3811</v>
      </c>
      <c r="F33" s="40">
        <f>I33+L33</f>
        <v>1614</v>
      </c>
      <c r="G33" s="105">
        <f>J33+M33</f>
        <v>2197</v>
      </c>
      <c r="H33" s="115">
        <v>772</v>
      </c>
      <c r="I33" s="79">
        <v>418</v>
      </c>
      <c r="J33" s="116">
        <v>354</v>
      </c>
      <c r="K33" s="125">
        <f>L33+M33</f>
        <v>3039</v>
      </c>
      <c r="L33" s="79">
        <f>O33+AA33+X33</f>
        <v>1196</v>
      </c>
      <c r="M33" s="82">
        <f>P33+AB33+Y33</f>
        <v>1843</v>
      </c>
      <c r="N33" s="78">
        <f>O33+P33</f>
        <v>2326</v>
      </c>
      <c r="O33" s="79">
        <f>R33+U33</f>
        <v>748</v>
      </c>
      <c r="P33" s="80">
        <f>S33+V33</f>
        <v>1578</v>
      </c>
      <c r="Q33" s="79">
        <v>255</v>
      </c>
      <c r="R33" s="79">
        <v>113</v>
      </c>
      <c r="S33" s="79">
        <v>142</v>
      </c>
      <c r="T33" s="79">
        <v>2071</v>
      </c>
      <c r="U33" s="79">
        <v>635</v>
      </c>
      <c r="V33" s="153">
        <v>1436</v>
      </c>
      <c r="W33" s="78">
        <v>24</v>
      </c>
      <c r="X33" s="40">
        <v>14</v>
      </c>
      <c r="Y33" s="200">
        <v>10</v>
      </c>
      <c r="Z33" s="207">
        <v>689</v>
      </c>
      <c r="AA33" s="40">
        <v>434</v>
      </c>
      <c r="AB33" s="129">
        <v>255</v>
      </c>
      <c r="AC33" s="103"/>
    </row>
    <row r="34" spans="2:29" ht="12.9" customHeight="1" x14ac:dyDescent="0.2">
      <c r="B34" s="618"/>
      <c r="C34" s="615"/>
      <c r="D34" s="307"/>
      <c r="E34" s="233"/>
      <c r="F34" s="233">
        <f>ROUND(F33/E33,3)</f>
        <v>0.42399999999999999</v>
      </c>
      <c r="G34" s="234">
        <f>ROUND(G33/E33,3)</f>
        <v>0.57599999999999996</v>
      </c>
      <c r="H34" s="235">
        <f>ROUND(H33/E33,3)</f>
        <v>0.20300000000000001</v>
      </c>
      <c r="I34" s="236">
        <f>ROUND(I33/E33,3)</f>
        <v>0.11</v>
      </c>
      <c r="J34" s="237">
        <f>ROUND(J33/E33,3)</f>
        <v>9.2999999999999999E-2</v>
      </c>
      <c r="K34" s="257">
        <f>ROUND(K33/E33,3)</f>
        <v>0.79700000000000004</v>
      </c>
      <c r="L34" s="236">
        <f>ROUND(L33/E33,3)</f>
        <v>0.314</v>
      </c>
      <c r="M34" s="238">
        <f>ROUND(M33/E33,3)</f>
        <v>0.48399999999999999</v>
      </c>
      <c r="N34" s="239">
        <f>ROUND(N33/E33,3)</f>
        <v>0.61</v>
      </c>
      <c r="O34" s="236">
        <f>ROUND(O33/E33,3)</f>
        <v>0.19600000000000001</v>
      </c>
      <c r="P34" s="258">
        <f>ROUND(P33/E33,3)</f>
        <v>0.41399999999999998</v>
      </c>
      <c r="Q34" s="236">
        <f>ROUND(Q33/E33,3)</f>
        <v>6.7000000000000004E-2</v>
      </c>
      <c r="R34" s="236">
        <f>ROUND(R33/E33,3)</f>
        <v>0.03</v>
      </c>
      <c r="S34" s="236">
        <f>ROUND(S33/E33,3)</f>
        <v>3.6999999999999998E-2</v>
      </c>
      <c r="T34" s="236">
        <f>ROUND(T33/E33,3)</f>
        <v>0.54300000000000004</v>
      </c>
      <c r="U34" s="236">
        <f>ROUND(U33/E33,3)</f>
        <v>0.16700000000000001</v>
      </c>
      <c r="V34" s="240">
        <f>ROUND(V33/E33,3)</f>
        <v>0.377</v>
      </c>
      <c r="W34" s="239">
        <f>ROUND(W33/E33,3)</f>
        <v>6.0000000000000001E-3</v>
      </c>
      <c r="X34" s="233">
        <f>ROUND(X33/E33,3)</f>
        <v>4.0000000000000001E-3</v>
      </c>
      <c r="Y34" s="259">
        <f>ROUND(Y33/E33,3)</f>
        <v>3.0000000000000001E-3</v>
      </c>
      <c r="Z34" s="242">
        <f>ROUND(Z33/E33,3)</f>
        <v>0.18099999999999999</v>
      </c>
      <c r="AA34" s="233">
        <f>ROUND(AA33/E33,3)</f>
        <v>0.114</v>
      </c>
      <c r="AB34" s="260">
        <f>ROUND(AB33/E33,3)</f>
        <v>6.7000000000000004E-2</v>
      </c>
      <c r="AC34" s="104"/>
    </row>
    <row r="35" spans="2:29" ht="12.9" customHeight="1" thickBot="1" x14ac:dyDescent="0.25">
      <c r="B35" s="623"/>
      <c r="C35" s="615"/>
      <c r="D35" s="312"/>
      <c r="E35" s="290"/>
      <c r="F35" s="261">
        <f>ROUND(F33/F33,3)</f>
        <v>1</v>
      </c>
      <c r="G35" s="262">
        <f>ROUND(G33/G33,3)</f>
        <v>1</v>
      </c>
      <c r="H35" s="263"/>
      <c r="I35" s="264">
        <f>ROUND(I33/F33,3)</f>
        <v>0.25900000000000001</v>
      </c>
      <c r="J35" s="265">
        <f>ROUND(J33/G33,3)</f>
        <v>0.161</v>
      </c>
      <c r="K35" s="266"/>
      <c r="L35" s="275">
        <f>ROUND(L33/F33,3)</f>
        <v>0.74099999999999999</v>
      </c>
      <c r="M35" s="267">
        <f>ROUND(M33/G33,3)</f>
        <v>0.83899999999999997</v>
      </c>
      <c r="N35" s="268"/>
      <c r="O35" s="264">
        <f>ROUND(O33/F33,3)</f>
        <v>0.46300000000000002</v>
      </c>
      <c r="P35" s="269">
        <f>ROUND(P33/G33,3)</f>
        <v>0.71799999999999997</v>
      </c>
      <c r="Q35" s="270"/>
      <c r="R35" s="264">
        <f>ROUND(R33/F33,3)</f>
        <v>7.0000000000000007E-2</v>
      </c>
      <c r="S35" s="264">
        <f>ROUND(S33/G33,3)</f>
        <v>6.5000000000000002E-2</v>
      </c>
      <c r="T35" s="270"/>
      <c r="U35" s="264">
        <f>ROUND(U33/F33,3)</f>
        <v>0.39300000000000002</v>
      </c>
      <c r="V35" s="271">
        <f>ROUND(V33/G33,3)</f>
        <v>0.65400000000000003</v>
      </c>
      <c r="W35" s="268"/>
      <c r="X35" s="261">
        <f>ROUND(X33/F33,3)</f>
        <v>8.9999999999999993E-3</v>
      </c>
      <c r="Y35" s="272">
        <f>ROUND(Y33/G33,3)</f>
        <v>5.0000000000000001E-3</v>
      </c>
      <c r="Z35" s="273"/>
      <c r="AA35" s="261">
        <f>ROUND(AA33/F33,3)</f>
        <v>0.26900000000000002</v>
      </c>
      <c r="AB35" s="274">
        <f>ROUND(AB33/G33,3)</f>
        <v>0.11600000000000001</v>
      </c>
      <c r="AC35" s="104"/>
    </row>
    <row r="36" spans="2:29" ht="12.9" customHeight="1" thickTop="1" x14ac:dyDescent="0.2">
      <c r="B36" s="617" t="s">
        <v>175</v>
      </c>
      <c r="C36" s="620" t="s">
        <v>176</v>
      </c>
      <c r="D36" s="222">
        <v>96</v>
      </c>
      <c r="E36" s="83">
        <f>F36+G36</f>
        <v>182</v>
      </c>
      <c r="F36" s="83">
        <f>I36+L36</f>
        <v>92</v>
      </c>
      <c r="G36" s="106">
        <f>J36+M36</f>
        <v>90</v>
      </c>
      <c r="H36" s="117">
        <v>82</v>
      </c>
      <c r="I36" s="85">
        <v>55</v>
      </c>
      <c r="J36" s="118">
        <v>27</v>
      </c>
      <c r="K36" s="127">
        <f>L36+M36</f>
        <v>100</v>
      </c>
      <c r="L36" s="88">
        <f>O36+AA36+X36</f>
        <v>37</v>
      </c>
      <c r="M36" s="87">
        <f>P36+AB36+Y36</f>
        <v>63</v>
      </c>
      <c r="N36" s="84">
        <f>O36+P36</f>
        <v>80</v>
      </c>
      <c r="O36" s="85">
        <f>R36+U36</f>
        <v>25</v>
      </c>
      <c r="P36" s="86">
        <f>S36+V36</f>
        <v>55</v>
      </c>
      <c r="Q36" s="85">
        <v>23</v>
      </c>
      <c r="R36" s="85">
        <v>7</v>
      </c>
      <c r="S36" s="85">
        <v>16</v>
      </c>
      <c r="T36" s="85">
        <v>57</v>
      </c>
      <c r="U36" s="85">
        <v>18</v>
      </c>
      <c r="V36" s="154">
        <v>39</v>
      </c>
      <c r="W36" s="84">
        <v>1</v>
      </c>
      <c r="X36" s="83">
        <v>1</v>
      </c>
      <c r="Y36" s="199">
        <v>0</v>
      </c>
      <c r="Z36" s="206">
        <v>19</v>
      </c>
      <c r="AA36" s="83">
        <v>11</v>
      </c>
      <c r="AB36" s="128">
        <v>8</v>
      </c>
      <c r="AC36" s="103"/>
    </row>
    <row r="37" spans="2:29" ht="12.9" customHeight="1" x14ac:dyDescent="0.2">
      <c r="B37" s="618"/>
      <c r="C37" s="616"/>
      <c r="D37" s="307"/>
      <c r="E37" s="233"/>
      <c r="F37" s="233">
        <f>ROUND(F36/E36,3)</f>
        <v>0.505</v>
      </c>
      <c r="G37" s="234">
        <f>ROUND(G36/E36,3)</f>
        <v>0.495</v>
      </c>
      <c r="H37" s="235">
        <f>ROUND(H36/E36,3)</f>
        <v>0.45100000000000001</v>
      </c>
      <c r="I37" s="236">
        <f>ROUND(I36/E36,3)</f>
        <v>0.30199999999999999</v>
      </c>
      <c r="J37" s="237">
        <f>ROUND(J36/E36,3)</f>
        <v>0.14799999999999999</v>
      </c>
      <c r="K37" s="257">
        <f>ROUND(K36/E36,3)</f>
        <v>0.54900000000000004</v>
      </c>
      <c r="L37" s="236">
        <f>ROUND(L36/E36,3)</f>
        <v>0.20300000000000001</v>
      </c>
      <c r="M37" s="238">
        <f>ROUND(M36/E36,3)</f>
        <v>0.34599999999999997</v>
      </c>
      <c r="N37" s="239">
        <f>ROUND(N36/E36,3)</f>
        <v>0.44</v>
      </c>
      <c r="O37" s="236">
        <f>ROUND(O36/E36,3)</f>
        <v>0.13700000000000001</v>
      </c>
      <c r="P37" s="258">
        <f>ROUND(P36/E36,3)</f>
        <v>0.30199999999999999</v>
      </c>
      <c r="Q37" s="236">
        <f>ROUND(Q36/E36,3)</f>
        <v>0.126</v>
      </c>
      <c r="R37" s="236">
        <f>ROUND(R36/E36,3)</f>
        <v>3.7999999999999999E-2</v>
      </c>
      <c r="S37" s="236">
        <f>ROUND(S36/E36,3)</f>
        <v>8.7999999999999995E-2</v>
      </c>
      <c r="T37" s="236">
        <f>ROUND(T36/E36,3)</f>
        <v>0.313</v>
      </c>
      <c r="U37" s="236">
        <f>ROUND(U36/E36,3)</f>
        <v>9.9000000000000005E-2</v>
      </c>
      <c r="V37" s="240">
        <f>ROUND(V36/E36,3)</f>
        <v>0.214</v>
      </c>
      <c r="W37" s="239">
        <f>ROUND(W36/E36,3)</f>
        <v>5.0000000000000001E-3</v>
      </c>
      <c r="X37" s="233">
        <f>ROUND(X36/E36,3)</f>
        <v>5.0000000000000001E-3</v>
      </c>
      <c r="Y37" s="259">
        <f>ROUND(Y36/E36,3)</f>
        <v>0</v>
      </c>
      <c r="Z37" s="242">
        <f>ROUND(Z36/E36,3)</f>
        <v>0.104</v>
      </c>
      <c r="AA37" s="233">
        <f>ROUND(AA36/E36,3)</f>
        <v>0.06</v>
      </c>
      <c r="AB37" s="260">
        <f>ROUND(AB36/E36,3)</f>
        <v>4.3999999999999997E-2</v>
      </c>
      <c r="AC37" s="104"/>
    </row>
    <row r="38" spans="2:29" ht="12.9" customHeight="1" x14ac:dyDescent="0.2">
      <c r="B38" s="618"/>
      <c r="C38" s="621"/>
      <c r="D38" s="311"/>
      <c r="E38" s="290"/>
      <c r="F38" s="261">
        <f>ROUND(F36/F36,3)</f>
        <v>1</v>
      </c>
      <c r="G38" s="262">
        <f>ROUND(G36/G36,3)</f>
        <v>1</v>
      </c>
      <c r="H38" s="263"/>
      <c r="I38" s="264">
        <f>ROUND(I36/F36,3)</f>
        <v>0.59799999999999998</v>
      </c>
      <c r="J38" s="265">
        <f>ROUND(J36/G36,3)</f>
        <v>0.3</v>
      </c>
      <c r="K38" s="266"/>
      <c r="L38" s="264">
        <f>ROUND(L36/F36,3)</f>
        <v>0.40200000000000002</v>
      </c>
      <c r="M38" s="271">
        <f>ROUND(M36/G36,3)</f>
        <v>0.7</v>
      </c>
      <c r="N38" s="268"/>
      <c r="O38" s="264">
        <f>ROUND(O36/F36,3)</f>
        <v>0.27200000000000002</v>
      </c>
      <c r="P38" s="269">
        <f>ROUND(P36/G36,3)</f>
        <v>0.61099999999999999</v>
      </c>
      <c r="Q38" s="270"/>
      <c r="R38" s="264">
        <f>ROUND(R36/F36,3)</f>
        <v>7.5999999999999998E-2</v>
      </c>
      <c r="S38" s="264">
        <f>ROUND(S36/G36,3)</f>
        <v>0.17799999999999999</v>
      </c>
      <c r="T38" s="270"/>
      <c r="U38" s="264">
        <f>ROUND(U36/F36,3)</f>
        <v>0.19600000000000001</v>
      </c>
      <c r="V38" s="271">
        <f>ROUND(V36/G36,3)</f>
        <v>0.433</v>
      </c>
      <c r="W38" s="268"/>
      <c r="X38" s="261">
        <f>ROUND(X36/F36,3)</f>
        <v>1.0999999999999999E-2</v>
      </c>
      <c r="Y38" s="272">
        <f>ROUND(Y36/G36,3)</f>
        <v>0</v>
      </c>
      <c r="Z38" s="273"/>
      <c r="AA38" s="261">
        <f>ROUND(AA36/F36,3)</f>
        <v>0.12</v>
      </c>
      <c r="AB38" s="274">
        <f>ROUND(AB36/G36,3)</f>
        <v>8.8999999999999996E-2</v>
      </c>
      <c r="AC38" s="104"/>
    </row>
    <row r="39" spans="2:29" ht="12.9" customHeight="1" x14ac:dyDescent="0.2">
      <c r="B39" s="618"/>
      <c r="C39" s="621" t="s">
        <v>177</v>
      </c>
      <c r="D39" s="222">
        <v>232</v>
      </c>
      <c r="E39" s="40">
        <f>F39+G39</f>
        <v>894</v>
      </c>
      <c r="F39" s="40">
        <f>I39+L39</f>
        <v>519</v>
      </c>
      <c r="G39" s="105">
        <f>J39+M39</f>
        <v>375</v>
      </c>
      <c r="H39" s="115">
        <v>440</v>
      </c>
      <c r="I39" s="79">
        <v>322</v>
      </c>
      <c r="J39" s="116">
        <v>118</v>
      </c>
      <c r="K39" s="125">
        <f>L39+M39</f>
        <v>454</v>
      </c>
      <c r="L39" s="79">
        <f>O39+AA39+X39</f>
        <v>197</v>
      </c>
      <c r="M39" s="89">
        <f>P39+AB39+Y39</f>
        <v>257</v>
      </c>
      <c r="N39" s="78">
        <f>O39+P39</f>
        <v>325</v>
      </c>
      <c r="O39" s="79">
        <f>R39+U39</f>
        <v>115</v>
      </c>
      <c r="P39" s="80">
        <f>S39+V39</f>
        <v>210</v>
      </c>
      <c r="Q39" s="79">
        <v>67</v>
      </c>
      <c r="R39" s="79">
        <v>31</v>
      </c>
      <c r="S39" s="79">
        <v>36</v>
      </c>
      <c r="T39" s="79">
        <v>258</v>
      </c>
      <c r="U39" s="79">
        <v>84</v>
      </c>
      <c r="V39" s="153">
        <v>174</v>
      </c>
      <c r="W39" s="78">
        <v>10</v>
      </c>
      <c r="X39" s="40">
        <v>1</v>
      </c>
      <c r="Y39" s="200">
        <v>9</v>
      </c>
      <c r="Z39" s="207">
        <v>119</v>
      </c>
      <c r="AA39" s="40">
        <v>81</v>
      </c>
      <c r="AB39" s="129">
        <v>38</v>
      </c>
      <c r="AC39" s="103"/>
    </row>
    <row r="40" spans="2:29" ht="12.9" customHeight="1" x14ac:dyDescent="0.2">
      <c r="B40" s="618"/>
      <c r="C40" s="621"/>
      <c r="D40" s="307"/>
      <c r="E40" s="233"/>
      <c r="F40" s="233">
        <f>ROUND(F39/E39,3)</f>
        <v>0.58099999999999996</v>
      </c>
      <c r="G40" s="234">
        <f>ROUND(G39/E39,3)</f>
        <v>0.41899999999999998</v>
      </c>
      <c r="H40" s="235">
        <f>ROUND(H39/E39,3)</f>
        <v>0.49199999999999999</v>
      </c>
      <c r="I40" s="236">
        <f>ROUND(I39/E39,3)</f>
        <v>0.36</v>
      </c>
      <c r="J40" s="237">
        <f>ROUND(J39/E39,3)</f>
        <v>0.13200000000000001</v>
      </c>
      <c r="K40" s="257">
        <f>ROUND(K39/E39,3)</f>
        <v>0.50800000000000001</v>
      </c>
      <c r="L40" s="236">
        <f>ROUND(L39/E39,3)</f>
        <v>0.22</v>
      </c>
      <c r="M40" s="238">
        <f>ROUND(M39/E39,3)</f>
        <v>0.28699999999999998</v>
      </c>
      <c r="N40" s="239">
        <f>ROUND(N39/E39,3)</f>
        <v>0.36399999999999999</v>
      </c>
      <c r="O40" s="236">
        <f>ROUND(O39/E39,3)</f>
        <v>0.129</v>
      </c>
      <c r="P40" s="258">
        <f>ROUND(P39/E39,3)</f>
        <v>0.23499999999999999</v>
      </c>
      <c r="Q40" s="236">
        <f>ROUND(Q39/E39,3)</f>
        <v>7.4999999999999997E-2</v>
      </c>
      <c r="R40" s="236">
        <f>ROUND(R39/E39,3)</f>
        <v>3.5000000000000003E-2</v>
      </c>
      <c r="S40" s="236">
        <f>ROUND(S39/E39,3)</f>
        <v>0.04</v>
      </c>
      <c r="T40" s="236">
        <f>ROUND(T39/E39,3)</f>
        <v>0.28899999999999998</v>
      </c>
      <c r="U40" s="236">
        <f>ROUND(U39/E39,3)</f>
        <v>9.4E-2</v>
      </c>
      <c r="V40" s="240">
        <f>ROUND(V39/E39,3)</f>
        <v>0.19500000000000001</v>
      </c>
      <c r="W40" s="239">
        <f>ROUND(W39/E39,3)</f>
        <v>1.0999999999999999E-2</v>
      </c>
      <c r="X40" s="233">
        <f>ROUND(X39/E39,3)</f>
        <v>1E-3</v>
      </c>
      <c r="Y40" s="259">
        <f>ROUND(Y39/E39,3)</f>
        <v>0.01</v>
      </c>
      <c r="Z40" s="242">
        <f>ROUND(Z39/E39,3)</f>
        <v>0.13300000000000001</v>
      </c>
      <c r="AA40" s="233">
        <f>ROUND(AA39/E39,3)</f>
        <v>9.0999999999999998E-2</v>
      </c>
      <c r="AB40" s="260">
        <f>ROUND(AB39/E39,3)</f>
        <v>4.2999999999999997E-2</v>
      </c>
      <c r="AC40" s="104"/>
    </row>
    <row r="41" spans="2:29" ht="12.9" customHeight="1" x14ac:dyDescent="0.2">
      <c r="B41" s="618"/>
      <c r="C41" s="621"/>
      <c r="D41" s="311"/>
      <c r="E41" s="290"/>
      <c r="F41" s="261">
        <f>ROUND(F39/F39,3)</f>
        <v>1</v>
      </c>
      <c r="G41" s="262">
        <f>ROUND(G39/G39,3)</f>
        <v>1</v>
      </c>
      <c r="H41" s="263"/>
      <c r="I41" s="264">
        <f>ROUND(I39/F39,3)</f>
        <v>0.62</v>
      </c>
      <c r="J41" s="265">
        <f>ROUND(J39/G39,3)</f>
        <v>0.315</v>
      </c>
      <c r="K41" s="266"/>
      <c r="L41" s="264">
        <f>ROUND(L39/F39,3)</f>
        <v>0.38</v>
      </c>
      <c r="M41" s="267">
        <f>ROUND(M39/G39,3)</f>
        <v>0.68500000000000005</v>
      </c>
      <c r="N41" s="268"/>
      <c r="O41" s="264">
        <f>ROUND(O39/F39,3)</f>
        <v>0.222</v>
      </c>
      <c r="P41" s="269">
        <f>ROUND(P39/G39,3)</f>
        <v>0.56000000000000005</v>
      </c>
      <c r="Q41" s="270"/>
      <c r="R41" s="264">
        <f>ROUND(R39/F39,3)</f>
        <v>0.06</v>
      </c>
      <c r="S41" s="264">
        <f>ROUND(S39/G39,3)</f>
        <v>9.6000000000000002E-2</v>
      </c>
      <c r="T41" s="270"/>
      <c r="U41" s="264">
        <f>ROUND(U39/F39,3)</f>
        <v>0.16200000000000001</v>
      </c>
      <c r="V41" s="271">
        <f>ROUND(V39/G39,3)</f>
        <v>0.46400000000000002</v>
      </c>
      <c r="W41" s="268"/>
      <c r="X41" s="261">
        <f>ROUND(X39/F39,3)</f>
        <v>2E-3</v>
      </c>
      <c r="Y41" s="272">
        <f>ROUND(Y39/G39,3)</f>
        <v>2.4E-2</v>
      </c>
      <c r="Z41" s="273"/>
      <c r="AA41" s="261">
        <f>ROUND(AA39/F39,3)</f>
        <v>0.156</v>
      </c>
      <c r="AB41" s="274">
        <f>ROUND(AB39/G39,3)</f>
        <v>0.10100000000000001</v>
      </c>
      <c r="AC41" s="104"/>
    </row>
    <row r="42" spans="2:29" ht="12.9" customHeight="1" x14ac:dyDescent="0.2">
      <c r="B42" s="618"/>
      <c r="C42" s="616" t="s">
        <v>178</v>
      </c>
      <c r="D42" s="222">
        <v>79</v>
      </c>
      <c r="E42" s="41">
        <f>F42+G42</f>
        <v>684</v>
      </c>
      <c r="F42" s="41">
        <f>I42+L42</f>
        <v>342</v>
      </c>
      <c r="G42" s="107">
        <f>J42+M42</f>
        <v>342</v>
      </c>
      <c r="H42" s="119">
        <v>272</v>
      </c>
      <c r="I42" s="88">
        <v>204</v>
      </c>
      <c r="J42" s="120">
        <v>68</v>
      </c>
      <c r="K42" s="130">
        <f>L42+M42</f>
        <v>412</v>
      </c>
      <c r="L42" s="79">
        <f>O42+AA42+X42</f>
        <v>138</v>
      </c>
      <c r="M42" s="89">
        <f>P42+AB42+Y42</f>
        <v>274</v>
      </c>
      <c r="N42" s="90">
        <f>O42+P42</f>
        <v>338</v>
      </c>
      <c r="O42" s="88">
        <f>R42+U42</f>
        <v>95</v>
      </c>
      <c r="P42" s="91">
        <f>S42+V42</f>
        <v>243</v>
      </c>
      <c r="Q42" s="88">
        <v>73</v>
      </c>
      <c r="R42" s="88">
        <v>35</v>
      </c>
      <c r="S42" s="88">
        <v>38</v>
      </c>
      <c r="T42" s="88">
        <v>265</v>
      </c>
      <c r="U42" s="88">
        <v>60</v>
      </c>
      <c r="V42" s="155">
        <v>205</v>
      </c>
      <c r="W42" s="90">
        <v>0</v>
      </c>
      <c r="X42" s="41">
        <v>0</v>
      </c>
      <c r="Y42" s="204">
        <v>0</v>
      </c>
      <c r="Z42" s="208">
        <v>74</v>
      </c>
      <c r="AA42" s="41">
        <v>43</v>
      </c>
      <c r="AB42" s="131">
        <v>31</v>
      </c>
      <c r="AC42" s="103"/>
    </row>
    <row r="43" spans="2:29" ht="12.9" customHeight="1" x14ac:dyDescent="0.2">
      <c r="B43" s="618"/>
      <c r="C43" s="621"/>
      <c r="D43" s="307"/>
      <c r="E43" s="233"/>
      <c r="F43" s="233">
        <f>ROUND(F42/E42,3)</f>
        <v>0.5</v>
      </c>
      <c r="G43" s="234">
        <f>ROUND(G42/E42,3)</f>
        <v>0.5</v>
      </c>
      <c r="H43" s="235">
        <f>ROUND(H42/E42,3)</f>
        <v>0.39800000000000002</v>
      </c>
      <c r="I43" s="236">
        <f>ROUND(I42/E42,3)</f>
        <v>0.29799999999999999</v>
      </c>
      <c r="J43" s="237">
        <f>ROUND(J42/E42,3)</f>
        <v>9.9000000000000005E-2</v>
      </c>
      <c r="K43" s="257">
        <f>ROUND(K42/E42,3)</f>
        <v>0.60199999999999998</v>
      </c>
      <c r="L43" s="236">
        <f>ROUND(L42/E42,3)</f>
        <v>0.20200000000000001</v>
      </c>
      <c r="M43" s="238">
        <f>ROUND(M42/E42,3)</f>
        <v>0.40100000000000002</v>
      </c>
      <c r="N43" s="239">
        <f>ROUND(N42/E42,3)</f>
        <v>0.49399999999999999</v>
      </c>
      <c r="O43" s="236">
        <f>ROUND(O42/E42,3)</f>
        <v>0.13900000000000001</v>
      </c>
      <c r="P43" s="258">
        <f>ROUND(P42/E42,3)</f>
        <v>0.35499999999999998</v>
      </c>
      <c r="Q43" s="236">
        <f>ROUND(Q42/E42,3)</f>
        <v>0.107</v>
      </c>
      <c r="R43" s="236">
        <f>ROUND(R42/E42,3)</f>
        <v>5.0999999999999997E-2</v>
      </c>
      <c r="S43" s="236">
        <f>ROUND(S42/E42,3)</f>
        <v>5.6000000000000001E-2</v>
      </c>
      <c r="T43" s="236">
        <f>ROUND(T42/E42,3)</f>
        <v>0.38700000000000001</v>
      </c>
      <c r="U43" s="236">
        <f>ROUND(U42/E42,3)</f>
        <v>8.7999999999999995E-2</v>
      </c>
      <c r="V43" s="240">
        <f>ROUND(V42/E42,3)</f>
        <v>0.3</v>
      </c>
      <c r="W43" s="239">
        <f>ROUND(W42/E42,3)</f>
        <v>0</v>
      </c>
      <c r="X43" s="233">
        <f>ROUND(X42/E42,3)</f>
        <v>0</v>
      </c>
      <c r="Y43" s="259">
        <f>ROUND(Y42/E42,3)</f>
        <v>0</v>
      </c>
      <c r="Z43" s="242">
        <f>ROUND(Z42/E42,3)</f>
        <v>0.108</v>
      </c>
      <c r="AA43" s="233">
        <f>ROUND(AA42/E42,3)</f>
        <v>6.3E-2</v>
      </c>
      <c r="AB43" s="260">
        <f>ROUND(AB42/E42,3)</f>
        <v>4.4999999999999998E-2</v>
      </c>
      <c r="AC43" s="104"/>
    </row>
    <row r="44" spans="2:29" ht="12.9" customHeight="1" x14ac:dyDescent="0.2">
      <c r="B44" s="618"/>
      <c r="C44" s="621"/>
      <c r="D44" s="311"/>
      <c r="E44" s="290"/>
      <c r="F44" s="261">
        <f>ROUND(F42/F42,3)</f>
        <v>1</v>
      </c>
      <c r="G44" s="262">
        <f>ROUND(G42/G42,3)</f>
        <v>1</v>
      </c>
      <c r="H44" s="263"/>
      <c r="I44" s="264">
        <f>ROUND(I42/F42,3)</f>
        <v>0.59599999999999997</v>
      </c>
      <c r="J44" s="265">
        <f>ROUND(J42/G42,3)</f>
        <v>0.19900000000000001</v>
      </c>
      <c r="K44" s="266"/>
      <c r="L44" s="264">
        <f>ROUND(L42/F42,3)</f>
        <v>0.40400000000000003</v>
      </c>
      <c r="M44" s="267">
        <f>ROUND(M42/G42,3)</f>
        <v>0.80100000000000005</v>
      </c>
      <c r="N44" s="268"/>
      <c r="O44" s="264">
        <f>ROUND(O42/F42,3)</f>
        <v>0.27800000000000002</v>
      </c>
      <c r="P44" s="269">
        <f>ROUND(P42/G42,3)</f>
        <v>0.71099999999999997</v>
      </c>
      <c r="Q44" s="270"/>
      <c r="R44" s="264">
        <f>ROUND(R42/F42,3)</f>
        <v>0.10199999999999999</v>
      </c>
      <c r="S44" s="264">
        <f>ROUND(S42/G42,3)</f>
        <v>0.111</v>
      </c>
      <c r="T44" s="270"/>
      <c r="U44" s="264">
        <f>ROUND(U42/F42,3)</f>
        <v>0.17499999999999999</v>
      </c>
      <c r="V44" s="271">
        <f>ROUND(V42/G42,3)</f>
        <v>0.59899999999999998</v>
      </c>
      <c r="W44" s="268"/>
      <c r="X44" s="261">
        <f>ROUND(X42/F42,3)</f>
        <v>0</v>
      </c>
      <c r="Y44" s="272">
        <f>ROUND(Y42/G42,3)</f>
        <v>0</v>
      </c>
      <c r="Z44" s="273"/>
      <c r="AA44" s="261">
        <f>ROUND(AA42/F42,3)</f>
        <v>0.126</v>
      </c>
      <c r="AB44" s="274">
        <f>ROUND(AB42/G42,3)</f>
        <v>9.0999999999999998E-2</v>
      </c>
      <c r="AC44" s="104"/>
    </row>
    <row r="45" spans="2:29" ht="12.9" customHeight="1" x14ac:dyDescent="0.2">
      <c r="B45" s="618"/>
      <c r="C45" s="621" t="s">
        <v>179</v>
      </c>
      <c r="D45" s="222">
        <v>62</v>
      </c>
      <c r="E45" s="40">
        <f>F45+G45</f>
        <v>915</v>
      </c>
      <c r="F45" s="40">
        <f>I45+L45</f>
        <v>487</v>
      </c>
      <c r="G45" s="105">
        <f>J45+M45</f>
        <v>428</v>
      </c>
      <c r="H45" s="115">
        <v>238</v>
      </c>
      <c r="I45" s="79">
        <v>170</v>
      </c>
      <c r="J45" s="116">
        <v>68</v>
      </c>
      <c r="K45" s="125">
        <f>L45+M45</f>
        <v>677</v>
      </c>
      <c r="L45" s="79">
        <f>O45+AA45+X45</f>
        <v>317</v>
      </c>
      <c r="M45" s="89">
        <f>P45+AB45+Y45</f>
        <v>360</v>
      </c>
      <c r="N45" s="78">
        <f>O45+P45</f>
        <v>497</v>
      </c>
      <c r="O45" s="79">
        <f>R45+U45</f>
        <v>188</v>
      </c>
      <c r="P45" s="80">
        <f>S45+V45</f>
        <v>309</v>
      </c>
      <c r="Q45" s="79">
        <v>126</v>
      </c>
      <c r="R45" s="79">
        <v>72</v>
      </c>
      <c r="S45" s="79">
        <v>54</v>
      </c>
      <c r="T45" s="79">
        <v>371</v>
      </c>
      <c r="U45" s="79">
        <v>116</v>
      </c>
      <c r="V45" s="153">
        <v>255</v>
      </c>
      <c r="W45" s="78">
        <v>23</v>
      </c>
      <c r="X45" s="40">
        <v>22</v>
      </c>
      <c r="Y45" s="200">
        <v>1</v>
      </c>
      <c r="Z45" s="207">
        <v>157</v>
      </c>
      <c r="AA45" s="40">
        <v>107</v>
      </c>
      <c r="AB45" s="129">
        <v>50</v>
      </c>
      <c r="AC45" s="103"/>
    </row>
    <row r="46" spans="2:29" ht="12.9" customHeight="1" x14ac:dyDescent="0.2">
      <c r="B46" s="618"/>
      <c r="C46" s="621"/>
      <c r="D46" s="307"/>
      <c r="E46" s="233"/>
      <c r="F46" s="233">
        <f>ROUND(F45/E45,3)</f>
        <v>0.53200000000000003</v>
      </c>
      <c r="G46" s="234">
        <f>ROUND(G45/E45,3)</f>
        <v>0.46800000000000003</v>
      </c>
      <c r="H46" s="235">
        <f>ROUND(H45/E45,3)</f>
        <v>0.26</v>
      </c>
      <c r="I46" s="236">
        <f>ROUND(I45/E45,3)</f>
        <v>0.186</v>
      </c>
      <c r="J46" s="237">
        <f>ROUND(J45/E45,3)</f>
        <v>7.3999999999999996E-2</v>
      </c>
      <c r="K46" s="257">
        <f>ROUND(K45/E45,3)</f>
        <v>0.74</v>
      </c>
      <c r="L46" s="236">
        <f>ROUND(L45/E45,3)</f>
        <v>0.34599999999999997</v>
      </c>
      <c r="M46" s="238">
        <f>ROUND(M45/E45,3)</f>
        <v>0.39300000000000002</v>
      </c>
      <c r="N46" s="239">
        <f>ROUND(N45/E45,3)</f>
        <v>0.54300000000000004</v>
      </c>
      <c r="O46" s="236">
        <f>ROUND(O45/E45,3)</f>
        <v>0.20499999999999999</v>
      </c>
      <c r="P46" s="258">
        <f>ROUND(P45/E45,3)</f>
        <v>0.33800000000000002</v>
      </c>
      <c r="Q46" s="236">
        <f>ROUND(Q45/E45,3)</f>
        <v>0.13800000000000001</v>
      </c>
      <c r="R46" s="236">
        <f>ROUND(R45/E45,3)</f>
        <v>7.9000000000000001E-2</v>
      </c>
      <c r="S46" s="236">
        <f>ROUND(S45/E45,3)</f>
        <v>5.8999999999999997E-2</v>
      </c>
      <c r="T46" s="236">
        <f>ROUND(T45/E45,3)</f>
        <v>0.40500000000000003</v>
      </c>
      <c r="U46" s="236">
        <f>ROUND(U45/E45,3)</f>
        <v>0.127</v>
      </c>
      <c r="V46" s="240">
        <f>ROUND(V45/E45,3)</f>
        <v>0.27900000000000003</v>
      </c>
      <c r="W46" s="239">
        <f>ROUND(W45/E45,3)</f>
        <v>2.5000000000000001E-2</v>
      </c>
      <c r="X46" s="233">
        <f>ROUND(X45/E45,3)</f>
        <v>2.4E-2</v>
      </c>
      <c r="Y46" s="259">
        <f>ROUND(Y45/E45,3)</f>
        <v>1E-3</v>
      </c>
      <c r="Z46" s="242">
        <f>ROUND(Z45/E45,3)</f>
        <v>0.17199999999999999</v>
      </c>
      <c r="AA46" s="233">
        <f>ROUND(AA45/E45,3)</f>
        <v>0.11700000000000001</v>
      </c>
      <c r="AB46" s="260">
        <f>ROUND(AB45/E45,3)</f>
        <v>5.5E-2</v>
      </c>
      <c r="AC46" s="104"/>
    </row>
    <row r="47" spans="2:29" ht="12.9" customHeight="1" x14ac:dyDescent="0.2">
      <c r="B47" s="618"/>
      <c r="C47" s="621"/>
      <c r="D47" s="311"/>
      <c r="E47" s="290"/>
      <c r="F47" s="261">
        <f>ROUND(F45/F45,3)</f>
        <v>1</v>
      </c>
      <c r="G47" s="262">
        <f>ROUND(G45/G45,3)</f>
        <v>1</v>
      </c>
      <c r="H47" s="263"/>
      <c r="I47" s="264">
        <f>ROUND(I45/F45,3)</f>
        <v>0.34899999999999998</v>
      </c>
      <c r="J47" s="265">
        <f>ROUND(J45/G45,3)</f>
        <v>0.159</v>
      </c>
      <c r="K47" s="266"/>
      <c r="L47" s="264">
        <f>ROUND(L45/F45,3)</f>
        <v>0.65100000000000002</v>
      </c>
      <c r="M47" s="267">
        <f>ROUND(M45/G45,3)</f>
        <v>0.84099999999999997</v>
      </c>
      <c r="N47" s="268"/>
      <c r="O47" s="264">
        <f>ROUND(O45/F45,3)</f>
        <v>0.38600000000000001</v>
      </c>
      <c r="P47" s="269">
        <f>ROUND(P45/G45,3)</f>
        <v>0.72199999999999998</v>
      </c>
      <c r="Q47" s="270"/>
      <c r="R47" s="264">
        <f>ROUND(R45/F45,3)</f>
        <v>0.14799999999999999</v>
      </c>
      <c r="S47" s="264">
        <f>ROUND(S45/G45,3)</f>
        <v>0.126</v>
      </c>
      <c r="T47" s="270"/>
      <c r="U47" s="264">
        <f>ROUND(U45/F45,3)</f>
        <v>0.23799999999999999</v>
      </c>
      <c r="V47" s="271">
        <f>ROUND(V45/G45,3)</f>
        <v>0.59599999999999997</v>
      </c>
      <c r="W47" s="268"/>
      <c r="X47" s="261">
        <f>ROUND(X45/F45,3)</f>
        <v>4.4999999999999998E-2</v>
      </c>
      <c r="Y47" s="272">
        <f>ROUND(Y45/G45,3)</f>
        <v>2E-3</v>
      </c>
      <c r="Z47" s="273"/>
      <c r="AA47" s="261">
        <f>ROUND(AA45/F45,3)</f>
        <v>0.22</v>
      </c>
      <c r="AB47" s="274">
        <f>ROUND(AB45/G45,3)</f>
        <v>0.11700000000000001</v>
      </c>
      <c r="AC47" s="104"/>
    </row>
    <row r="48" spans="2:29" ht="12.9" customHeight="1" x14ac:dyDescent="0.2">
      <c r="B48" s="618"/>
      <c r="C48" s="621" t="s">
        <v>180</v>
      </c>
      <c r="D48" s="222">
        <v>26</v>
      </c>
      <c r="E48" s="40">
        <f>F48+G48</f>
        <v>1230</v>
      </c>
      <c r="F48" s="40">
        <f>I48+L48</f>
        <v>493</v>
      </c>
      <c r="G48" s="105">
        <f>J48+M48</f>
        <v>737</v>
      </c>
      <c r="H48" s="115">
        <v>211</v>
      </c>
      <c r="I48" s="79">
        <v>107</v>
      </c>
      <c r="J48" s="116">
        <v>104</v>
      </c>
      <c r="K48" s="125">
        <f>L48+M48</f>
        <v>1019</v>
      </c>
      <c r="L48" s="79">
        <f>O48+AA48+X48</f>
        <v>386</v>
      </c>
      <c r="M48" s="89">
        <f>P48+AB48+Y48</f>
        <v>633</v>
      </c>
      <c r="N48" s="78">
        <f>O48+P48</f>
        <v>848</v>
      </c>
      <c r="O48" s="79">
        <f>R48+U48</f>
        <v>297</v>
      </c>
      <c r="P48" s="80">
        <f>S48+V48</f>
        <v>551</v>
      </c>
      <c r="Q48" s="79">
        <v>137</v>
      </c>
      <c r="R48" s="79">
        <v>58</v>
      </c>
      <c r="S48" s="79">
        <v>79</v>
      </c>
      <c r="T48" s="79">
        <v>711</v>
      </c>
      <c r="U48" s="79">
        <v>239</v>
      </c>
      <c r="V48" s="153">
        <v>472</v>
      </c>
      <c r="W48" s="78">
        <v>16</v>
      </c>
      <c r="X48" s="40">
        <v>14</v>
      </c>
      <c r="Y48" s="200">
        <v>2</v>
      </c>
      <c r="Z48" s="207">
        <v>155</v>
      </c>
      <c r="AA48" s="40">
        <v>75</v>
      </c>
      <c r="AB48" s="129">
        <v>80</v>
      </c>
      <c r="AC48" s="103"/>
    </row>
    <row r="49" spans="2:29" ht="12.9" customHeight="1" x14ac:dyDescent="0.2">
      <c r="B49" s="618"/>
      <c r="C49" s="614"/>
      <c r="D49" s="307"/>
      <c r="E49" s="233"/>
      <c r="F49" s="233">
        <f>ROUND(F48/E48,3)</f>
        <v>0.40100000000000002</v>
      </c>
      <c r="G49" s="234">
        <f>ROUND(G48/E48,3)</f>
        <v>0.59899999999999998</v>
      </c>
      <c r="H49" s="235">
        <f>ROUND(H48/E48,3)</f>
        <v>0.17199999999999999</v>
      </c>
      <c r="I49" s="236">
        <f>ROUND(I48/E48,3)</f>
        <v>8.6999999999999994E-2</v>
      </c>
      <c r="J49" s="237">
        <f>ROUND(J48/E48,3)</f>
        <v>8.5000000000000006E-2</v>
      </c>
      <c r="K49" s="257">
        <f>ROUND(K48/E48,3)</f>
        <v>0.82799999999999996</v>
      </c>
      <c r="L49" s="236">
        <f>ROUND(L48/E48,3)</f>
        <v>0.314</v>
      </c>
      <c r="M49" s="238">
        <f>ROUND(M48/E48,3)</f>
        <v>0.51500000000000001</v>
      </c>
      <c r="N49" s="239">
        <f>ROUND(N48/E48,3)</f>
        <v>0.68899999999999995</v>
      </c>
      <c r="O49" s="236">
        <f>ROUND(O48/E48,3)</f>
        <v>0.24099999999999999</v>
      </c>
      <c r="P49" s="258">
        <f>ROUND(P48/E48,3)</f>
        <v>0.44800000000000001</v>
      </c>
      <c r="Q49" s="236">
        <f>ROUND(Q48/E48,3)</f>
        <v>0.111</v>
      </c>
      <c r="R49" s="236">
        <f>ROUND(R48/E48,3)</f>
        <v>4.7E-2</v>
      </c>
      <c r="S49" s="236">
        <f>ROUND(S48/E48,3)</f>
        <v>6.4000000000000001E-2</v>
      </c>
      <c r="T49" s="236">
        <f>ROUND(T48/E48,3)</f>
        <v>0.57799999999999996</v>
      </c>
      <c r="U49" s="236">
        <f>ROUND(U48/E48,3)</f>
        <v>0.19400000000000001</v>
      </c>
      <c r="V49" s="240">
        <f>ROUND(V48/E48,3)</f>
        <v>0.38400000000000001</v>
      </c>
      <c r="W49" s="239">
        <f>ROUND(W48/E48,3)</f>
        <v>1.2999999999999999E-2</v>
      </c>
      <c r="X49" s="233">
        <f>ROUND(X48/E48,3)</f>
        <v>1.0999999999999999E-2</v>
      </c>
      <c r="Y49" s="259">
        <f>ROUND(Y48/E48,3)</f>
        <v>2E-3</v>
      </c>
      <c r="Z49" s="242">
        <f>ROUND(Z48/E48,3)</f>
        <v>0.126</v>
      </c>
      <c r="AA49" s="233">
        <f>ROUND(AA48/E48,3)</f>
        <v>6.0999999999999999E-2</v>
      </c>
      <c r="AB49" s="260">
        <f>ROUND(AB48/E48,3)</f>
        <v>6.5000000000000002E-2</v>
      </c>
      <c r="AC49" s="104"/>
    </row>
    <row r="50" spans="2:29" ht="12.9" customHeight="1" x14ac:dyDescent="0.2">
      <c r="B50" s="618"/>
      <c r="C50" s="614"/>
      <c r="D50" s="311"/>
      <c r="E50" s="290"/>
      <c r="F50" s="261">
        <f>ROUND(F48/F48,3)</f>
        <v>1</v>
      </c>
      <c r="G50" s="262">
        <f>ROUND(G48/G48,3)</f>
        <v>1</v>
      </c>
      <c r="H50" s="263"/>
      <c r="I50" s="264">
        <f>ROUND(I48/F48,3)</f>
        <v>0.217</v>
      </c>
      <c r="J50" s="265">
        <f>ROUND(J48/G48,3)</f>
        <v>0.14099999999999999</v>
      </c>
      <c r="K50" s="266"/>
      <c r="L50" s="264">
        <f>ROUND(L48/F48,3)</f>
        <v>0.78300000000000003</v>
      </c>
      <c r="M50" s="267">
        <f>ROUND(M48/G48,3)</f>
        <v>0.85899999999999999</v>
      </c>
      <c r="N50" s="268"/>
      <c r="O50" s="264">
        <f>ROUND(O48/F48,3)</f>
        <v>0.60199999999999998</v>
      </c>
      <c r="P50" s="269">
        <f>ROUND(P48/G48,3)</f>
        <v>0.748</v>
      </c>
      <c r="Q50" s="270"/>
      <c r="R50" s="264">
        <f>ROUND(R48/F48,3)</f>
        <v>0.11799999999999999</v>
      </c>
      <c r="S50" s="264">
        <f>ROUND(S48/G48,3)</f>
        <v>0.107</v>
      </c>
      <c r="T50" s="270"/>
      <c r="U50" s="264">
        <f>ROUND(U48/F48,3)</f>
        <v>0.48499999999999999</v>
      </c>
      <c r="V50" s="271">
        <f>ROUND(V48/G48,3)</f>
        <v>0.64</v>
      </c>
      <c r="W50" s="268"/>
      <c r="X50" s="261">
        <f>ROUND(X48/F48,3)</f>
        <v>2.8000000000000001E-2</v>
      </c>
      <c r="Y50" s="272">
        <f>ROUND(Y48/G48,3)</f>
        <v>3.0000000000000001E-3</v>
      </c>
      <c r="Z50" s="273"/>
      <c r="AA50" s="261">
        <f>ROUND(AA48/F48,3)</f>
        <v>0.152</v>
      </c>
      <c r="AB50" s="274">
        <f>ROUND(AB48/G48,3)</f>
        <v>0.109</v>
      </c>
      <c r="AC50" s="104"/>
    </row>
    <row r="51" spans="2:29" ht="12.9" customHeight="1" x14ac:dyDescent="0.2">
      <c r="B51" s="618"/>
      <c r="C51" s="621" t="s">
        <v>181</v>
      </c>
      <c r="D51" s="222">
        <v>35</v>
      </c>
      <c r="E51" s="41">
        <f>F51+G51</f>
        <v>3486</v>
      </c>
      <c r="F51" s="40">
        <f>I51+L51</f>
        <v>2241</v>
      </c>
      <c r="G51" s="105">
        <f>J51+M51</f>
        <v>1245</v>
      </c>
      <c r="H51" s="119">
        <v>1259</v>
      </c>
      <c r="I51" s="88">
        <v>1003</v>
      </c>
      <c r="J51" s="120">
        <v>256</v>
      </c>
      <c r="K51" s="130">
        <f>L51+M51</f>
        <v>2227</v>
      </c>
      <c r="L51" s="79">
        <f>O51+AA51+X51</f>
        <v>1238</v>
      </c>
      <c r="M51" s="89">
        <f>P51+AB51+Y51</f>
        <v>989</v>
      </c>
      <c r="N51" s="90">
        <f>O51+P51</f>
        <v>1256</v>
      </c>
      <c r="O51" s="88">
        <f>R51+U51</f>
        <v>522</v>
      </c>
      <c r="P51" s="91">
        <f>S51+V51</f>
        <v>734</v>
      </c>
      <c r="Q51" s="88">
        <v>321</v>
      </c>
      <c r="R51" s="88">
        <v>204</v>
      </c>
      <c r="S51" s="88">
        <v>117</v>
      </c>
      <c r="T51" s="88">
        <v>935</v>
      </c>
      <c r="U51" s="88">
        <v>318</v>
      </c>
      <c r="V51" s="155">
        <v>617</v>
      </c>
      <c r="W51" s="90">
        <v>51</v>
      </c>
      <c r="X51" s="41">
        <v>45</v>
      </c>
      <c r="Y51" s="204">
        <v>6</v>
      </c>
      <c r="Z51" s="208">
        <v>920</v>
      </c>
      <c r="AA51" s="41">
        <v>671</v>
      </c>
      <c r="AB51" s="131">
        <v>249</v>
      </c>
      <c r="AC51" s="103"/>
    </row>
    <row r="52" spans="2:29" ht="12.9" customHeight="1" x14ac:dyDescent="0.2">
      <c r="B52" s="618"/>
      <c r="C52" s="614"/>
      <c r="D52" s="307"/>
      <c r="E52" s="233"/>
      <c r="F52" s="233">
        <f>ROUND(F51/E51,3)</f>
        <v>0.64300000000000002</v>
      </c>
      <c r="G52" s="234">
        <f>ROUND(G51/E51,3)</f>
        <v>0.35699999999999998</v>
      </c>
      <c r="H52" s="235">
        <f>ROUND(H51/E51,3)</f>
        <v>0.36099999999999999</v>
      </c>
      <c r="I52" s="236">
        <f>ROUND(I51/E51,3)</f>
        <v>0.28799999999999998</v>
      </c>
      <c r="J52" s="237">
        <f>ROUND(J51/E51,3)</f>
        <v>7.2999999999999995E-2</v>
      </c>
      <c r="K52" s="257">
        <f>ROUND(K51/E51,3)</f>
        <v>0.63900000000000001</v>
      </c>
      <c r="L52" s="236">
        <f>ROUND(L51/E51,3)</f>
        <v>0.35499999999999998</v>
      </c>
      <c r="M52" s="238">
        <f>ROUND(M51/E51,3)</f>
        <v>0.28399999999999997</v>
      </c>
      <c r="N52" s="239">
        <f>ROUND(N51/E51,3)</f>
        <v>0.36</v>
      </c>
      <c r="O52" s="236">
        <f>ROUND(O51/E51,3)</f>
        <v>0.15</v>
      </c>
      <c r="P52" s="258">
        <f>ROUND(P51/E51,3)</f>
        <v>0.21099999999999999</v>
      </c>
      <c r="Q52" s="236">
        <f>ROUND(Q51/E51,3)</f>
        <v>9.1999999999999998E-2</v>
      </c>
      <c r="R52" s="236">
        <f>ROUND(R51/E51,3)</f>
        <v>5.8999999999999997E-2</v>
      </c>
      <c r="S52" s="236">
        <f>ROUND(S51/E51,3)</f>
        <v>3.4000000000000002E-2</v>
      </c>
      <c r="T52" s="236">
        <f>ROUND(T51/E51,3)</f>
        <v>0.26800000000000002</v>
      </c>
      <c r="U52" s="236">
        <f>ROUND(U51/E51,3)</f>
        <v>9.0999999999999998E-2</v>
      </c>
      <c r="V52" s="240">
        <f>ROUND(V51/E51,3)</f>
        <v>0.17699999999999999</v>
      </c>
      <c r="W52" s="239">
        <f>ROUND(W51/E51,3)</f>
        <v>1.4999999999999999E-2</v>
      </c>
      <c r="X52" s="233">
        <f>ROUND(X51/E51,3)</f>
        <v>1.2999999999999999E-2</v>
      </c>
      <c r="Y52" s="259">
        <f>ROUND(Y51/E51,3)</f>
        <v>2E-3</v>
      </c>
      <c r="Z52" s="242">
        <f>ROUND(Z51/E51,3)</f>
        <v>0.26400000000000001</v>
      </c>
      <c r="AA52" s="233">
        <f>ROUND(AA51/E51,3)</f>
        <v>0.192</v>
      </c>
      <c r="AB52" s="260">
        <f>ROUND(AB51/E51,3)</f>
        <v>7.0999999999999994E-2</v>
      </c>
      <c r="AC52" s="104"/>
    </row>
    <row r="53" spans="2:29" ht="12.9" customHeight="1" thickBot="1" x14ac:dyDescent="0.25">
      <c r="B53" s="618"/>
      <c r="C53" s="622"/>
      <c r="D53" s="312"/>
      <c r="E53" s="291"/>
      <c r="F53" s="276">
        <f>ROUND(F51/F51,3)</f>
        <v>1</v>
      </c>
      <c r="G53" s="277">
        <f>ROUND(G51/G51,3)</f>
        <v>1</v>
      </c>
      <c r="H53" s="278"/>
      <c r="I53" s="275">
        <f>ROUND(I51/F51,3)</f>
        <v>0.44800000000000001</v>
      </c>
      <c r="J53" s="279">
        <f>ROUND(J51/G51,3)</f>
        <v>0.20599999999999999</v>
      </c>
      <c r="K53" s="280"/>
      <c r="L53" s="275">
        <f>ROUND(L51/F51,3)</f>
        <v>0.55200000000000005</v>
      </c>
      <c r="M53" s="281">
        <f>ROUND(M51/G51,3)</f>
        <v>0.79400000000000004</v>
      </c>
      <c r="N53" s="282"/>
      <c r="O53" s="275">
        <f>ROUND(O51/F51,3)</f>
        <v>0.23300000000000001</v>
      </c>
      <c r="P53" s="283">
        <f>ROUND(P51/G51,3)</f>
        <v>0.59</v>
      </c>
      <c r="Q53" s="284"/>
      <c r="R53" s="275">
        <f>ROUND(R51/F51,3)</f>
        <v>9.0999999999999998E-2</v>
      </c>
      <c r="S53" s="275">
        <f>ROUND(S51/G51,3)</f>
        <v>9.4E-2</v>
      </c>
      <c r="T53" s="284"/>
      <c r="U53" s="275">
        <f>ROUND(U51/F51,3)</f>
        <v>0.14199999999999999</v>
      </c>
      <c r="V53" s="285">
        <f>ROUND(V51/G51,3)</f>
        <v>0.496</v>
      </c>
      <c r="W53" s="282"/>
      <c r="X53" s="276">
        <f>ROUND(X51/F51,3)</f>
        <v>0.02</v>
      </c>
      <c r="Y53" s="286">
        <f>ROUND(Y51/G51,3)</f>
        <v>5.0000000000000001E-3</v>
      </c>
      <c r="Z53" s="287"/>
      <c r="AA53" s="276">
        <f>ROUND(AA51/F51,3)</f>
        <v>0.29899999999999999</v>
      </c>
      <c r="AB53" s="288">
        <f>ROUND(AB51/G51,3)</f>
        <v>0.2</v>
      </c>
      <c r="AC53" s="104"/>
    </row>
    <row r="54" spans="2:29" ht="12.9" customHeight="1" thickTop="1" x14ac:dyDescent="0.2">
      <c r="B54" s="618"/>
      <c r="C54" s="37" t="s">
        <v>182</v>
      </c>
      <c r="D54" s="102">
        <f>D39+D42+D45+D48</f>
        <v>399</v>
      </c>
      <c r="E54" s="40">
        <f>E39+E42+E45+E48</f>
        <v>3723</v>
      </c>
      <c r="F54" s="40">
        <f t="shared" ref="F54:AB54" si="1">F39+F42+F45+F48</f>
        <v>1841</v>
      </c>
      <c r="G54" s="105">
        <f t="shared" si="1"/>
        <v>1882</v>
      </c>
      <c r="H54" s="115">
        <f t="shared" si="1"/>
        <v>1161</v>
      </c>
      <c r="I54" s="79">
        <f>I39+I42+I45+I48</f>
        <v>803</v>
      </c>
      <c r="J54" s="116">
        <f t="shared" si="1"/>
        <v>358</v>
      </c>
      <c r="K54" s="125">
        <f t="shared" si="1"/>
        <v>2562</v>
      </c>
      <c r="L54" s="79">
        <f t="shared" si="1"/>
        <v>1038</v>
      </c>
      <c r="M54" s="82">
        <f t="shared" si="1"/>
        <v>1524</v>
      </c>
      <c r="N54" s="78">
        <f t="shared" si="1"/>
        <v>2008</v>
      </c>
      <c r="O54" s="79">
        <f t="shared" si="1"/>
        <v>695</v>
      </c>
      <c r="P54" s="80">
        <f t="shared" si="1"/>
        <v>1313</v>
      </c>
      <c r="Q54" s="79">
        <f t="shared" si="1"/>
        <v>403</v>
      </c>
      <c r="R54" s="79">
        <f t="shared" si="1"/>
        <v>196</v>
      </c>
      <c r="S54" s="79">
        <f>S39+S42+S45+S48</f>
        <v>207</v>
      </c>
      <c r="T54" s="79">
        <f t="shared" si="1"/>
        <v>1605</v>
      </c>
      <c r="U54" s="79">
        <f t="shared" si="1"/>
        <v>499</v>
      </c>
      <c r="V54" s="153">
        <f t="shared" si="1"/>
        <v>1106</v>
      </c>
      <c r="W54" s="78">
        <f t="shared" si="1"/>
        <v>49</v>
      </c>
      <c r="X54" s="40">
        <f t="shared" si="1"/>
        <v>37</v>
      </c>
      <c r="Y54" s="200">
        <f t="shared" si="1"/>
        <v>12</v>
      </c>
      <c r="Z54" s="207">
        <f t="shared" si="1"/>
        <v>505</v>
      </c>
      <c r="AA54" s="40">
        <f t="shared" si="1"/>
        <v>306</v>
      </c>
      <c r="AB54" s="129">
        <f t="shared" si="1"/>
        <v>199</v>
      </c>
      <c r="AC54" s="104"/>
    </row>
    <row r="55" spans="2:29" ht="12.9" customHeight="1" x14ac:dyDescent="0.2">
      <c r="B55" s="618"/>
      <c r="C55" s="35" t="s">
        <v>183</v>
      </c>
      <c r="D55" s="307"/>
      <c r="E55" s="233"/>
      <c r="F55" s="233">
        <f>ROUND(F54/E54,3)</f>
        <v>0.49399999999999999</v>
      </c>
      <c r="G55" s="234">
        <f>ROUND(G54/E54,3)</f>
        <v>0.50600000000000001</v>
      </c>
      <c r="H55" s="235">
        <f>ROUND(H54/E54,3)</f>
        <v>0.312</v>
      </c>
      <c r="I55" s="236">
        <f>ROUND(I54/E54,3)</f>
        <v>0.216</v>
      </c>
      <c r="J55" s="237">
        <f>ROUND(J54/E54,3)</f>
        <v>9.6000000000000002E-2</v>
      </c>
      <c r="K55" s="257">
        <f>ROUND(K54/E54,3)</f>
        <v>0.68799999999999994</v>
      </c>
      <c r="L55" s="236">
        <f>ROUND(L54/E54,3)</f>
        <v>0.27900000000000003</v>
      </c>
      <c r="M55" s="238">
        <f>ROUND(M54/E54,3)</f>
        <v>0.40899999999999997</v>
      </c>
      <c r="N55" s="239">
        <f>ROUND(N54/E54,3)</f>
        <v>0.53900000000000003</v>
      </c>
      <c r="O55" s="236">
        <f>ROUND(O54/E54,3)</f>
        <v>0.187</v>
      </c>
      <c r="P55" s="258">
        <f>ROUND(P54/E54,3)</f>
        <v>0.35299999999999998</v>
      </c>
      <c r="Q55" s="236">
        <f>ROUND(Q54/E54,3)</f>
        <v>0.108</v>
      </c>
      <c r="R55" s="236">
        <f>ROUND(R54/E54,3)</f>
        <v>5.2999999999999999E-2</v>
      </c>
      <c r="S55" s="236">
        <f>ROUND(S54/E54,3)</f>
        <v>5.6000000000000001E-2</v>
      </c>
      <c r="T55" s="236">
        <f>ROUND(T54/E54,3)</f>
        <v>0.43099999999999999</v>
      </c>
      <c r="U55" s="236">
        <f>ROUND(U54/E54,3)</f>
        <v>0.13400000000000001</v>
      </c>
      <c r="V55" s="240">
        <f>ROUND(V54/E54,3)</f>
        <v>0.29699999999999999</v>
      </c>
      <c r="W55" s="239">
        <f>ROUND(W54/E54,3)</f>
        <v>1.2999999999999999E-2</v>
      </c>
      <c r="X55" s="233">
        <f>ROUND(X54/E54,3)</f>
        <v>0.01</v>
      </c>
      <c r="Y55" s="259">
        <f>ROUND(Y54/E54,3)</f>
        <v>3.0000000000000001E-3</v>
      </c>
      <c r="Z55" s="242">
        <f>ROUND(Z54/E54,3)</f>
        <v>0.13600000000000001</v>
      </c>
      <c r="AA55" s="233">
        <f>ROUND(AA54/E54,3)</f>
        <v>8.2000000000000003E-2</v>
      </c>
      <c r="AB55" s="260">
        <f>ROUND(AB54/E54,3)</f>
        <v>5.2999999999999999E-2</v>
      </c>
      <c r="AC55" s="104"/>
    </row>
    <row r="56" spans="2:29" ht="12.9" customHeight="1" x14ac:dyDescent="0.2">
      <c r="B56" s="618"/>
      <c r="C56" s="4"/>
      <c r="D56" s="311"/>
      <c r="E56" s="290"/>
      <c r="F56" s="261">
        <f>ROUND(F54/F54,3)</f>
        <v>1</v>
      </c>
      <c r="G56" s="262">
        <f>ROUND(G54/G54,3)</f>
        <v>1</v>
      </c>
      <c r="H56" s="263"/>
      <c r="I56" s="264">
        <f>ROUND(I54/F54,3)</f>
        <v>0.436</v>
      </c>
      <c r="J56" s="265">
        <f>ROUND(J54/G54,3)</f>
        <v>0.19</v>
      </c>
      <c r="K56" s="266"/>
      <c r="L56" s="264">
        <f>ROUND(L54/F54,3)</f>
        <v>0.56399999999999995</v>
      </c>
      <c r="M56" s="267">
        <f>ROUND(M54/G54,3)</f>
        <v>0.81</v>
      </c>
      <c r="N56" s="268"/>
      <c r="O56" s="264">
        <f>ROUND(O54/F54,3)</f>
        <v>0.378</v>
      </c>
      <c r="P56" s="269">
        <f>ROUND(P54/G54,3)</f>
        <v>0.69799999999999995</v>
      </c>
      <c r="Q56" s="270"/>
      <c r="R56" s="264">
        <f>ROUND(R54/F54,3)</f>
        <v>0.106</v>
      </c>
      <c r="S56" s="264">
        <f>ROUND(S54/G54,3)</f>
        <v>0.11</v>
      </c>
      <c r="T56" s="270"/>
      <c r="U56" s="264">
        <f>ROUND(U54/F54,3)</f>
        <v>0.27100000000000002</v>
      </c>
      <c r="V56" s="271">
        <f>ROUND(V54/G54,3)</f>
        <v>0.58799999999999997</v>
      </c>
      <c r="W56" s="268"/>
      <c r="X56" s="261">
        <f>ROUND(X54/F54,3)</f>
        <v>0.02</v>
      </c>
      <c r="Y56" s="272">
        <f>ROUND(Y54/G54,3)</f>
        <v>6.0000000000000001E-3</v>
      </c>
      <c r="Z56" s="273"/>
      <c r="AA56" s="261">
        <f>ROUND(AA54/F54,3)</f>
        <v>0.16600000000000001</v>
      </c>
      <c r="AB56" s="274">
        <f>ROUND(AB54/G54,3)</f>
        <v>0.106</v>
      </c>
      <c r="AC56" s="104"/>
    </row>
    <row r="57" spans="2:29" ht="12.9" customHeight="1" x14ac:dyDescent="0.2">
      <c r="B57" s="618"/>
      <c r="C57" s="3" t="s">
        <v>182</v>
      </c>
      <c r="D57" s="102">
        <f>D42+D45+D48+D51</f>
        <v>202</v>
      </c>
      <c r="E57" s="40">
        <f t="shared" ref="E57:AB57" si="2">E42+E45+E48+E51</f>
        <v>6315</v>
      </c>
      <c r="F57" s="40">
        <f t="shared" si="2"/>
        <v>3563</v>
      </c>
      <c r="G57" s="105">
        <f t="shared" si="2"/>
        <v>2752</v>
      </c>
      <c r="H57" s="119">
        <f t="shared" si="2"/>
        <v>1980</v>
      </c>
      <c r="I57" s="88">
        <f>I42+I45+I48+I51</f>
        <v>1484</v>
      </c>
      <c r="J57" s="120">
        <f t="shared" si="2"/>
        <v>496</v>
      </c>
      <c r="K57" s="130">
        <f t="shared" si="2"/>
        <v>4335</v>
      </c>
      <c r="L57" s="88">
        <f t="shared" si="2"/>
        <v>2079</v>
      </c>
      <c r="M57" s="89">
        <f t="shared" si="2"/>
        <v>2256</v>
      </c>
      <c r="N57" s="90">
        <f t="shared" si="2"/>
        <v>2939</v>
      </c>
      <c r="O57" s="88">
        <f t="shared" si="2"/>
        <v>1102</v>
      </c>
      <c r="P57" s="91">
        <f t="shared" si="2"/>
        <v>1837</v>
      </c>
      <c r="Q57" s="88">
        <f t="shared" si="2"/>
        <v>657</v>
      </c>
      <c r="R57" s="88">
        <f t="shared" si="2"/>
        <v>369</v>
      </c>
      <c r="S57" s="88">
        <f t="shared" si="2"/>
        <v>288</v>
      </c>
      <c r="T57" s="88">
        <f t="shared" si="2"/>
        <v>2282</v>
      </c>
      <c r="U57" s="88">
        <f t="shared" si="2"/>
        <v>733</v>
      </c>
      <c r="V57" s="155">
        <f t="shared" si="2"/>
        <v>1549</v>
      </c>
      <c r="W57" s="90">
        <f t="shared" si="2"/>
        <v>90</v>
      </c>
      <c r="X57" s="41">
        <f t="shared" si="2"/>
        <v>81</v>
      </c>
      <c r="Y57" s="204">
        <f t="shared" si="2"/>
        <v>9</v>
      </c>
      <c r="Z57" s="208">
        <f t="shared" si="2"/>
        <v>1306</v>
      </c>
      <c r="AA57" s="41">
        <f t="shared" si="2"/>
        <v>896</v>
      </c>
      <c r="AB57" s="131">
        <f t="shared" si="2"/>
        <v>410</v>
      </c>
      <c r="AC57" s="104"/>
    </row>
    <row r="58" spans="2:29" ht="12.9" customHeight="1" x14ac:dyDescent="0.2">
      <c r="B58" s="618"/>
      <c r="C58" s="35" t="s">
        <v>184</v>
      </c>
      <c r="D58" s="307"/>
      <c r="E58" s="233"/>
      <c r="F58" s="233">
        <f>ROUND(F57/E57,3)</f>
        <v>0.56399999999999995</v>
      </c>
      <c r="G58" s="234">
        <f>ROUND(G57/E57,3)</f>
        <v>0.436</v>
      </c>
      <c r="H58" s="235">
        <f>ROUND(H57/E57,3)</f>
        <v>0.314</v>
      </c>
      <c r="I58" s="236">
        <f>ROUND(I57/E57,3)</f>
        <v>0.23499999999999999</v>
      </c>
      <c r="J58" s="237">
        <f>ROUND(J57/E57,3)</f>
        <v>7.9000000000000001E-2</v>
      </c>
      <c r="K58" s="257">
        <f>ROUND(K57/E57,3)</f>
        <v>0.68600000000000005</v>
      </c>
      <c r="L58" s="236">
        <f>ROUND(L57/E57,3)</f>
        <v>0.32900000000000001</v>
      </c>
      <c r="M58" s="238">
        <f>ROUND(M57/E57,3)</f>
        <v>0.35699999999999998</v>
      </c>
      <c r="N58" s="239">
        <f>ROUND(N57/E57,3)</f>
        <v>0.46500000000000002</v>
      </c>
      <c r="O58" s="236">
        <f>ROUND(O57/E57,3)</f>
        <v>0.17499999999999999</v>
      </c>
      <c r="P58" s="258">
        <f>ROUND(P57/E57,3)</f>
        <v>0.29099999999999998</v>
      </c>
      <c r="Q58" s="236">
        <f>ROUND(Q57/E57,3)</f>
        <v>0.104</v>
      </c>
      <c r="R58" s="236">
        <f>ROUND(R57/E57,3)</f>
        <v>5.8000000000000003E-2</v>
      </c>
      <c r="S58" s="236">
        <f>ROUND(S57/E57,3)</f>
        <v>4.5999999999999999E-2</v>
      </c>
      <c r="T58" s="236">
        <f>ROUND(T57/E57,3)</f>
        <v>0.36099999999999999</v>
      </c>
      <c r="U58" s="236">
        <f>ROUND(U57/E57,3)</f>
        <v>0.11600000000000001</v>
      </c>
      <c r="V58" s="240">
        <f>ROUND(V57/E57,3)</f>
        <v>0.245</v>
      </c>
      <c r="W58" s="239">
        <f>ROUND(W57/E57,3)</f>
        <v>1.4E-2</v>
      </c>
      <c r="X58" s="233">
        <f>ROUND(X57/E57,3)</f>
        <v>1.2999999999999999E-2</v>
      </c>
      <c r="Y58" s="259">
        <f>ROUND(Y57/E57,3)</f>
        <v>1E-3</v>
      </c>
      <c r="Z58" s="242">
        <f>ROUND(Z57/E57,3)</f>
        <v>0.20699999999999999</v>
      </c>
      <c r="AA58" s="233">
        <f>ROUND(AA57/E57,3)</f>
        <v>0.14199999999999999</v>
      </c>
      <c r="AB58" s="260">
        <f>ROUND(AB57/E57,3)</f>
        <v>6.5000000000000002E-2</v>
      </c>
      <c r="AC58" s="104"/>
    </row>
    <row r="59" spans="2:29" ht="12.9" customHeight="1" thickBot="1" x14ac:dyDescent="0.25">
      <c r="B59" s="619"/>
      <c r="C59" s="4"/>
      <c r="D59" s="311"/>
      <c r="E59" s="290"/>
      <c r="F59" s="261">
        <f>ROUND(F57/F57,3)</f>
        <v>1</v>
      </c>
      <c r="G59" s="262">
        <f>ROUND(G57/G57,3)</f>
        <v>1</v>
      </c>
      <c r="H59" s="292"/>
      <c r="I59" s="293">
        <f>ROUND(I57/F57,3)</f>
        <v>0.41699999999999998</v>
      </c>
      <c r="J59" s="294">
        <f>ROUND(J57/G57,3)</f>
        <v>0.18</v>
      </c>
      <c r="K59" s="295"/>
      <c r="L59" s="293">
        <f>ROUND(L57/F57,3)</f>
        <v>0.58299999999999996</v>
      </c>
      <c r="M59" s="296">
        <f>ROUND(M57/G57,3)</f>
        <v>0.82</v>
      </c>
      <c r="N59" s="297"/>
      <c r="O59" s="293">
        <f>ROUND(O57/F57,3)</f>
        <v>0.309</v>
      </c>
      <c r="P59" s="298">
        <f>ROUND(P57/G57,3)</f>
        <v>0.66800000000000004</v>
      </c>
      <c r="Q59" s="299"/>
      <c r="R59" s="293">
        <f>ROUND(R57/F57,3)</f>
        <v>0.104</v>
      </c>
      <c r="S59" s="293">
        <f>ROUND(S57/G57,3)</f>
        <v>0.105</v>
      </c>
      <c r="T59" s="299"/>
      <c r="U59" s="293">
        <f>ROUND(U57/F57,3)</f>
        <v>0.20599999999999999</v>
      </c>
      <c r="V59" s="300">
        <f>ROUND(V57/G57,3)</f>
        <v>0.56299999999999994</v>
      </c>
      <c r="W59" s="297"/>
      <c r="X59" s="301">
        <f>ROUND(X57/F57,3)</f>
        <v>2.3E-2</v>
      </c>
      <c r="Y59" s="302">
        <f>ROUND(Y57/G57,3)</f>
        <v>3.0000000000000001E-3</v>
      </c>
      <c r="Z59" s="303"/>
      <c r="AA59" s="301">
        <f>ROUND(AA57/F57,3)</f>
        <v>0.251</v>
      </c>
      <c r="AB59" s="304">
        <f>ROUND(AB57/G57,3)</f>
        <v>0.14899999999999999</v>
      </c>
      <c r="AC59" s="104"/>
    </row>
    <row r="60" spans="2:29" ht="15" customHeight="1" thickTop="1" x14ac:dyDescent="0.2">
      <c r="E60" s="27"/>
      <c r="F60" s="27"/>
      <c r="G60" s="27"/>
      <c r="H60" s="92"/>
      <c r="I60" s="92"/>
      <c r="J60" s="92"/>
      <c r="K60" s="92"/>
      <c r="L60" s="92"/>
      <c r="M60" s="92"/>
      <c r="N60" s="92"/>
      <c r="O60" s="92"/>
      <c r="P60" s="92"/>
      <c r="Q60" s="92"/>
      <c r="R60" s="92"/>
      <c r="S60" s="92"/>
      <c r="T60" s="92"/>
      <c r="U60" s="92"/>
      <c r="V60" s="92"/>
      <c r="W60" s="92"/>
      <c r="X60" s="27"/>
      <c r="Y60" s="27"/>
      <c r="Z60" s="92"/>
      <c r="AA60" s="27"/>
      <c r="AB60" s="27"/>
      <c r="AC60" s="27"/>
    </row>
    <row r="61" spans="2:29" x14ac:dyDescent="0.2">
      <c r="B61" s="1" t="s">
        <v>201</v>
      </c>
      <c r="D61" s="5">
        <f>D36+D39+D42+D45+D48+D51</f>
        <v>530</v>
      </c>
      <c r="E61" s="5">
        <f>E36+E39+E42+E45+E48+E51</f>
        <v>7391</v>
      </c>
      <c r="F61" s="5">
        <f t="shared" ref="F61:AB61" si="3">F36+F39+F42+F45+F48+F51</f>
        <v>4174</v>
      </c>
      <c r="G61" s="5">
        <f t="shared" si="3"/>
        <v>3217</v>
      </c>
      <c r="H61" s="5">
        <f>H36+H39+H42+H45+H48+H51</f>
        <v>2502</v>
      </c>
      <c r="I61" s="5">
        <f>I36+I39+I42+I45+I48+I51</f>
        <v>1861</v>
      </c>
      <c r="J61" s="5">
        <f t="shared" si="3"/>
        <v>641</v>
      </c>
      <c r="K61" s="5">
        <f t="shared" si="3"/>
        <v>4889</v>
      </c>
      <c r="L61" s="5">
        <f t="shared" si="3"/>
        <v>2313</v>
      </c>
      <c r="M61" s="5">
        <f t="shared" si="3"/>
        <v>2576</v>
      </c>
      <c r="N61" s="5">
        <f t="shared" si="3"/>
        <v>3344</v>
      </c>
      <c r="O61" s="5">
        <f t="shared" si="3"/>
        <v>1242</v>
      </c>
      <c r="P61" s="5">
        <f t="shared" si="3"/>
        <v>2102</v>
      </c>
      <c r="Q61" s="5">
        <f t="shared" si="3"/>
        <v>747</v>
      </c>
      <c r="R61" s="5">
        <f t="shared" si="3"/>
        <v>407</v>
      </c>
      <c r="S61" s="5">
        <f>S36+S39+S42+S45+S48+S51</f>
        <v>340</v>
      </c>
      <c r="T61" s="5">
        <f t="shared" si="3"/>
        <v>2597</v>
      </c>
      <c r="U61" s="5">
        <f t="shared" si="3"/>
        <v>835</v>
      </c>
      <c r="V61" s="5">
        <f t="shared" si="3"/>
        <v>1762</v>
      </c>
      <c r="W61" s="5">
        <f>W36+W39+W42+W45+W48+W51</f>
        <v>101</v>
      </c>
      <c r="X61" s="5">
        <f t="shared" si="3"/>
        <v>83</v>
      </c>
      <c r="Y61" s="5">
        <f t="shared" si="3"/>
        <v>18</v>
      </c>
      <c r="Z61" s="5">
        <f t="shared" si="3"/>
        <v>1444</v>
      </c>
      <c r="AA61" s="5">
        <f t="shared" si="3"/>
        <v>988</v>
      </c>
      <c r="AB61" s="1">
        <f t="shared" si="3"/>
        <v>456</v>
      </c>
    </row>
    <row r="62" spans="2:29" s="38" customFormat="1" x14ac:dyDescent="0.2">
      <c r="B62" s="38" t="s">
        <v>202</v>
      </c>
      <c r="E62" s="64"/>
      <c r="F62" s="64">
        <f>F61/E61</f>
        <v>0.56474090109592745</v>
      </c>
      <c r="G62" s="64">
        <f>G61/E61</f>
        <v>0.43525909890407249</v>
      </c>
      <c r="H62" s="64">
        <f>H61/E61</f>
        <v>0.33851982140441078</v>
      </c>
      <c r="I62" s="65">
        <f>I61/E61</f>
        <v>0.25179272087674198</v>
      </c>
      <c r="J62" s="65">
        <f>J61/E61</f>
        <v>8.6727100527668785E-2</v>
      </c>
      <c r="K62" s="65">
        <f>K61/E61</f>
        <v>0.66148017859558927</v>
      </c>
      <c r="L62" s="64">
        <f>L61/E61</f>
        <v>0.31294818021918552</v>
      </c>
      <c r="M62" s="64">
        <f>M61/E61</f>
        <v>0.34853199837640375</v>
      </c>
      <c r="N62" s="64">
        <f>N61/E61</f>
        <v>0.45244215938303339</v>
      </c>
      <c r="O62" s="64">
        <f>O61/E61</f>
        <v>0.16804221350290893</v>
      </c>
      <c r="P62" s="64">
        <f>P61/E61</f>
        <v>0.28439994588012446</v>
      </c>
      <c r="Q62" s="65">
        <f>Q61/E61</f>
        <v>0.10106886754160466</v>
      </c>
      <c r="R62" s="65">
        <f>R61/E61</f>
        <v>5.5066973345961306E-2</v>
      </c>
      <c r="S62" s="64">
        <f>S61/E61</f>
        <v>4.600189419564335E-2</v>
      </c>
      <c r="T62" s="64">
        <f>T61/E61</f>
        <v>0.35137329184142879</v>
      </c>
      <c r="U62" s="64">
        <f>U61/E61</f>
        <v>0.11297524015694764</v>
      </c>
      <c r="V62" s="64">
        <f>V61/E61</f>
        <v>0.23839805168448114</v>
      </c>
      <c r="W62" s="64">
        <f>W61/E61</f>
        <v>1.3665268569882288E-2</v>
      </c>
      <c r="X62" s="64">
        <f>X61/E61</f>
        <v>1.1229874171289405E-2</v>
      </c>
      <c r="Y62" s="65">
        <f>Y61/E61</f>
        <v>2.4353943985928831E-3</v>
      </c>
      <c r="Z62" s="65">
        <f>Z61/E61</f>
        <v>0.19537275064267351</v>
      </c>
      <c r="AA62" s="64">
        <f>AA61/E61</f>
        <v>0.13367609254498714</v>
      </c>
      <c r="AB62" s="38">
        <f>AB61/E61</f>
        <v>6.1696658097686374E-2</v>
      </c>
    </row>
    <row r="63" spans="2:29" s="38" customFormat="1" x14ac:dyDescent="0.2">
      <c r="B63" s="38" t="s">
        <v>203</v>
      </c>
      <c r="D63" s="225"/>
      <c r="F63" s="38">
        <f>ROUND(F61/F61,3)</f>
        <v>1</v>
      </c>
      <c r="G63" s="38">
        <f>ROUND(G61/G61,3)</f>
        <v>1</v>
      </c>
      <c r="I63" s="225">
        <f>ROUND(I61/F61,3)</f>
        <v>0.44600000000000001</v>
      </c>
      <c r="J63" s="225">
        <f>ROUND(J61/G61,3)</f>
        <v>0.19900000000000001</v>
      </c>
      <c r="K63" s="225"/>
      <c r="L63" s="225">
        <f>ROUND(L61/F61,3)</f>
        <v>0.55400000000000005</v>
      </c>
      <c r="M63" s="64">
        <f>ROUND(M61/G61,3)</f>
        <v>0.80100000000000005</v>
      </c>
      <c r="N63" s="64"/>
      <c r="O63" s="64">
        <f>ROUND(O61/F61,3)</f>
        <v>0.29799999999999999</v>
      </c>
      <c r="P63" s="64">
        <f>ROUND(P61/G61,3)</f>
        <v>0.65300000000000002</v>
      </c>
      <c r="Q63" s="64"/>
      <c r="R63" s="64">
        <f>ROUND(R61/F61,3)</f>
        <v>9.8000000000000004E-2</v>
      </c>
      <c r="S63" s="64">
        <f>ROUND(S61/G61,3)</f>
        <v>0.106</v>
      </c>
      <c r="T63" s="225"/>
      <c r="U63" s="64">
        <f>ROUND(U61/F61,3)</f>
        <v>0.2</v>
      </c>
      <c r="V63" s="64">
        <f>ROUND(V61/G61,3)</f>
        <v>0.54800000000000004</v>
      </c>
      <c r="W63" s="64"/>
      <c r="X63" s="64">
        <f>ROUND(X61/F61,3)</f>
        <v>0.02</v>
      </c>
      <c r="Y63" s="64">
        <f>ROUND(Y61/G61,3)</f>
        <v>6.0000000000000001E-3</v>
      </c>
      <c r="Z63" s="64"/>
      <c r="AA63" s="64">
        <f>ROUND(AA61/F61,3)</f>
        <v>0.23699999999999999</v>
      </c>
      <c r="AB63" s="38">
        <f>ROUND(AB61/G61,3)</f>
        <v>0.14199999999999999</v>
      </c>
    </row>
    <row r="64" spans="2:29" s="38" customFormat="1" x14ac:dyDescent="0.2">
      <c r="D64" s="225"/>
      <c r="I64" s="225"/>
      <c r="J64" s="225"/>
      <c r="K64" s="225"/>
      <c r="L64" s="225"/>
      <c r="M64" s="64"/>
      <c r="N64" s="64"/>
      <c r="O64" s="64"/>
      <c r="P64" s="64"/>
      <c r="Q64" s="64"/>
      <c r="R64" s="64"/>
      <c r="S64" s="64"/>
      <c r="T64" s="225"/>
      <c r="U64" s="64"/>
      <c r="V64" s="64"/>
      <c r="W64" s="64"/>
      <c r="X64" s="64"/>
      <c r="Y64" s="64"/>
      <c r="Z64" s="64"/>
      <c r="AA64" s="64"/>
    </row>
    <row r="65" spans="2:28" s="38" customFormat="1" x14ac:dyDescent="0.2">
      <c r="B65" s="38" t="s">
        <v>204</v>
      </c>
      <c r="D65" s="227">
        <f>D54+D51+D36</f>
        <v>530</v>
      </c>
      <c r="E65" s="227">
        <f t="shared" ref="E65:AB65" si="4">E54+E51+E36</f>
        <v>7391</v>
      </c>
      <c r="F65" s="227">
        <f t="shared" si="4"/>
        <v>4174</v>
      </c>
      <c r="G65" s="227">
        <f t="shared" si="4"/>
        <v>3217</v>
      </c>
      <c r="H65" s="227">
        <f t="shared" si="4"/>
        <v>2502</v>
      </c>
      <c r="I65" s="227">
        <f t="shared" si="4"/>
        <v>1861</v>
      </c>
      <c r="J65" s="227">
        <f t="shared" si="4"/>
        <v>641</v>
      </c>
      <c r="K65" s="227">
        <f t="shared" si="4"/>
        <v>4889</v>
      </c>
      <c r="L65" s="227">
        <f t="shared" si="4"/>
        <v>2313</v>
      </c>
      <c r="M65" s="227">
        <f t="shared" si="4"/>
        <v>2576</v>
      </c>
      <c r="N65" s="227">
        <f t="shared" si="4"/>
        <v>3344</v>
      </c>
      <c r="O65" s="227">
        <f t="shared" si="4"/>
        <v>1242</v>
      </c>
      <c r="P65" s="227">
        <f t="shared" si="4"/>
        <v>2102</v>
      </c>
      <c r="Q65" s="227">
        <f t="shared" si="4"/>
        <v>747</v>
      </c>
      <c r="R65" s="227">
        <f t="shared" si="4"/>
        <v>407</v>
      </c>
      <c r="S65" s="227">
        <f t="shared" si="4"/>
        <v>340</v>
      </c>
      <c r="T65" s="227">
        <f t="shared" si="4"/>
        <v>2597</v>
      </c>
      <c r="U65" s="227">
        <f t="shared" si="4"/>
        <v>835</v>
      </c>
      <c r="V65" s="227">
        <f t="shared" si="4"/>
        <v>1762</v>
      </c>
      <c r="W65" s="227">
        <f t="shared" si="4"/>
        <v>101</v>
      </c>
      <c r="X65" s="227">
        <f t="shared" si="4"/>
        <v>83</v>
      </c>
      <c r="Y65" s="227">
        <f t="shared" si="4"/>
        <v>18</v>
      </c>
      <c r="Z65" s="227">
        <f t="shared" si="4"/>
        <v>1444</v>
      </c>
      <c r="AA65" s="227">
        <f t="shared" si="4"/>
        <v>988</v>
      </c>
      <c r="AB65" s="227">
        <f t="shared" si="4"/>
        <v>456</v>
      </c>
    </row>
    <row r="66" spans="2:28" s="38" customFormat="1" x14ac:dyDescent="0.2">
      <c r="D66" s="227">
        <f>D57+D39+D36</f>
        <v>530</v>
      </c>
      <c r="E66" s="227">
        <f t="shared" ref="E66:AB66" si="5">E57+E39+E36</f>
        <v>7391</v>
      </c>
      <c r="F66" s="227">
        <f t="shared" si="5"/>
        <v>4174</v>
      </c>
      <c r="G66" s="227">
        <f t="shared" si="5"/>
        <v>3217</v>
      </c>
      <c r="H66" s="227">
        <f t="shared" si="5"/>
        <v>2502</v>
      </c>
      <c r="I66" s="227">
        <f t="shared" si="5"/>
        <v>1861</v>
      </c>
      <c r="J66" s="227">
        <f t="shared" si="5"/>
        <v>641</v>
      </c>
      <c r="K66" s="227">
        <f t="shared" si="5"/>
        <v>4889</v>
      </c>
      <c r="L66" s="227">
        <f t="shared" si="5"/>
        <v>2313</v>
      </c>
      <c r="M66" s="227">
        <f t="shared" si="5"/>
        <v>2576</v>
      </c>
      <c r="N66" s="227">
        <f t="shared" si="5"/>
        <v>3344</v>
      </c>
      <c r="O66" s="227">
        <f t="shared" si="5"/>
        <v>1242</v>
      </c>
      <c r="P66" s="227">
        <f t="shared" si="5"/>
        <v>2102</v>
      </c>
      <c r="Q66" s="227">
        <f t="shared" si="5"/>
        <v>747</v>
      </c>
      <c r="R66" s="227">
        <f t="shared" si="5"/>
        <v>407</v>
      </c>
      <c r="S66" s="227">
        <f t="shared" si="5"/>
        <v>340</v>
      </c>
      <c r="T66" s="227">
        <f t="shared" si="5"/>
        <v>2597</v>
      </c>
      <c r="U66" s="227">
        <f t="shared" si="5"/>
        <v>835</v>
      </c>
      <c r="V66" s="227">
        <f t="shared" si="5"/>
        <v>1762</v>
      </c>
      <c r="W66" s="227">
        <f t="shared" si="5"/>
        <v>101</v>
      </c>
      <c r="X66" s="227">
        <f t="shared" si="5"/>
        <v>83</v>
      </c>
      <c r="Y66" s="227">
        <f t="shared" si="5"/>
        <v>18</v>
      </c>
      <c r="Z66" s="227">
        <f t="shared" si="5"/>
        <v>1444</v>
      </c>
      <c r="AA66" s="227">
        <f t="shared" si="5"/>
        <v>988</v>
      </c>
      <c r="AB66" s="227">
        <f t="shared" si="5"/>
        <v>456</v>
      </c>
    </row>
    <row r="67" spans="2:28" x14ac:dyDescent="0.2">
      <c r="D67" s="2"/>
      <c r="E67" s="1"/>
      <c r="H67" s="1"/>
      <c r="I67" s="2"/>
      <c r="J67" s="2"/>
      <c r="K67" s="2"/>
      <c r="L67" s="2"/>
      <c r="M67" s="64"/>
      <c r="N67" s="64"/>
      <c r="O67" s="64"/>
      <c r="P67" s="64"/>
      <c r="Q67" s="64"/>
      <c r="R67" s="64"/>
      <c r="S67" s="64"/>
      <c r="T67" s="2"/>
      <c r="U67" s="64"/>
      <c r="V67" s="64"/>
      <c r="W67" s="64"/>
      <c r="X67" s="64"/>
      <c r="Y67" s="64"/>
      <c r="Z67" s="64"/>
      <c r="AA67" s="64"/>
    </row>
    <row r="68" spans="2:28" s="226" customFormat="1" x14ac:dyDescent="0.2">
      <c r="B68" s="228" t="s">
        <v>205</v>
      </c>
      <c r="C68" s="228"/>
      <c r="D68" s="229">
        <f>D15-D61</f>
        <v>0</v>
      </c>
      <c r="E68" s="229">
        <f t="shared" ref="E68:AB70" si="6">E15-E61</f>
        <v>0</v>
      </c>
      <c r="F68" s="229">
        <f>F15-F61</f>
        <v>0</v>
      </c>
      <c r="G68" s="229">
        <f>G15-G61</f>
        <v>0</v>
      </c>
      <c r="H68" s="229">
        <f t="shared" si="6"/>
        <v>0</v>
      </c>
      <c r="I68" s="229">
        <f t="shared" si="6"/>
        <v>0</v>
      </c>
      <c r="J68" s="229">
        <f t="shared" si="6"/>
        <v>0</v>
      </c>
      <c r="K68" s="229">
        <f>K15-K61</f>
        <v>0</v>
      </c>
      <c r="L68" s="229">
        <f t="shared" si="6"/>
        <v>0</v>
      </c>
      <c r="M68" s="229">
        <f t="shared" si="6"/>
        <v>0</v>
      </c>
      <c r="N68" s="229">
        <f t="shared" si="6"/>
        <v>0</v>
      </c>
      <c r="O68" s="229">
        <f t="shared" si="6"/>
        <v>0</v>
      </c>
      <c r="P68" s="229">
        <f t="shared" si="6"/>
        <v>0</v>
      </c>
      <c r="Q68" s="229">
        <f>Q15-Q61</f>
        <v>0</v>
      </c>
      <c r="R68" s="229">
        <f t="shared" si="6"/>
        <v>0</v>
      </c>
      <c r="S68" s="229">
        <f>S15-S61</f>
        <v>0</v>
      </c>
      <c r="T68" s="229">
        <f t="shared" si="6"/>
        <v>0</v>
      </c>
      <c r="U68" s="229">
        <f t="shared" si="6"/>
        <v>0</v>
      </c>
      <c r="V68" s="229">
        <f t="shared" si="6"/>
        <v>0</v>
      </c>
      <c r="W68" s="229">
        <f>W15-W61</f>
        <v>0</v>
      </c>
      <c r="X68" s="229">
        <f t="shared" si="6"/>
        <v>0</v>
      </c>
      <c r="Y68" s="229">
        <f t="shared" si="6"/>
        <v>0</v>
      </c>
      <c r="Z68" s="229">
        <f t="shared" si="6"/>
        <v>0</v>
      </c>
      <c r="AA68" s="229">
        <f t="shared" si="6"/>
        <v>0</v>
      </c>
      <c r="AB68" s="228">
        <f t="shared" si="6"/>
        <v>0</v>
      </c>
    </row>
    <row r="69" spans="2:28" s="226" customFormat="1" x14ac:dyDescent="0.2">
      <c r="B69" s="228"/>
      <c r="C69" s="228"/>
      <c r="D69" s="229"/>
      <c r="E69" s="229"/>
      <c r="F69" s="229">
        <f>F16-F62</f>
        <v>2.5909890407249669E-4</v>
      </c>
      <c r="G69" s="229">
        <f>G16-G62</f>
        <v>-2.5909890407249669E-4</v>
      </c>
      <c r="H69" s="229">
        <f>H16-H62</f>
        <v>4.8017859558924236E-4</v>
      </c>
      <c r="I69" s="229">
        <f>I16-I62</f>
        <v>2.0727912325801956E-4</v>
      </c>
      <c r="J69" s="229">
        <f t="shared" si="6"/>
        <v>2.7289947233120893E-4</v>
      </c>
      <c r="K69" s="229">
        <f t="shared" si="6"/>
        <v>-4.8017859558924236E-4</v>
      </c>
      <c r="L69" s="229">
        <f t="shared" si="6"/>
        <v>5.1819780814477134E-5</v>
      </c>
      <c r="M69" s="229">
        <f t="shared" si="6"/>
        <v>4.6800162359622588E-4</v>
      </c>
      <c r="N69" s="229">
        <f t="shared" si="6"/>
        <v>-4.4215938303338032E-4</v>
      </c>
      <c r="O69" s="229">
        <f t="shared" si="6"/>
        <v>-4.2213502908922118E-5</v>
      </c>
      <c r="P69" s="229">
        <f t="shared" si="6"/>
        <v>-3.9994588012448595E-4</v>
      </c>
      <c r="Q69" s="229">
        <f t="shared" si="6"/>
        <v>-6.8867541604650251E-5</v>
      </c>
      <c r="R69" s="229">
        <f t="shared" si="6"/>
        <v>-6.6973345961306163E-5</v>
      </c>
      <c r="S69" s="229">
        <f t="shared" si="6"/>
        <v>-1.8941956433510265E-6</v>
      </c>
      <c r="T69" s="229">
        <f>T16-T62</f>
        <v>-3.7329184142881333E-4</v>
      </c>
      <c r="U69" s="229">
        <f t="shared" si="6"/>
        <v>2.4759843052363228E-5</v>
      </c>
      <c r="V69" s="229">
        <f t="shared" si="6"/>
        <v>-3.980516844811488E-4</v>
      </c>
      <c r="W69" s="229">
        <f t="shared" si="6"/>
        <v>3.3473143011771185E-4</v>
      </c>
      <c r="X69" s="229">
        <f t="shared" si="6"/>
        <v>-2.2987417128940597E-4</v>
      </c>
      <c r="Y69" s="229">
        <f t="shared" si="6"/>
        <v>-4.3539439859288306E-4</v>
      </c>
      <c r="Z69" s="229">
        <f t="shared" si="6"/>
        <v>-3.7275064267350277E-4</v>
      </c>
      <c r="AA69" s="229">
        <f t="shared" si="6"/>
        <v>3.2390745501287288E-4</v>
      </c>
      <c r="AB69" s="228">
        <f>AB16-AB62</f>
        <v>3.0334190231362523E-4</v>
      </c>
    </row>
    <row r="70" spans="2:28" s="226" customFormat="1" x14ac:dyDescent="0.2">
      <c r="B70" s="228"/>
      <c r="C70" s="228"/>
      <c r="D70" s="229"/>
      <c r="E70" s="229"/>
      <c r="F70" s="229">
        <f>F17-F63</f>
        <v>0</v>
      </c>
      <c r="G70" s="229">
        <f t="shared" si="6"/>
        <v>0</v>
      </c>
      <c r="H70" s="229"/>
      <c r="I70" s="229">
        <f>I17-I63</f>
        <v>0</v>
      </c>
      <c r="J70" s="229">
        <f t="shared" si="6"/>
        <v>0</v>
      </c>
      <c r="K70" s="229"/>
      <c r="L70" s="229">
        <f t="shared" si="6"/>
        <v>0</v>
      </c>
      <c r="M70" s="229">
        <f t="shared" si="6"/>
        <v>0</v>
      </c>
      <c r="N70" s="229"/>
      <c r="O70" s="229">
        <f t="shared" si="6"/>
        <v>0</v>
      </c>
      <c r="P70" s="229">
        <f t="shared" si="6"/>
        <v>0</v>
      </c>
      <c r="Q70" s="229"/>
      <c r="R70" s="229">
        <f t="shared" si="6"/>
        <v>0</v>
      </c>
      <c r="S70" s="229">
        <f t="shared" si="6"/>
        <v>0</v>
      </c>
      <c r="T70" s="229"/>
      <c r="U70" s="230">
        <f t="shared" si="6"/>
        <v>0</v>
      </c>
      <c r="V70" s="230">
        <f t="shared" si="6"/>
        <v>0</v>
      </c>
      <c r="W70" s="230"/>
      <c r="X70" s="230">
        <f t="shared" si="6"/>
        <v>0</v>
      </c>
      <c r="Y70" s="230">
        <f t="shared" si="6"/>
        <v>0</v>
      </c>
      <c r="Z70" s="230"/>
      <c r="AA70" s="230">
        <f>AA17-AA63</f>
        <v>0</v>
      </c>
      <c r="AB70" s="228">
        <f t="shared" si="6"/>
        <v>0</v>
      </c>
    </row>
    <row r="71" spans="2:28" x14ac:dyDescent="0.2">
      <c r="B71" s="228"/>
      <c r="C71" s="228"/>
      <c r="D71" s="228"/>
      <c r="E71" s="229"/>
      <c r="F71" s="228"/>
      <c r="G71" s="228"/>
      <c r="H71" s="231"/>
      <c r="I71" s="231"/>
      <c r="J71" s="231"/>
      <c r="K71" s="231"/>
      <c r="L71" s="231"/>
      <c r="M71" s="231"/>
      <c r="N71" s="232"/>
      <c r="O71" s="231"/>
      <c r="P71" s="231"/>
      <c r="Q71" s="231"/>
      <c r="R71" s="232"/>
      <c r="S71" s="232"/>
      <c r="T71" s="232"/>
      <c r="U71" s="231"/>
      <c r="V71" s="231"/>
      <c r="W71" s="232"/>
      <c r="X71" s="228"/>
      <c r="Y71" s="228"/>
      <c r="Z71" s="232"/>
      <c r="AA71" s="228"/>
      <c r="AB71" s="228"/>
    </row>
    <row r="72" spans="2:28" x14ac:dyDescent="0.2">
      <c r="B72" s="228"/>
      <c r="C72" s="228"/>
      <c r="D72" s="228">
        <f>D65-D61</f>
        <v>0</v>
      </c>
      <c r="E72" s="228">
        <f t="shared" ref="E72:AB72" si="7">E65-E61</f>
        <v>0</v>
      </c>
      <c r="F72" s="228">
        <f t="shared" si="7"/>
        <v>0</v>
      </c>
      <c r="G72" s="228">
        <f t="shared" si="7"/>
        <v>0</v>
      </c>
      <c r="H72" s="228">
        <f t="shared" si="7"/>
        <v>0</v>
      </c>
      <c r="I72" s="228">
        <f t="shared" si="7"/>
        <v>0</v>
      </c>
      <c r="J72" s="228">
        <f t="shared" si="7"/>
        <v>0</v>
      </c>
      <c r="K72" s="228">
        <f t="shared" si="7"/>
        <v>0</v>
      </c>
      <c r="L72" s="228">
        <f t="shared" si="7"/>
        <v>0</v>
      </c>
      <c r="M72" s="228">
        <f t="shared" si="7"/>
        <v>0</v>
      </c>
      <c r="N72" s="228">
        <f t="shared" si="7"/>
        <v>0</v>
      </c>
      <c r="O72" s="228">
        <f t="shared" si="7"/>
        <v>0</v>
      </c>
      <c r="P72" s="228">
        <f t="shared" si="7"/>
        <v>0</v>
      </c>
      <c r="Q72" s="228">
        <f t="shared" si="7"/>
        <v>0</v>
      </c>
      <c r="R72" s="228">
        <f t="shared" si="7"/>
        <v>0</v>
      </c>
      <c r="S72" s="228">
        <f t="shared" si="7"/>
        <v>0</v>
      </c>
      <c r="T72" s="228">
        <f t="shared" si="7"/>
        <v>0</v>
      </c>
      <c r="U72" s="228">
        <f t="shared" si="7"/>
        <v>0</v>
      </c>
      <c r="V72" s="228">
        <f t="shared" si="7"/>
        <v>0</v>
      </c>
      <c r="W72" s="228">
        <f t="shared" si="7"/>
        <v>0</v>
      </c>
      <c r="X72" s="228">
        <f t="shared" si="7"/>
        <v>0</v>
      </c>
      <c r="Y72" s="228">
        <f t="shared" si="7"/>
        <v>0</v>
      </c>
      <c r="Z72" s="228">
        <f t="shared" si="7"/>
        <v>0</v>
      </c>
      <c r="AA72" s="228">
        <f t="shared" si="7"/>
        <v>0</v>
      </c>
      <c r="AB72" s="228">
        <f t="shared" si="7"/>
        <v>0</v>
      </c>
    </row>
    <row r="73" spans="2:28" x14ac:dyDescent="0.2">
      <c r="B73" s="228"/>
      <c r="C73" s="228"/>
      <c r="D73" s="228">
        <f>D66-D61</f>
        <v>0</v>
      </c>
      <c r="E73" s="228">
        <f t="shared" ref="E73:AB73" si="8">E66-E61</f>
        <v>0</v>
      </c>
      <c r="F73" s="228">
        <f t="shared" si="8"/>
        <v>0</v>
      </c>
      <c r="G73" s="228">
        <f t="shared" si="8"/>
        <v>0</v>
      </c>
      <c r="H73" s="228">
        <f t="shared" si="8"/>
        <v>0</v>
      </c>
      <c r="I73" s="228">
        <f t="shared" si="8"/>
        <v>0</v>
      </c>
      <c r="J73" s="228">
        <f t="shared" si="8"/>
        <v>0</v>
      </c>
      <c r="K73" s="228">
        <f t="shared" si="8"/>
        <v>0</v>
      </c>
      <c r="L73" s="228">
        <f t="shared" si="8"/>
        <v>0</v>
      </c>
      <c r="M73" s="228">
        <f t="shared" si="8"/>
        <v>0</v>
      </c>
      <c r="N73" s="228">
        <f t="shared" si="8"/>
        <v>0</v>
      </c>
      <c r="O73" s="228">
        <f t="shared" si="8"/>
        <v>0</v>
      </c>
      <c r="P73" s="228">
        <f t="shared" si="8"/>
        <v>0</v>
      </c>
      <c r="Q73" s="228">
        <f t="shared" si="8"/>
        <v>0</v>
      </c>
      <c r="R73" s="228">
        <f t="shared" si="8"/>
        <v>0</v>
      </c>
      <c r="S73" s="228">
        <f t="shared" si="8"/>
        <v>0</v>
      </c>
      <c r="T73" s="228">
        <f t="shared" si="8"/>
        <v>0</v>
      </c>
      <c r="U73" s="228">
        <f t="shared" si="8"/>
        <v>0</v>
      </c>
      <c r="V73" s="228">
        <f t="shared" si="8"/>
        <v>0</v>
      </c>
      <c r="W73" s="228">
        <f t="shared" si="8"/>
        <v>0</v>
      </c>
      <c r="X73" s="228">
        <f t="shared" si="8"/>
        <v>0</v>
      </c>
      <c r="Y73" s="228">
        <f t="shared" si="8"/>
        <v>0</v>
      </c>
      <c r="Z73" s="228">
        <f t="shared" si="8"/>
        <v>0</v>
      </c>
      <c r="AA73" s="228">
        <f t="shared" si="8"/>
        <v>0</v>
      </c>
      <c r="AB73" s="228">
        <f t="shared" si="8"/>
        <v>0</v>
      </c>
    </row>
    <row r="340" spans="32:60" ht="20.399999999999999" x14ac:dyDescent="0.2">
      <c r="AF340" s="1" ph="1"/>
      <c r="AI340" s="1" ph="1"/>
      <c r="AO340" s="1" ph="1"/>
      <c r="AR340" s="1" ph="1"/>
      <c r="AV340" s="1" ph="1"/>
      <c r="AY340" s="1" ph="1"/>
      <c r="BA340" s="1" ph="1"/>
      <c r="BD340" s="1" ph="1"/>
      <c r="BE340" s="1" ph="1"/>
      <c r="BH340" s="1" ph="1"/>
    </row>
    <row r="351" spans="32:60" ht="20.399999999999999" x14ac:dyDescent="0.2">
      <c r="AF351" s="1" ph="1"/>
      <c r="AI351" s="1" ph="1"/>
      <c r="AO351" s="1" ph="1"/>
      <c r="AR351" s="1" ph="1"/>
      <c r="AV351" s="1" ph="1"/>
      <c r="AY351" s="1" ph="1"/>
      <c r="BA351" s="1" ph="1"/>
      <c r="BD351" s="1" ph="1"/>
      <c r="BE351" s="1" ph="1"/>
      <c r="BH351" s="1" ph="1"/>
    </row>
    <row r="365" spans="32:60" ht="20.399999999999999" x14ac:dyDescent="0.2">
      <c r="AF365" s="1" ph="1"/>
      <c r="AI365" s="1" ph="1"/>
      <c r="AO365" s="1" ph="1"/>
      <c r="AR365" s="1" ph="1"/>
      <c r="AV365" s="1" ph="1"/>
      <c r="AY365" s="1" ph="1"/>
      <c r="BA365" s="1" ph="1"/>
      <c r="BD365" s="1" ph="1"/>
      <c r="BE365" s="1" ph="1"/>
      <c r="BH365" s="1" ph="1"/>
    </row>
    <row r="404" spans="32:60" ht="20.399999999999999" x14ac:dyDescent="0.2">
      <c r="AF404" s="1" ph="1"/>
      <c r="AI404" s="1" ph="1"/>
      <c r="AO404" s="1" ph="1"/>
      <c r="AR404" s="1" ph="1"/>
      <c r="AV404" s="1" ph="1"/>
      <c r="AY404" s="1" ph="1"/>
      <c r="BA404" s="1" ph="1"/>
      <c r="BD404" s="1" ph="1"/>
      <c r="BE404" s="1" ph="1"/>
      <c r="BH404" s="1" ph="1"/>
    </row>
    <row r="415" spans="32:60" ht="20.399999999999999" x14ac:dyDescent="0.2">
      <c r="AF415" s="1" ph="1"/>
      <c r="AI415" s="1" ph="1"/>
      <c r="AO415" s="1" ph="1"/>
      <c r="AR415" s="1" ph="1"/>
      <c r="AV415" s="1" ph="1"/>
      <c r="AY415" s="1" ph="1"/>
      <c r="BA415" s="1" ph="1"/>
      <c r="BD415" s="1" ph="1"/>
      <c r="BE415" s="1" ph="1"/>
      <c r="BH415" s="1" ph="1"/>
    </row>
    <row r="429" spans="32:60" ht="20.399999999999999" x14ac:dyDescent="0.2">
      <c r="AF429" s="1" ph="1"/>
      <c r="AI429" s="1" ph="1"/>
      <c r="AO429" s="1" ph="1"/>
      <c r="AR429" s="1" ph="1"/>
      <c r="AV429" s="1" ph="1"/>
      <c r="AY429" s="1" ph="1"/>
      <c r="BA429" s="1" ph="1"/>
      <c r="BD429" s="1" ph="1"/>
      <c r="BE429" s="1" ph="1"/>
      <c r="BH429" s="1" ph="1"/>
    </row>
    <row r="430" spans="32:60" ht="20.399999999999999" x14ac:dyDescent="0.2">
      <c r="AF430" s="1" ph="1"/>
      <c r="AI430" s="1" ph="1"/>
      <c r="AO430" s="1" ph="1"/>
      <c r="AR430" s="1" ph="1"/>
      <c r="AV430" s="1" ph="1"/>
      <c r="AY430" s="1" ph="1"/>
      <c r="BA430" s="1" ph="1"/>
      <c r="BD430" s="1" ph="1"/>
      <c r="BE430" s="1" ph="1"/>
      <c r="BH430" s="1" ph="1"/>
    </row>
    <row r="443" spans="32:60" ht="20.399999999999999" x14ac:dyDescent="0.2">
      <c r="AF443" s="1" ph="1"/>
      <c r="AI443" s="1" ph="1"/>
      <c r="AO443" s="1" ph="1"/>
      <c r="AR443" s="1" ph="1"/>
      <c r="AV443" s="1" ph="1"/>
      <c r="AY443" s="1" ph="1"/>
      <c r="BA443" s="1" ph="1"/>
      <c r="BD443" s="1" ph="1"/>
      <c r="BE443" s="1" ph="1"/>
      <c r="BH443" s="1" ph="1"/>
    </row>
    <row r="445" spans="32:60" ht="20.399999999999999" x14ac:dyDescent="0.2">
      <c r="AF445" s="1" ph="1"/>
      <c r="AI445" s="1" ph="1"/>
      <c r="AO445" s="1" ph="1"/>
      <c r="AR445" s="1" ph="1"/>
      <c r="AV445" s="1" ph="1"/>
      <c r="AY445" s="1" ph="1"/>
      <c r="BA445" s="1" ph="1"/>
      <c r="BD445" s="1" ph="1"/>
      <c r="BE445" s="1" ph="1"/>
      <c r="BH445" s="1" ph="1"/>
    </row>
    <row r="446" spans="32:60" ht="20.399999999999999" x14ac:dyDescent="0.2">
      <c r="AF446" s="1" ph="1"/>
      <c r="AI446" s="1" ph="1"/>
      <c r="AO446" s="1" ph="1"/>
      <c r="AR446" s="1" ph="1"/>
      <c r="AV446" s="1" ph="1"/>
      <c r="AY446" s="1" ph="1"/>
      <c r="BA446" s="1" ph="1"/>
      <c r="BD446" s="1" ph="1"/>
      <c r="BE446" s="1" ph="1"/>
      <c r="BH446" s="1" ph="1"/>
    </row>
    <row r="485" spans="32:60" ht="20.399999999999999" x14ac:dyDescent="0.2">
      <c r="AF485" s="1" ph="1"/>
      <c r="AI485" s="1" ph="1"/>
      <c r="AO485" s="1" ph="1"/>
      <c r="AR485" s="1" ph="1"/>
      <c r="AV485" s="1" ph="1"/>
      <c r="AY485" s="1" ph="1"/>
      <c r="BA485" s="1" ph="1"/>
      <c r="BD485" s="1" ph="1"/>
      <c r="BE485" s="1" ph="1"/>
      <c r="BH485" s="1" ph="1"/>
    </row>
    <row r="496" spans="32:60" ht="20.399999999999999" x14ac:dyDescent="0.2">
      <c r="AF496" s="1" ph="1"/>
      <c r="AI496" s="1" ph="1"/>
      <c r="AO496" s="1" ph="1"/>
      <c r="AR496" s="1" ph="1"/>
      <c r="AV496" s="1" ph="1"/>
      <c r="AY496" s="1" ph="1"/>
      <c r="BA496" s="1" ph="1"/>
      <c r="BD496" s="1" ph="1"/>
      <c r="BE496" s="1" ph="1"/>
      <c r="BH496" s="1" ph="1"/>
    </row>
    <row r="510" spans="32:60" ht="20.399999999999999" x14ac:dyDescent="0.2">
      <c r="AF510" s="1" ph="1"/>
      <c r="AI510" s="1" ph="1"/>
      <c r="AO510" s="1" ph="1"/>
      <c r="AR510" s="1" ph="1"/>
      <c r="AV510" s="1" ph="1"/>
      <c r="AY510" s="1" ph="1"/>
      <c r="BA510" s="1" ph="1"/>
      <c r="BD510" s="1" ph="1"/>
      <c r="BE510" s="1" ph="1"/>
      <c r="BH510" s="1" ph="1"/>
    </row>
    <row r="511" spans="32:60" ht="20.399999999999999" x14ac:dyDescent="0.2">
      <c r="AF511" s="1" ph="1"/>
      <c r="AI511" s="1" ph="1"/>
      <c r="AO511" s="1" ph="1"/>
      <c r="AR511" s="1" ph="1"/>
      <c r="AV511" s="1" ph="1"/>
      <c r="AY511" s="1" ph="1"/>
      <c r="BA511" s="1" ph="1"/>
      <c r="BD511" s="1" ph="1"/>
      <c r="BE511" s="1" ph="1"/>
      <c r="BH511" s="1" ph="1"/>
    </row>
    <row r="524" spans="32:60" ht="20.399999999999999" x14ac:dyDescent="0.2">
      <c r="AF524" s="1" ph="1"/>
      <c r="AI524" s="1" ph="1"/>
      <c r="AO524" s="1" ph="1"/>
      <c r="AR524" s="1" ph="1"/>
      <c r="AV524" s="1" ph="1"/>
      <c r="AY524" s="1" ph="1"/>
      <c r="BA524" s="1" ph="1"/>
      <c r="BD524" s="1" ph="1"/>
      <c r="BE524" s="1" ph="1"/>
      <c r="BH524" s="1" ph="1"/>
    </row>
    <row r="526" spans="32:60" ht="20.399999999999999" x14ac:dyDescent="0.2">
      <c r="AF526" s="1" ph="1"/>
      <c r="AI526" s="1" ph="1"/>
      <c r="AO526" s="1" ph="1"/>
      <c r="AR526" s="1" ph="1"/>
      <c r="AV526" s="1" ph="1"/>
      <c r="AY526" s="1" ph="1"/>
      <c r="BA526" s="1" ph="1"/>
      <c r="BD526" s="1" ph="1"/>
      <c r="BE526" s="1" ph="1"/>
      <c r="BH526" s="1" ph="1"/>
    </row>
    <row r="527" spans="32:60" ht="20.399999999999999" x14ac:dyDescent="0.2">
      <c r="AF527" s="1" ph="1"/>
      <c r="AI527" s="1" ph="1"/>
      <c r="AO527" s="1" ph="1"/>
      <c r="AR527" s="1" ph="1"/>
      <c r="AV527" s="1" ph="1"/>
      <c r="AY527" s="1" ph="1"/>
      <c r="BA527" s="1" ph="1"/>
      <c r="BD527" s="1" ph="1"/>
      <c r="BE527" s="1" ph="1"/>
      <c r="BH527" s="1" ph="1"/>
    </row>
    <row r="530" spans="32:60" ht="20.399999999999999" x14ac:dyDescent="0.2">
      <c r="AF530" s="1" ph="1"/>
      <c r="AI530" s="1" ph="1"/>
      <c r="AO530" s="1" ph="1"/>
      <c r="AR530" s="1" ph="1"/>
      <c r="AV530" s="1" ph="1"/>
      <c r="AY530" s="1" ph="1"/>
      <c r="BA530" s="1" ph="1"/>
      <c r="BD530" s="1" ph="1"/>
      <c r="BE530" s="1" ph="1"/>
      <c r="BH530" s="1" ph="1"/>
    </row>
    <row r="531" spans="32:60" ht="20.399999999999999" x14ac:dyDescent="0.2">
      <c r="AF531" s="1" ph="1"/>
      <c r="AI531" s="1" ph="1"/>
      <c r="AO531" s="1" ph="1"/>
      <c r="AR531" s="1" ph="1"/>
      <c r="AV531" s="1" ph="1"/>
      <c r="AY531" s="1" ph="1"/>
      <c r="BA531" s="1" ph="1"/>
      <c r="BD531" s="1" ph="1"/>
      <c r="BE531" s="1" ph="1"/>
      <c r="BH531" s="1" ph="1"/>
    </row>
    <row r="532" spans="32:60" ht="20.399999999999999" x14ac:dyDescent="0.2">
      <c r="AF532" s="1" ph="1"/>
      <c r="AI532" s="1" ph="1"/>
      <c r="AO532" s="1" ph="1"/>
      <c r="AR532" s="1" ph="1"/>
      <c r="AV532" s="1" ph="1"/>
      <c r="AY532" s="1" ph="1"/>
      <c r="BA532" s="1" ph="1"/>
      <c r="BD532" s="1" ph="1"/>
      <c r="BE532" s="1" ph="1"/>
      <c r="BH532" s="1" ph="1"/>
    </row>
    <row r="534" spans="32:60" ht="20.399999999999999" x14ac:dyDescent="0.2">
      <c r="AF534" s="1" ph="1"/>
      <c r="AI534" s="1" ph="1"/>
      <c r="AO534" s="1" ph="1"/>
      <c r="AR534" s="1" ph="1"/>
      <c r="AV534" s="1" ph="1"/>
      <c r="AY534" s="1" ph="1"/>
      <c r="BA534" s="1" ph="1"/>
      <c r="BD534" s="1" ph="1"/>
      <c r="BE534" s="1" ph="1"/>
      <c r="BH534" s="1" ph="1"/>
    </row>
    <row r="535" spans="32:60" ht="20.399999999999999" x14ac:dyDescent="0.2">
      <c r="AF535" s="1" ph="1"/>
      <c r="AI535" s="1" ph="1"/>
      <c r="AO535" s="1" ph="1"/>
      <c r="AR535" s="1" ph="1"/>
      <c r="AV535" s="1" ph="1"/>
      <c r="AY535" s="1" ph="1"/>
      <c r="BA535" s="1" ph="1"/>
      <c r="BD535" s="1" ph="1"/>
      <c r="BE535" s="1" ph="1"/>
      <c r="BH535" s="1" ph="1"/>
    </row>
    <row r="537" spans="32:60" ht="20.399999999999999" x14ac:dyDescent="0.2">
      <c r="AF537" s="1" ph="1"/>
      <c r="AI537" s="1" ph="1"/>
      <c r="AO537" s="1" ph="1"/>
      <c r="AR537" s="1" ph="1"/>
      <c r="AV537" s="1" ph="1"/>
      <c r="AY537" s="1" ph="1"/>
      <c r="BA537" s="1" ph="1"/>
      <c r="BD537" s="1" ph="1"/>
      <c r="BE537" s="1" ph="1"/>
      <c r="BH537" s="1" ph="1"/>
    </row>
    <row r="538" spans="32:60" ht="20.399999999999999" x14ac:dyDescent="0.2">
      <c r="AF538" s="1" ph="1"/>
      <c r="AI538" s="1" ph="1"/>
      <c r="AO538" s="1" ph="1"/>
      <c r="AR538" s="1" ph="1"/>
      <c r="AV538" s="1" ph="1"/>
      <c r="AY538" s="1" ph="1"/>
      <c r="BA538" s="1" ph="1"/>
      <c r="BD538" s="1" ph="1"/>
      <c r="BE538" s="1" ph="1"/>
      <c r="BH538" s="1" ph="1"/>
    </row>
    <row r="539" spans="32:60" ht="20.399999999999999" x14ac:dyDescent="0.2">
      <c r="AF539" s="1" ph="1"/>
      <c r="AI539" s="1" ph="1"/>
      <c r="AO539" s="1" ph="1"/>
      <c r="AR539" s="1" ph="1"/>
      <c r="AV539" s="1" ph="1"/>
      <c r="AY539" s="1" ph="1"/>
      <c r="BA539" s="1" ph="1"/>
      <c r="BD539" s="1" ph="1"/>
      <c r="BE539" s="1" ph="1"/>
      <c r="BH539" s="1" ph="1"/>
    </row>
    <row r="540" spans="32:60" ht="20.399999999999999" x14ac:dyDescent="0.2">
      <c r="AF540" s="1" ph="1"/>
      <c r="AI540" s="1" ph="1"/>
      <c r="AO540" s="1" ph="1"/>
      <c r="AR540" s="1" ph="1"/>
      <c r="AV540" s="1" ph="1"/>
      <c r="AY540" s="1" ph="1"/>
      <c r="BA540" s="1" ph="1"/>
      <c r="BD540" s="1" ph="1"/>
      <c r="BE540" s="1" ph="1"/>
      <c r="BH540" s="1" ph="1"/>
    </row>
  </sheetData>
  <mergeCells count="41">
    <mergeCell ref="C30:C32"/>
    <mergeCell ref="C33:C35"/>
    <mergeCell ref="B36:B59"/>
    <mergeCell ref="C36:C38"/>
    <mergeCell ref="C39:C41"/>
    <mergeCell ref="C42:C44"/>
    <mergeCell ref="C45:C47"/>
    <mergeCell ref="C48:C50"/>
    <mergeCell ref="C51:C53"/>
    <mergeCell ref="B18:B35"/>
    <mergeCell ref="C18:C20"/>
    <mergeCell ref="C21:C23"/>
    <mergeCell ref="C24:C26"/>
    <mergeCell ref="C27:C29"/>
    <mergeCell ref="X12:X14"/>
    <mergeCell ref="Y12:Y14"/>
    <mergeCell ref="AA12:AA14"/>
    <mergeCell ref="AB12:AB14"/>
    <mergeCell ref="B15:C17"/>
    <mergeCell ref="O12:O14"/>
    <mergeCell ref="P12:P14"/>
    <mergeCell ref="R12:R14"/>
    <mergeCell ref="S12:S14"/>
    <mergeCell ref="U12:U14"/>
    <mergeCell ref="V12:V14"/>
    <mergeCell ref="Q11:Q14"/>
    <mergeCell ref="T11:T14"/>
    <mergeCell ref="W11:W14"/>
    <mergeCell ref="Z11:Z14"/>
    <mergeCell ref="F12:F14"/>
    <mergeCell ref="N11:N14"/>
    <mergeCell ref="B7:C14"/>
    <mergeCell ref="D7:D14"/>
    <mergeCell ref="E11:E14"/>
    <mergeCell ref="H11:H14"/>
    <mergeCell ref="K11:K14"/>
    <mergeCell ref="G12:G14"/>
    <mergeCell ref="I12:I14"/>
    <mergeCell ref="J12:J14"/>
    <mergeCell ref="L12:L14"/>
    <mergeCell ref="M12:M14"/>
  </mergeCells>
  <phoneticPr fontId="2"/>
  <pageMargins left="0.74" right="0.28000000000000003" top="0.77" bottom="0.59" header="0.45" footer="0.19685039370078741"/>
  <pageSetup paperSize="9" scale="63" firstPageNumber="1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4">
    <tabColor rgb="FF00B0F0"/>
  </sheetPr>
  <dimension ref="A2:P84"/>
  <sheetViews>
    <sheetView tabSelected="1" view="pageBreakPreview" zoomScaleNormal="100" zoomScaleSheetLayoutView="100" workbookViewId="0">
      <selection activeCell="C43" sqref="C43:C45"/>
    </sheetView>
  </sheetViews>
  <sheetFormatPr defaultColWidth="9" defaultRowHeight="13.2" x14ac:dyDescent="0.2"/>
  <cols>
    <col min="1" max="1" width="4.77734375" style="13" customWidth="1"/>
    <col min="2" max="2" width="4.6640625" style="13" customWidth="1"/>
    <col min="3" max="3" width="17.109375" style="1" customWidth="1"/>
    <col min="4" max="4" width="7.88671875" style="1" customWidth="1"/>
    <col min="5" max="15" width="8.109375" style="1" customWidth="1"/>
    <col min="16" max="16" width="7.6640625" style="1" customWidth="1"/>
    <col min="17" max="19" width="8.6640625" style="1" customWidth="1"/>
    <col min="20" max="39" width="4.6640625" style="1" customWidth="1"/>
    <col min="40" max="16384" width="9" style="1"/>
  </cols>
  <sheetData>
    <row r="2" spans="2:16" ht="17.100000000000001" customHeight="1" x14ac:dyDescent="0.2">
      <c r="B2" s="20" t="s">
        <v>265</v>
      </c>
    </row>
    <row r="3" spans="2:16" ht="18" customHeight="1" x14ac:dyDescent="0.2">
      <c r="B3" s="1"/>
    </row>
    <row r="4" spans="2:16" ht="15" customHeight="1" x14ac:dyDescent="0.2">
      <c r="B4" s="1"/>
      <c r="J4" s="42"/>
      <c r="K4" s="42" t="s">
        <v>167</v>
      </c>
    </row>
    <row r="5" spans="2:16" ht="15" customHeight="1" x14ac:dyDescent="0.2">
      <c r="B5" s="1"/>
      <c r="J5" s="42"/>
      <c r="K5" s="42" t="s">
        <v>228</v>
      </c>
    </row>
    <row r="6" spans="2:16" ht="15" customHeight="1" x14ac:dyDescent="0.2">
      <c r="B6" s="1"/>
      <c r="J6" s="42"/>
      <c r="K6" s="42" t="s">
        <v>266</v>
      </c>
    </row>
    <row r="7" spans="2:16" ht="15" customHeight="1" x14ac:dyDescent="0.2">
      <c r="B7" s="1"/>
      <c r="J7" s="42"/>
      <c r="K7" s="42" t="s">
        <v>267</v>
      </c>
    </row>
    <row r="8" spans="2:16" ht="13.8" thickBot="1" x14ac:dyDescent="0.25">
      <c r="O8" s="2"/>
      <c r="P8" s="2" t="s">
        <v>232</v>
      </c>
    </row>
    <row r="9" spans="2:16" ht="15" customHeight="1" x14ac:dyDescent="0.2">
      <c r="B9" s="649"/>
      <c r="C9" s="649"/>
      <c r="D9" s="646" t="s">
        <v>207</v>
      </c>
      <c r="E9" s="650" t="s">
        <v>268</v>
      </c>
      <c r="F9" s="166"/>
      <c r="G9" s="166"/>
      <c r="H9" s="166"/>
      <c r="I9" s="167"/>
      <c r="J9" s="167"/>
      <c r="K9" s="167"/>
      <c r="L9" s="166"/>
      <c r="M9" s="166"/>
      <c r="N9" s="168"/>
      <c r="O9" s="637" t="s">
        <v>269</v>
      </c>
      <c r="P9" s="637" t="s">
        <v>270</v>
      </c>
    </row>
    <row r="10" spans="2:16" ht="15" customHeight="1" x14ac:dyDescent="0.2">
      <c r="B10" s="649"/>
      <c r="C10" s="649"/>
      <c r="D10" s="647"/>
      <c r="E10" s="651"/>
      <c r="F10" s="626" t="s">
        <v>271</v>
      </c>
      <c r="G10" s="626" t="s">
        <v>272</v>
      </c>
      <c r="H10" s="626" t="s">
        <v>273</v>
      </c>
      <c r="I10" s="626" t="s">
        <v>274</v>
      </c>
      <c r="J10" s="635" t="s">
        <v>275</v>
      </c>
      <c r="K10" s="635" t="s">
        <v>276</v>
      </c>
      <c r="L10" s="626" t="s">
        <v>277</v>
      </c>
      <c r="M10" s="653" t="s">
        <v>278</v>
      </c>
      <c r="N10" s="646" t="s">
        <v>236</v>
      </c>
      <c r="O10" s="638"/>
      <c r="P10" s="638"/>
    </row>
    <row r="11" spans="2:16" ht="10.5" customHeight="1" x14ac:dyDescent="0.2">
      <c r="B11" s="649"/>
      <c r="C11" s="649"/>
      <c r="D11" s="647"/>
      <c r="E11" s="651"/>
      <c r="F11" s="604"/>
      <c r="G11" s="604"/>
      <c r="H11" s="604"/>
      <c r="I11" s="604"/>
      <c r="J11" s="603"/>
      <c r="K11" s="603"/>
      <c r="L11" s="604"/>
      <c r="M11" s="654"/>
      <c r="N11" s="647"/>
      <c r="O11" s="638"/>
      <c r="P11" s="638"/>
    </row>
    <row r="12" spans="2:16" ht="68.25" customHeight="1" x14ac:dyDescent="0.2">
      <c r="B12" s="649"/>
      <c r="C12" s="649"/>
      <c r="D12" s="648"/>
      <c r="E12" s="652"/>
      <c r="F12" s="605"/>
      <c r="G12" s="605"/>
      <c r="H12" s="605"/>
      <c r="I12" s="605"/>
      <c r="J12" s="636"/>
      <c r="K12" s="636"/>
      <c r="L12" s="605"/>
      <c r="M12" s="655"/>
      <c r="N12" s="648"/>
      <c r="O12" s="639"/>
      <c r="P12" s="639"/>
    </row>
    <row r="13" spans="2:16" ht="18.899999999999999" customHeight="1" x14ac:dyDescent="0.2">
      <c r="B13" s="640" t="s">
        <v>208</v>
      </c>
      <c r="C13" s="641"/>
      <c r="D13" s="163">
        <f>D16+D19+D22+D25+D28+D31</f>
        <v>427</v>
      </c>
      <c r="E13" s="48">
        <f>E16+E19+E22+E25+E28+E31</f>
        <v>273</v>
      </c>
      <c r="F13" s="7">
        <f t="shared" ref="F13:N13" si="0">F16+F19+F22+F25+F28+F31</f>
        <v>245</v>
      </c>
      <c r="G13" s="7">
        <f t="shared" si="0"/>
        <v>41</v>
      </c>
      <c r="H13" s="7">
        <f t="shared" si="0"/>
        <v>138</v>
      </c>
      <c r="I13" s="7">
        <f t="shared" si="0"/>
        <v>190</v>
      </c>
      <c r="J13" s="7">
        <f>J16+J19+J22+J25+J28+J31</f>
        <v>39</v>
      </c>
      <c r="K13" s="7">
        <f t="shared" si="0"/>
        <v>17</v>
      </c>
      <c r="L13" s="7">
        <f t="shared" si="0"/>
        <v>11</v>
      </c>
      <c r="M13" s="7">
        <f t="shared" si="0"/>
        <v>57</v>
      </c>
      <c r="N13" s="96">
        <f t="shared" si="0"/>
        <v>11</v>
      </c>
      <c r="O13" s="172">
        <f>O16+O19+O22+O25+O28+O31</f>
        <v>121</v>
      </c>
      <c r="P13" s="172">
        <f>P16+P19+P22+P25+P28+P31</f>
        <v>33</v>
      </c>
    </row>
    <row r="14" spans="2:16" ht="18.899999999999999" customHeight="1" x14ac:dyDescent="0.2">
      <c r="B14" s="642"/>
      <c r="C14" s="643"/>
      <c r="D14" s="329"/>
      <c r="E14" s="330">
        <f>E13/D13</f>
        <v>0.63934426229508201</v>
      </c>
      <c r="F14" s="314">
        <f>F13/D13</f>
        <v>0.57377049180327866</v>
      </c>
      <c r="G14" s="314">
        <f>G13/D13</f>
        <v>9.6018735362997654E-2</v>
      </c>
      <c r="H14" s="314">
        <f>H13/D13</f>
        <v>0.3231850117096019</v>
      </c>
      <c r="I14" s="314">
        <f>I13/D13</f>
        <v>0.44496487119437939</v>
      </c>
      <c r="J14" s="314">
        <f>J13/D13</f>
        <v>9.1334894613583142E-2</v>
      </c>
      <c r="K14" s="314">
        <f>K13/D13</f>
        <v>3.9812646370023422E-2</v>
      </c>
      <c r="L14" s="314">
        <f>L13/D13</f>
        <v>2.576112412177986E-2</v>
      </c>
      <c r="M14" s="314">
        <f>M13/D13</f>
        <v>0.13348946135831383</v>
      </c>
      <c r="N14" s="315">
        <f>N13/D13</f>
        <v>2.576112412177986E-2</v>
      </c>
      <c r="O14" s="332">
        <f>O13/D13</f>
        <v>0.28337236533957844</v>
      </c>
      <c r="P14" s="332">
        <f>P13/D13</f>
        <v>7.7283372365339581E-2</v>
      </c>
    </row>
    <row r="15" spans="2:16" ht="18.899999999999999" customHeight="1" thickBot="1" x14ac:dyDescent="0.25">
      <c r="B15" s="644"/>
      <c r="C15" s="645"/>
      <c r="D15" s="333"/>
      <c r="E15" s="546"/>
      <c r="F15" s="316">
        <f>F13/E13</f>
        <v>0.89743589743589747</v>
      </c>
      <c r="G15" s="316">
        <f>G13/E13</f>
        <v>0.15018315018315018</v>
      </c>
      <c r="H15" s="316">
        <f>H13/E13</f>
        <v>0.50549450549450547</v>
      </c>
      <c r="I15" s="316">
        <f>I13/E13</f>
        <v>0.69597069597069594</v>
      </c>
      <c r="J15" s="316">
        <f>J13/E13</f>
        <v>0.14285714285714285</v>
      </c>
      <c r="K15" s="316">
        <f>K13/E13</f>
        <v>6.2271062271062272E-2</v>
      </c>
      <c r="L15" s="316">
        <f>L13/E13</f>
        <v>4.0293040293040296E-2</v>
      </c>
      <c r="M15" s="316">
        <f>M13/E13</f>
        <v>0.2087912087912088</v>
      </c>
      <c r="N15" s="317">
        <f>N13/E13</f>
        <v>4.0293040293040296E-2</v>
      </c>
      <c r="O15" s="334"/>
      <c r="P15" s="334"/>
    </row>
    <row r="16" spans="2:16" ht="18.899999999999999" customHeight="1" thickTop="1" x14ac:dyDescent="0.2">
      <c r="B16" s="617" t="s">
        <v>209</v>
      </c>
      <c r="C16" s="633" t="s">
        <v>210</v>
      </c>
      <c r="D16" s="318">
        <v>49</v>
      </c>
      <c r="E16" s="49">
        <f>D16-O16-P16</f>
        <v>29</v>
      </c>
      <c r="F16" s="59">
        <v>23</v>
      </c>
      <c r="G16" s="59">
        <v>3</v>
      </c>
      <c r="H16" s="59">
        <v>16</v>
      </c>
      <c r="I16" s="59">
        <v>20</v>
      </c>
      <c r="J16" s="59">
        <v>6</v>
      </c>
      <c r="K16" s="59">
        <v>0</v>
      </c>
      <c r="L16" s="59">
        <v>0</v>
      </c>
      <c r="M16" s="59">
        <v>8</v>
      </c>
      <c r="N16" s="94">
        <v>1</v>
      </c>
      <c r="O16" s="175">
        <v>15</v>
      </c>
      <c r="P16" s="175">
        <v>5</v>
      </c>
    </row>
    <row r="17" spans="2:16" ht="18.899999999999999" customHeight="1" x14ac:dyDescent="0.2">
      <c r="B17" s="618"/>
      <c r="C17" s="630"/>
      <c r="D17" s="326"/>
      <c r="E17" s="330">
        <f>E16/D16</f>
        <v>0.59183673469387754</v>
      </c>
      <c r="F17" s="314">
        <f>F16/D16</f>
        <v>0.46938775510204084</v>
      </c>
      <c r="G17" s="314">
        <f>G16/D16</f>
        <v>6.1224489795918366E-2</v>
      </c>
      <c r="H17" s="314">
        <f>H16/D16</f>
        <v>0.32653061224489793</v>
      </c>
      <c r="I17" s="314">
        <f>I16/D16</f>
        <v>0.40816326530612246</v>
      </c>
      <c r="J17" s="314">
        <f>J16/D16</f>
        <v>0.12244897959183673</v>
      </c>
      <c r="K17" s="314">
        <f>K16/D16</f>
        <v>0</v>
      </c>
      <c r="L17" s="314">
        <f>L16/D16</f>
        <v>0</v>
      </c>
      <c r="M17" s="314">
        <f>M16/D16</f>
        <v>0.16326530612244897</v>
      </c>
      <c r="N17" s="315">
        <f>N16/D16</f>
        <v>2.0408163265306121E-2</v>
      </c>
      <c r="O17" s="332">
        <f>O16/D16</f>
        <v>0.30612244897959184</v>
      </c>
      <c r="P17" s="332">
        <f>P16/D16</f>
        <v>0.10204081632653061</v>
      </c>
    </row>
    <row r="18" spans="2:16" ht="18.899999999999999" customHeight="1" x14ac:dyDescent="0.2">
      <c r="B18" s="618"/>
      <c r="C18" s="634"/>
      <c r="D18" s="209"/>
      <c r="E18" s="335"/>
      <c r="F18" s="319">
        <f>F16/E16</f>
        <v>0.7931034482758621</v>
      </c>
      <c r="G18" s="319">
        <f>G16/E16</f>
        <v>0.10344827586206896</v>
      </c>
      <c r="H18" s="319">
        <f>H16/E16</f>
        <v>0.55172413793103448</v>
      </c>
      <c r="I18" s="319">
        <f>I16/E16</f>
        <v>0.68965517241379315</v>
      </c>
      <c r="J18" s="319">
        <f>J16/E16</f>
        <v>0.20689655172413793</v>
      </c>
      <c r="K18" s="319">
        <f>K16/E16</f>
        <v>0</v>
      </c>
      <c r="L18" s="319">
        <f>L16/E16</f>
        <v>0</v>
      </c>
      <c r="M18" s="319">
        <f>M16/E16</f>
        <v>0.27586206896551724</v>
      </c>
      <c r="N18" s="320">
        <f>N16/E16</f>
        <v>3.4482758620689655E-2</v>
      </c>
      <c r="O18" s="336"/>
      <c r="P18" s="336"/>
    </row>
    <row r="19" spans="2:16" ht="18.899999999999999" customHeight="1" x14ac:dyDescent="0.2">
      <c r="B19" s="618"/>
      <c r="C19" s="629" t="s">
        <v>211</v>
      </c>
      <c r="D19" s="313">
        <v>87</v>
      </c>
      <c r="E19" s="49">
        <f>D19-O19-P19</f>
        <v>57</v>
      </c>
      <c r="F19" s="28">
        <v>54</v>
      </c>
      <c r="G19" s="28">
        <v>8</v>
      </c>
      <c r="H19" s="28">
        <v>28</v>
      </c>
      <c r="I19" s="28">
        <v>40</v>
      </c>
      <c r="J19" s="28">
        <v>8</v>
      </c>
      <c r="K19" s="28">
        <v>1</v>
      </c>
      <c r="L19" s="28">
        <v>4</v>
      </c>
      <c r="M19" s="28">
        <v>14</v>
      </c>
      <c r="N19" s="95">
        <v>3</v>
      </c>
      <c r="O19" s="176">
        <v>24</v>
      </c>
      <c r="P19" s="176">
        <v>6</v>
      </c>
    </row>
    <row r="20" spans="2:16" ht="18.899999999999999" customHeight="1" x14ac:dyDescent="0.2">
      <c r="B20" s="618"/>
      <c r="C20" s="630"/>
      <c r="D20" s="326"/>
      <c r="E20" s="330">
        <f t="shared" ref="E20" si="1">E19/D19</f>
        <v>0.65517241379310343</v>
      </c>
      <c r="F20" s="314">
        <f t="shared" ref="F20" si="2">F19/D19</f>
        <v>0.62068965517241381</v>
      </c>
      <c r="G20" s="314">
        <f t="shared" ref="G20" si="3">G19/D19</f>
        <v>9.1954022988505746E-2</v>
      </c>
      <c r="H20" s="314">
        <f t="shared" ref="H20" si="4">H19/D19</f>
        <v>0.32183908045977011</v>
      </c>
      <c r="I20" s="314">
        <f t="shared" ref="I20" si="5">I19/D19</f>
        <v>0.45977011494252873</v>
      </c>
      <c r="J20" s="314">
        <f t="shared" ref="J20" si="6">J19/D19</f>
        <v>9.1954022988505746E-2</v>
      </c>
      <c r="K20" s="314">
        <f t="shared" ref="K20" si="7">K19/D19</f>
        <v>1.1494252873563218E-2</v>
      </c>
      <c r="L20" s="314">
        <f t="shared" ref="L20" si="8">L19/D19</f>
        <v>4.5977011494252873E-2</v>
      </c>
      <c r="M20" s="314">
        <f t="shared" ref="M20" si="9">M19/D19</f>
        <v>0.16091954022988506</v>
      </c>
      <c r="N20" s="315">
        <f t="shared" ref="N20" si="10">N19/D19</f>
        <v>3.4482758620689655E-2</v>
      </c>
      <c r="O20" s="332">
        <f t="shared" ref="O20" si="11">O19/D19</f>
        <v>0.27586206896551724</v>
      </c>
      <c r="P20" s="332">
        <f>P19/D19</f>
        <v>6.8965517241379309E-2</v>
      </c>
    </row>
    <row r="21" spans="2:16" ht="18.899999999999999" customHeight="1" x14ac:dyDescent="0.2">
      <c r="B21" s="618"/>
      <c r="C21" s="634"/>
      <c r="D21" s="540"/>
      <c r="E21" s="335"/>
      <c r="F21" s="319">
        <f t="shared" ref="F21" si="12">F19/E19</f>
        <v>0.94736842105263153</v>
      </c>
      <c r="G21" s="319">
        <f t="shared" ref="G21" si="13">G19/E19</f>
        <v>0.14035087719298245</v>
      </c>
      <c r="H21" s="319">
        <f t="shared" ref="H21" si="14">H19/E19</f>
        <v>0.49122807017543857</v>
      </c>
      <c r="I21" s="319">
        <f t="shared" ref="I21" si="15">I19/E19</f>
        <v>0.70175438596491224</v>
      </c>
      <c r="J21" s="319">
        <f t="shared" ref="J21" si="16">J19/E19</f>
        <v>0.14035087719298245</v>
      </c>
      <c r="K21" s="319">
        <f t="shared" ref="K21" si="17">K19/E19</f>
        <v>1.7543859649122806E-2</v>
      </c>
      <c r="L21" s="319">
        <f t="shared" ref="L21" si="18">L19/E19</f>
        <v>7.0175438596491224E-2</v>
      </c>
      <c r="M21" s="319">
        <f t="shared" ref="M21" si="19">M19/E19</f>
        <v>0.24561403508771928</v>
      </c>
      <c r="N21" s="320">
        <f t="shared" ref="N21" si="20">N19/E19</f>
        <v>5.2631578947368418E-2</v>
      </c>
      <c r="O21" s="336"/>
      <c r="P21" s="336"/>
    </row>
    <row r="22" spans="2:16" ht="18.899999999999999" customHeight="1" x14ac:dyDescent="0.2">
      <c r="B22" s="618"/>
      <c r="C22" s="629" t="s">
        <v>212</v>
      </c>
      <c r="D22" s="321">
        <v>25</v>
      </c>
      <c r="E22" s="49">
        <f t="shared" ref="E22" si="21">D22-O22-P22</f>
        <v>18</v>
      </c>
      <c r="F22" s="28">
        <v>15</v>
      </c>
      <c r="G22" s="28">
        <v>3</v>
      </c>
      <c r="H22" s="28">
        <v>10</v>
      </c>
      <c r="I22" s="28">
        <v>13</v>
      </c>
      <c r="J22" s="28">
        <v>7</v>
      </c>
      <c r="K22" s="28">
        <v>0</v>
      </c>
      <c r="L22" s="28">
        <v>2</v>
      </c>
      <c r="M22" s="28">
        <v>6</v>
      </c>
      <c r="N22" s="95">
        <v>1</v>
      </c>
      <c r="O22" s="176">
        <v>6</v>
      </c>
      <c r="P22" s="176">
        <v>1</v>
      </c>
    </row>
    <row r="23" spans="2:16" ht="18.899999999999999" customHeight="1" x14ac:dyDescent="0.2">
      <c r="B23" s="618"/>
      <c r="C23" s="630"/>
      <c r="D23" s="326"/>
      <c r="E23" s="330">
        <f t="shared" ref="E23" si="22">E22/D22</f>
        <v>0.72</v>
      </c>
      <c r="F23" s="314">
        <f t="shared" ref="F23" si="23">F22/D22</f>
        <v>0.6</v>
      </c>
      <c r="G23" s="314">
        <f t="shared" ref="G23" si="24">G22/D22</f>
        <v>0.12</v>
      </c>
      <c r="H23" s="314">
        <f t="shared" ref="H23" si="25">H22/D22</f>
        <v>0.4</v>
      </c>
      <c r="I23" s="314">
        <f t="shared" ref="I23" si="26">I22/D22</f>
        <v>0.52</v>
      </c>
      <c r="J23" s="314">
        <f t="shared" ref="J23" si="27">J22/D22</f>
        <v>0.28000000000000003</v>
      </c>
      <c r="K23" s="314">
        <f t="shared" ref="K23" si="28">K22/D22</f>
        <v>0</v>
      </c>
      <c r="L23" s="314">
        <f t="shared" ref="L23" si="29">L22/D22</f>
        <v>0.08</v>
      </c>
      <c r="M23" s="314">
        <f>M22/D22</f>
        <v>0.24</v>
      </c>
      <c r="N23" s="542">
        <f>N22/E22</f>
        <v>5.5555555555555552E-2</v>
      </c>
      <c r="O23" s="332">
        <f t="shared" ref="O23" si="30">O22/D22</f>
        <v>0.24</v>
      </c>
      <c r="P23" s="332">
        <f>P22/D22</f>
        <v>0.04</v>
      </c>
    </row>
    <row r="24" spans="2:16" ht="18.899999999999999" customHeight="1" x14ac:dyDescent="0.2">
      <c r="B24" s="618"/>
      <c r="C24" s="634"/>
      <c r="D24" s="540"/>
      <c r="E24" s="335"/>
      <c r="F24" s="319">
        <f t="shared" ref="F24" si="31">F22/E22</f>
        <v>0.83333333333333337</v>
      </c>
      <c r="G24" s="319">
        <f t="shared" ref="G24" si="32">G22/E22</f>
        <v>0.16666666666666666</v>
      </c>
      <c r="H24" s="319">
        <f t="shared" ref="H24" si="33">H22/E22</f>
        <v>0.55555555555555558</v>
      </c>
      <c r="I24" s="319">
        <f t="shared" ref="I24" si="34">I22/E22</f>
        <v>0.72222222222222221</v>
      </c>
      <c r="J24" s="319">
        <f t="shared" ref="J24" si="35">J22/E22</f>
        <v>0.3888888888888889</v>
      </c>
      <c r="K24" s="319">
        <f t="shared" ref="K24" si="36">K22/E22</f>
        <v>0</v>
      </c>
      <c r="L24" s="319">
        <f t="shared" ref="L24" si="37">L22/E22</f>
        <v>0.1111111111111111</v>
      </c>
      <c r="M24" s="319">
        <f t="shared" ref="M24" si="38">M22/E22</f>
        <v>0.33333333333333331</v>
      </c>
      <c r="N24" s="320">
        <f t="shared" ref="N24" si="39">N22/E22</f>
        <v>5.5555555555555552E-2</v>
      </c>
      <c r="O24" s="336"/>
      <c r="P24" s="336"/>
    </row>
    <row r="25" spans="2:16" ht="18.899999999999999" customHeight="1" x14ac:dyDescent="0.2">
      <c r="B25" s="618"/>
      <c r="C25" s="629" t="s">
        <v>213</v>
      </c>
      <c r="D25" s="321">
        <v>82</v>
      </c>
      <c r="E25" s="49">
        <f t="shared" ref="E25" si="40">D25-O25-P25</f>
        <v>47</v>
      </c>
      <c r="F25" s="28">
        <v>36</v>
      </c>
      <c r="G25" s="28">
        <v>11</v>
      </c>
      <c r="H25" s="28">
        <v>25</v>
      </c>
      <c r="I25" s="28">
        <v>28</v>
      </c>
      <c r="J25" s="28">
        <v>9</v>
      </c>
      <c r="K25" s="28">
        <v>2</v>
      </c>
      <c r="L25" s="28">
        <v>0</v>
      </c>
      <c r="M25" s="28">
        <v>8</v>
      </c>
      <c r="N25" s="95">
        <v>1</v>
      </c>
      <c r="O25" s="176">
        <v>27</v>
      </c>
      <c r="P25" s="176">
        <v>8</v>
      </c>
    </row>
    <row r="26" spans="2:16" ht="18.899999999999999" customHeight="1" x14ac:dyDescent="0.2">
      <c r="B26" s="618"/>
      <c r="C26" s="630"/>
      <c r="D26" s="326"/>
      <c r="E26" s="330">
        <f t="shared" ref="E26" si="41">E25/D25</f>
        <v>0.57317073170731703</v>
      </c>
      <c r="F26" s="314">
        <f t="shared" ref="F26" si="42">F25/D25</f>
        <v>0.43902439024390244</v>
      </c>
      <c r="G26" s="314">
        <f t="shared" ref="G26" si="43">G25/D25</f>
        <v>0.13414634146341464</v>
      </c>
      <c r="H26" s="314">
        <f t="shared" ref="H26" si="44">H25/D25</f>
        <v>0.3048780487804878</v>
      </c>
      <c r="I26" s="314">
        <f t="shared" ref="I26" si="45">I25/D25</f>
        <v>0.34146341463414637</v>
      </c>
      <c r="J26" s="314">
        <f t="shared" ref="J26" si="46">J25/D25</f>
        <v>0.10975609756097561</v>
      </c>
      <c r="K26" s="314">
        <f t="shared" ref="K26" si="47">K25/D25</f>
        <v>2.4390243902439025E-2</v>
      </c>
      <c r="L26" s="314">
        <f t="shared" ref="L26" si="48">L25/D25</f>
        <v>0</v>
      </c>
      <c r="M26" s="314">
        <f t="shared" ref="M26" si="49">M25/D25</f>
        <v>9.7560975609756101E-2</v>
      </c>
      <c r="N26" s="315">
        <f t="shared" ref="N26" si="50">N25/D25</f>
        <v>1.2195121951219513E-2</v>
      </c>
      <c r="O26" s="332">
        <f t="shared" ref="O26" si="51">O25/D25</f>
        <v>0.32926829268292684</v>
      </c>
      <c r="P26" s="332">
        <f>P25/D25</f>
        <v>9.7560975609756101E-2</v>
      </c>
    </row>
    <row r="27" spans="2:16" ht="18.899999999999999" customHeight="1" x14ac:dyDescent="0.2">
      <c r="B27" s="618"/>
      <c r="C27" s="634"/>
      <c r="D27" s="540"/>
      <c r="E27" s="335"/>
      <c r="F27" s="319">
        <f t="shared" ref="F27" si="52">F25/E25</f>
        <v>0.76595744680851063</v>
      </c>
      <c r="G27" s="319">
        <f t="shared" ref="G27" si="53">G25/E25</f>
        <v>0.23404255319148937</v>
      </c>
      <c r="H27" s="319">
        <f t="shared" ref="H27" si="54">H25/E25</f>
        <v>0.53191489361702127</v>
      </c>
      <c r="I27" s="319">
        <f t="shared" ref="I27" si="55">I25/E25</f>
        <v>0.5957446808510638</v>
      </c>
      <c r="J27" s="319">
        <f t="shared" ref="J27" si="56">J25/E25</f>
        <v>0.19148936170212766</v>
      </c>
      <c r="K27" s="319">
        <f t="shared" ref="K27" si="57">K25/E25</f>
        <v>4.2553191489361701E-2</v>
      </c>
      <c r="L27" s="319">
        <f t="shared" ref="L27" si="58">L25/E25</f>
        <v>0</v>
      </c>
      <c r="M27" s="319">
        <f t="shared" ref="M27" si="59">M25/E25</f>
        <v>0.1702127659574468</v>
      </c>
      <c r="N27" s="320">
        <f t="shared" ref="N27" si="60">N25/E25</f>
        <v>2.1276595744680851E-2</v>
      </c>
      <c r="O27" s="336"/>
      <c r="P27" s="336"/>
    </row>
    <row r="28" spans="2:16" ht="18.899999999999999" customHeight="1" x14ac:dyDescent="0.2">
      <c r="B28" s="618"/>
      <c r="C28" s="629" t="s">
        <v>214</v>
      </c>
      <c r="D28" s="321">
        <v>8</v>
      </c>
      <c r="E28" s="48">
        <f t="shared" ref="E28" si="61">D28-O28-P28</f>
        <v>7</v>
      </c>
      <c r="F28" s="7">
        <v>7</v>
      </c>
      <c r="G28" s="7">
        <v>0</v>
      </c>
      <c r="H28" s="7">
        <v>3</v>
      </c>
      <c r="I28" s="7">
        <v>5</v>
      </c>
      <c r="J28" s="7">
        <v>0</v>
      </c>
      <c r="K28" s="7">
        <v>0</v>
      </c>
      <c r="L28" s="7">
        <v>0</v>
      </c>
      <c r="M28" s="7">
        <v>1</v>
      </c>
      <c r="N28" s="96">
        <v>0</v>
      </c>
      <c r="O28" s="172">
        <v>1</v>
      </c>
      <c r="P28" s="172">
        <v>0</v>
      </c>
    </row>
    <row r="29" spans="2:16" ht="18.899999999999999" customHeight="1" x14ac:dyDescent="0.2">
      <c r="B29" s="618"/>
      <c r="C29" s="630"/>
      <c r="D29" s="326"/>
      <c r="E29" s="330">
        <f t="shared" ref="E29" si="62">E28/D28</f>
        <v>0.875</v>
      </c>
      <c r="F29" s="314">
        <f t="shared" ref="F29" si="63">F28/D28</f>
        <v>0.875</v>
      </c>
      <c r="G29" s="314">
        <f t="shared" ref="G29" si="64">G28/D28</f>
        <v>0</v>
      </c>
      <c r="H29" s="314">
        <f t="shared" ref="H29" si="65">H28/D28</f>
        <v>0.375</v>
      </c>
      <c r="I29" s="314">
        <f t="shared" ref="I29" si="66">I28/D28</f>
        <v>0.625</v>
      </c>
      <c r="J29" s="314">
        <f t="shared" ref="J29" si="67">J28/D28</f>
        <v>0</v>
      </c>
      <c r="K29" s="314">
        <f t="shared" ref="K29" si="68">K28/D28</f>
        <v>0</v>
      </c>
      <c r="L29" s="314">
        <f t="shared" ref="L29" si="69">L28/D28</f>
        <v>0</v>
      </c>
      <c r="M29" s="314">
        <f t="shared" ref="M29" si="70">M28/D28</f>
        <v>0.125</v>
      </c>
      <c r="N29" s="315">
        <f t="shared" ref="N29" si="71">N28/D28</f>
        <v>0</v>
      </c>
      <c r="O29" s="332">
        <f t="shared" ref="O29" si="72">O28/D28</f>
        <v>0.125</v>
      </c>
      <c r="P29" s="332">
        <f t="shared" ref="P29" si="73">P28/D28</f>
        <v>0</v>
      </c>
    </row>
    <row r="30" spans="2:16" ht="18.899999999999999" customHeight="1" x14ac:dyDescent="0.2">
      <c r="B30" s="618"/>
      <c r="C30" s="634"/>
      <c r="D30" s="540"/>
      <c r="E30" s="335"/>
      <c r="F30" s="319">
        <f t="shared" ref="F30" si="74">F28/E28</f>
        <v>1</v>
      </c>
      <c r="G30" s="319">
        <f t="shared" ref="G30" si="75">G28/E28</f>
        <v>0</v>
      </c>
      <c r="H30" s="319">
        <f t="shared" ref="H30" si="76">H28/E28</f>
        <v>0.42857142857142855</v>
      </c>
      <c r="I30" s="319">
        <f t="shared" ref="I30" si="77">I28/E28</f>
        <v>0.7142857142857143</v>
      </c>
      <c r="J30" s="319">
        <f t="shared" ref="J30" si="78">J28/E28</f>
        <v>0</v>
      </c>
      <c r="K30" s="319">
        <f t="shared" ref="K30" si="79">K28/E28</f>
        <v>0</v>
      </c>
      <c r="L30" s="319">
        <f t="shared" ref="L30" si="80">L28/E28</f>
        <v>0</v>
      </c>
      <c r="M30" s="319">
        <f t="shared" ref="M30" si="81">M28/E28</f>
        <v>0.14285714285714285</v>
      </c>
      <c r="N30" s="320">
        <f t="shared" ref="N30" si="82">N28/E28</f>
        <v>0</v>
      </c>
      <c r="O30" s="336"/>
      <c r="P30" s="336"/>
    </row>
    <row r="31" spans="2:16" ht="18.899999999999999" customHeight="1" x14ac:dyDescent="0.2">
      <c r="B31" s="618"/>
      <c r="C31" s="629" t="s">
        <v>215</v>
      </c>
      <c r="D31" s="321">
        <v>176</v>
      </c>
      <c r="E31" s="49">
        <f t="shared" ref="E31" si="83">D31-O31-P31</f>
        <v>115</v>
      </c>
      <c r="F31" s="28">
        <v>110</v>
      </c>
      <c r="G31" s="28">
        <v>16</v>
      </c>
      <c r="H31" s="28">
        <v>56</v>
      </c>
      <c r="I31" s="28">
        <v>84</v>
      </c>
      <c r="J31" s="28">
        <v>9</v>
      </c>
      <c r="K31" s="28">
        <v>14</v>
      </c>
      <c r="L31" s="28">
        <v>5</v>
      </c>
      <c r="M31" s="28">
        <v>20</v>
      </c>
      <c r="N31" s="95">
        <v>5</v>
      </c>
      <c r="O31" s="176">
        <v>48</v>
      </c>
      <c r="P31" s="176">
        <v>13</v>
      </c>
    </row>
    <row r="32" spans="2:16" ht="18.899999999999999" customHeight="1" x14ac:dyDescent="0.2">
      <c r="B32" s="618"/>
      <c r="C32" s="630"/>
      <c r="D32" s="326"/>
      <c r="E32" s="330">
        <f t="shared" ref="E32" si="84">E31/D31</f>
        <v>0.65340909090909094</v>
      </c>
      <c r="F32" s="314">
        <f t="shared" ref="F32" si="85">F31/D31</f>
        <v>0.625</v>
      </c>
      <c r="G32" s="314">
        <f t="shared" ref="G32" si="86">G31/D31</f>
        <v>9.0909090909090912E-2</v>
      </c>
      <c r="H32" s="314">
        <f t="shared" ref="H32" si="87">H31/D31</f>
        <v>0.31818181818181818</v>
      </c>
      <c r="I32" s="314">
        <f t="shared" ref="I32" si="88">I31/D31</f>
        <v>0.47727272727272729</v>
      </c>
      <c r="J32" s="314">
        <f t="shared" ref="J32" si="89">J31/D31</f>
        <v>5.113636363636364E-2</v>
      </c>
      <c r="K32" s="314">
        <f t="shared" ref="K32" si="90">K31/D31</f>
        <v>7.9545454545454544E-2</v>
      </c>
      <c r="L32" s="314">
        <f t="shared" ref="L32" si="91">L31/D31</f>
        <v>2.8409090909090908E-2</v>
      </c>
      <c r="M32" s="314">
        <f t="shared" ref="M32" si="92">M31/D31</f>
        <v>0.11363636363636363</v>
      </c>
      <c r="N32" s="315">
        <f t="shared" ref="N32" si="93">N31/D31</f>
        <v>2.8409090909090908E-2</v>
      </c>
      <c r="O32" s="332">
        <f t="shared" ref="O32" si="94">O31/D31</f>
        <v>0.27272727272727271</v>
      </c>
      <c r="P32" s="332">
        <f t="shared" ref="P32" si="95">P31/D31</f>
        <v>7.3863636363636367E-2</v>
      </c>
    </row>
    <row r="33" spans="2:16" ht="18.899999999999999" customHeight="1" thickBot="1" x14ac:dyDescent="0.25">
      <c r="B33" s="623"/>
      <c r="C33" s="632"/>
      <c r="D33" s="541"/>
      <c r="E33" s="337"/>
      <c r="F33" s="322">
        <f t="shared" ref="F33" si="96">F31/E31</f>
        <v>0.95652173913043481</v>
      </c>
      <c r="G33" s="322">
        <f t="shared" ref="G33" si="97">G31/E31</f>
        <v>0.1391304347826087</v>
      </c>
      <c r="H33" s="322">
        <f t="shared" ref="H33" si="98">H31/E31</f>
        <v>0.48695652173913045</v>
      </c>
      <c r="I33" s="322">
        <f t="shared" ref="I33" si="99">I31/E31</f>
        <v>0.73043478260869565</v>
      </c>
      <c r="J33" s="322">
        <f t="shared" ref="J33" si="100">J31/E31</f>
        <v>7.8260869565217397E-2</v>
      </c>
      <c r="K33" s="322">
        <f t="shared" ref="K33" si="101">K31/E31</f>
        <v>0.12173913043478261</v>
      </c>
      <c r="L33" s="322">
        <f t="shared" ref="L33" si="102">L31/E31</f>
        <v>4.3478260869565216E-2</v>
      </c>
      <c r="M33" s="322">
        <f t="shared" ref="M33" si="103">M31/E31</f>
        <v>0.17391304347826086</v>
      </c>
      <c r="N33" s="323">
        <f t="shared" ref="N33" si="104">N31/E31</f>
        <v>4.3478260869565216E-2</v>
      </c>
      <c r="O33" s="339"/>
      <c r="P33" s="339"/>
    </row>
    <row r="34" spans="2:16" ht="18.899999999999999" customHeight="1" thickTop="1" x14ac:dyDescent="0.2">
      <c r="B34" s="617" t="s">
        <v>216</v>
      </c>
      <c r="C34" s="633" t="s">
        <v>217</v>
      </c>
      <c r="D34" s="321">
        <v>106</v>
      </c>
      <c r="E34" s="49">
        <f>D34-O34-P34</f>
        <v>39</v>
      </c>
      <c r="F34" s="28">
        <v>32</v>
      </c>
      <c r="G34" s="28">
        <v>5</v>
      </c>
      <c r="H34" s="28">
        <v>23</v>
      </c>
      <c r="I34" s="28">
        <v>24</v>
      </c>
      <c r="J34" s="28">
        <v>4</v>
      </c>
      <c r="K34" s="28">
        <v>2</v>
      </c>
      <c r="L34" s="28">
        <v>2</v>
      </c>
      <c r="M34" s="28">
        <v>5</v>
      </c>
      <c r="N34" s="95">
        <v>2</v>
      </c>
      <c r="O34" s="176">
        <v>44</v>
      </c>
      <c r="P34" s="176">
        <v>23</v>
      </c>
    </row>
    <row r="35" spans="2:16" ht="18.899999999999999" customHeight="1" x14ac:dyDescent="0.2">
      <c r="B35" s="618"/>
      <c r="C35" s="630"/>
      <c r="D35" s="326"/>
      <c r="E35" s="330">
        <f t="shared" ref="E35" si="105">E34/D34</f>
        <v>0.36792452830188677</v>
      </c>
      <c r="F35" s="314">
        <f t="shared" ref="F35" si="106">F34/D34</f>
        <v>0.30188679245283018</v>
      </c>
      <c r="G35" s="314">
        <f t="shared" ref="G35" si="107">G34/D34</f>
        <v>4.716981132075472E-2</v>
      </c>
      <c r="H35" s="314">
        <f t="shared" ref="H35" si="108">H34/D34</f>
        <v>0.21698113207547171</v>
      </c>
      <c r="I35" s="314">
        <f t="shared" ref="I35" si="109">I34/D34</f>
        <v>0.22641509433962265</v>
      </c>
      <c r="J35" s="314">
        <f t="shared" ref="J35" si="110">J34/D34</f>
        <v>3.7735849056603772E-2</v>
      </c>
      <c r="K35" s="314">
        <f t="shared" ref="K35" si="111">K34/D34</f>
        <v>1.8867924528301886E-2</v>
      </c>
      <c r="L35" s="314">
        <f t="shared" ref="L35" si="112">L34/D34</f>
        <v>1.8867924528301886E-2</v>
      </c>
      <c r="M35" s="314">
        <f t="shared" ref="M35" si="113">M34/D34</f>
        <v>4.716981132075472E-2</v>
      </c>
      <c r="N35" s="315">
        <f t="shared" ref="N35" si="114">N34/D34</f>
        <v>1.8867924528301886E-2</v>
      </c>
      <c r="O35" s="332">
        <f t="shared" ref="O35" si="115">O34/D34</f>
        <v>0.41509433962264153</v>
      </c>
      <c r="P35" s="332">
        <f t="shared" ref="P35" si="116">P34/D34</f>
        <v>0.21698113207547171</v>
      </c>
    </row>
    <row r="36" spans="2:16" ht="18.899999999999999" customHeight="1" x14ac:dyDescent="0.2">
      <c r="B36" s="618"/>
      <c r="C36" s="634"/>
      <c r="D36" s="540"/>
      <c r="E36" s="335"/>
      <c r="F36" s="319">
        <f t="shared" ref="F36" si="117">F34/E34</f>
        <v>0.82051282051282048</v>
      </c>
      <c r="G36" s="319">
        <f t="shared" ref="G36" si="118">G34/E34</f>
        <v>0.12820512820512819</v>
      </c>
      <c r="H36" s="319">
        <f t="shared" ref="H36" si="119">H34/E34</f>
        <v>0.58974358974358976</v>
      </c>
      <c r="I36" s="319">
        <f t="shared" ref="I36" si="120">I34/E34</f>
        <v>0.61538461538461542</v>
      </c>
      <c r="J36" s="319">
        <f t="shared" ref="J36" si="121">J34/E34</f>
        <v>0.10256410256410256</v>
      </c>
      <c r="K36" s="319">
        <f t="shared" ref="K36" si="122">K34/E34</f>
        <v>5.128205128205128E-2</v>
      </c>
      <c r="L36" s="319">
        <f t="shared" ref="L36" si="123">L34/E34</f>
        <v>5.128205128205128E-2</v>
      </c>
      <c r="M36" s="319">
        <f t="shared" ref="M36" si="124">M34/E34</f>
        <v>0.12820512820512819</v>
      </c>
      <c r="N36" s="320">
        <f t="shared" ref="N36" si="125">N34/E34</f>
        <v>5.128205128205128E-2</v>
      </c>
      <c r="O36" s="336"/>
      <c r="P36" s="336"/>
    </row>
    <row r="37" spans="2:16" ht="18.899999999999999" customHeight="1" x14ac:dyDescent="0.2">
      <c r="B37" s="618"/>
      <c r="C37" s="629" t="s">
        <v>218</v>
      </c>
      <c r="D37" s="321">
        <v>171</v>
      </c>
      <c r="E37" s="49">
        <f>D37-O37-P37</f>
        <v>107</v>
      </c>
      <c r="F37" s="28">
        <v>89</v>
      </c>
      <c r="G37" s="28">
        <v>16</v>
      </c>
      <c r="H37" s="28">
        <v>55</v>
      </c>
      <c r="I37" s="28">
        <v>68</v>
      </c>
      <c r="J37" s="28">
        <v>15</v>
      </c>
      <c r="K37" s="28">
        <v>3</v>
      </c>
      <c r="L37" s="28">
        <v>1</v>
      </c>
      <c r="M37" s="28">
        <v>23</v>
      </c>
      <c r="N37" s="95">
        <v>4</v>
      </c>
      <c r="O37" s="176">
        <v>58</v>
      </c>
      <c r="P37" s="176">
        <v>6</v>
      </c>
    </row>
    <row r="38" spans="2:16" ht="18.899999999999999" customHeight="1" x14ac:dyDescent="0.2">
      <c r="B38" s="618"/>
      <c r="C38" s="630"/>
      <c r="D38" s="326"/>
      <c r="E38" s="330">
        <f t="shared" ref="E38" si="126">E37/D37</f>
        <v>0.6257309941520468</v>
      </c>
      <c r="F38" s="314">
        <f t="shared" ref="F38" si="127">F37/D37</f>
        <v>0.52046783625730997</v>
      </c>
      <c r="G38" s="314">
        <f t="shared" ref="G38" si="128">G37/D37</f>
        <v>9.3567251461988299E-2</v>
      </c>
      <c r="H38" s="314">
        <f t="shared" ref="H38" si="129">H37/D37</f>
        <v>0.32163742690058478</v>
      </c>
      <c r="I38" s="314">
        <f t="shared" ref="I38" si="130">I37/D37</f>
        <v>0.39766081871345027</v>
      </c>
      <c r="J38" s="314">
        <f t="shared" ref="J38" si="131">J37/D37</f>
        <v>8.771929824561403E-2</v>
      </c>
      <c r="K38" s="314">
        <f t="shared" ref="K38" si="132">K37/D37</f>
        <v>1.7543859649122806E-2</v>
      </c>
      <c r="L38" s="314">
        <f t="shared" ref="L38" si="133">L37/D37</f>
        <v>5.8479532163742687E-3</v>
      </c>
      <c r="M38" s="314">
        <f t="shared" ref="M38" si="134">M37/D37</f>
        <v>0.13450292397660818</v>
      </c>
      <c r="N38" s="315">
        <f t="shared" ref="N38" si="135">N37/D37</f>
        <v>2.3391812865497075E-2</v>
      </c>
      <c r="O38" s="332">
        <f t="shared" ref="O38" si="136">O37/D37</f>
        <v>0.33918128654970758</v>
      </c>
      <c r="P38" s="332">
        <f t="shared" ref="P38" si="137">P37/D37</f>
        <v>3.5087719298245612E-2</v>
      </c>
    </row>
    <row r="39" spans="2:16" ht="18.899999999999999" customHeight="1" x14ac:dyDescent="0.2">
      <c r="B39" s="618"/>
      <c r="C39" s="634"/>
      <c r="D39" s="540"/>
      <c r="E39" s="335"/>
      <c r="F39" s="319">
        <f t="shared" ref="F39" si="138">F37/E37</f>
        <v>0.83177570093457942</v>
      </c>
      <c r="G39" s="319">
        <f t="shared" ref="G39" si="139">G37/E37</f>
        <v>0.14953271028037382</v>
      </c>
      <c r="H39" s="319">
        <f t="shared" ref="H39" si="140">H37/E37</f>
        <v>0.51401869158878499</v>
      </c>
      <c r="I39" s="319">
        <f t="shared" ref="I39" si="141">I37/E37</f>
        <v>0.63551401869158874</v>
      </c>
      <c r="J39" s="319">
        <f t="shared" ref="J39" si="142">J37/E37</f>
        <v>0.14018691588785046</v>
      </c>
      <c r="K39" s="319">
        <f t="shared" ref="K39" si="143">K37/E37</f>
        <v>2.8037383177570093E-2</v>
      </c>
      <c r="L39" s="319">
        <f t="shared" ref="L39" si="144">L37/E37</f>
        <v>9.3457943925233638E-3</v>
      </c>
      <c r="M39" s="319">
        <f t="shared" ref="M39" si="145">M37/E37</f>
        <v>0.21495327102803738</v>
      </c>
      <c r="N39" s="320">
        <f t="shared" ref="N39" si="146">N37/E37</f>
        <v>3.7383177570093455E-2</v>
      </c>
      <c r="O39" s="336"/>
      <c r="P39" s="336"/>
    </row>
    <row r="40" spans="2:16" ht="18.899999999999999" customHeight="1" x14ac:dyDescent="0.2">
      <c r="B40" s="618"/>
      <c r="C40" s="629" t="s">
        <v>219</v>
      </c>
      <c r="D40" s="321">
        <v>49</v>
      </c>
      <c r="E40" s="49">
        <f>D40-O40-P40</f>
        <v>32</v>
      </c>
      <c r="F40" s="7">
        <v>31</v>
      </c>
      <c r="G40" s="7">
        <v>5</v>
      </c>
      <c r="H40" s="7">
        <v>16</v>
      </c>
      <c r="I40" s="7">
        <v>24</v>
      </c>
      <c r="J40" s="7">
        <v>3</v>
      </c>
      <c r="K40" s="7">
        <v>2</v>
      </c>
      <c r="L40" s="7">
        <v>0</v>
      </c>
      <c r="M40" s="7">
        <v>9</v>
      </c>
      <c r="N40" s="96">
        <v>0</v>
      </c>
      <c r="O40" s="172">
        <v>13</v>
      </c>
      <c r="P40" s="172">
        <v>4</v>
      </c>
    </row>
    <row r="41" spans="2:16" ht="18.899999999999999" customHeight="1" x14ac:dyDescent="0.2">
      <c r="B41" s="618"/>
      <c r="C41" s="630"/>
      <c r="D41" s="326"/>
      <c r="E41" s="330">
        <f t="shared" ref="E41" si="147">E40/D40</f>
        <v>0.65306122448979587</v>
      </c>
      <c r="F41" s="314">
        <f t="shared" ref="F41" si="148">F40/D40</f>
        <v>0.63265306122448983</v>
      </c>
      <c r="G41" s="314">
        <f t="shared" ref="G41" si="149">G40/D40</f>
        <v>0.10204081632653061</v>
      </c>
      <c r="H41" s="314">
        <f t="shared" ref="H41" si="150">H40/D40</f>
        <v>0.32653061224489793</v>
      </c>
      <c r="I41" s="314">
        <f t="shared" ref="I41" si="151">I40/D40</f>
        <v>0.48979591836734693</v>
      </c>
      <c r="J41" s="314">
        <f t="shared" ref="J41" si="152">J40/D40</f>
        <v>6.1224489795918366E-2</v>
      </c>
      <c r="K41" s="314">
        <f t="shared" ref="K41" si="153">K40/D40</f>
        <v>4.0816326530612242E-2</v>
      </c>
      <c r="L41" s="314">
        <f t="shared" ref="L41" si="154">L40/D40</f>
        <v>0</v>
      </c>
      <c r="M41" s="314">
        <f t="shared" ref="M41" si="155">M40/D40</f>
        <v>0.18367346938775511</v>
      </c>
      <c r="N41" s="315">
        <f t="shared" ref="N41" si="156">N40/D40</f>
        <v>0</v>
      </c>
      <c r="O41" s="332">
        <f>O40/D40</f>
        <v>0.26530612244897961</v>
      </c>
      <c r="P41" s="332">
        <f t="shared" ref="P41" si="157">P40/D40</f>
        <v>8.1632653061224483E-2</v>
      </c>
    </row>
    <row r="42" spans="2:16" ht="18.899999999999999" customHeight="1" x14ac:dyDescent="0.2">
      <c r="B42" s="618"/>
      <c r="C42" s="634"/>
      <c r="D42" s="540"/>
      <c r="E42" s="335"/>
      <c r="F42" s="319">
        <f t="shared" ref="F42" si="158">F40/E40</f>
        <v>0.96875</v>
      </c>
      <c r="G42" s="319">
        <f t="shared" ref="G42" si="159">G40/E40</f>
        <v>0.15625</v>
      </c>
      <c r="H42" s="319">
        <f t="shared" ref="H42" si="160">H40/E40</f>
        <v>0.5</v>
      </c>
      <c r="I42" s="319">
        <f t="shared" ref="I42" si="161">I40/E40</f>
        <v>0.75</v>
      </c>
      <c r="J42" s="319">
        <f t="shared" ref="J42" si="162">J40/E40</f>
        <v>9.375E-2</v>
      </c>
      <c r="K42" s="319">
        <f t="shared" ref="K42" si="163">K40/E40</f>
        <v>6.25E-2</v>
      </c>
      <c r="L42" s="319">
        <f t="shared" ref="L42" si="164">L40/E40</f>
        <v>0</v>
      </c>
      <c r="M42" s="319">
        <f t="shared" ref="M42" si="165">M40/E40</f>
        <v>0.28125</v>
      </c>
      <c r="N42" s="320">
        <f t="shared" ref="N42" si="166">N40/E40</f>
        <v>0</v>
      </c>
      <c r="O42" s="336"/>
      <c r="P42" s="336"/>
    </row>
    <row r="43" spans="2:16" ht="18.899999999999999" customHeight="1" x14ac:dyDescent="0.2">
      <c r="B43" s="618"/>
      <c r="C43" s="629" t="s">
        <v>220</v>
      </c>
      <c r="D43" s="321">
        <v>38</v>
      </c>
      <c r="E43" s="49">
        <f>D43-O43-P43</f>
        <v>32</v>
      </c>
      <c r="F43" s="7">
        <v>31</v>
      </c>
      <c r="G43" s="7">
        <v>3</v>
      </c>
      <c r="H43" s="7">
        <v>18</v>
      </c>
      <c r="I43" s="7">
        <v>21</v>
      </c>
      <c r="J43" s="7">
        <v>2</v>
      </c>
      <c r="K43" s="7">
        <v>0</v>
      </c>
      <c r="L43" s="7">
        <v>0</v>
      </c>
      <c r="M43" s="7">
        <v>4</v>
      </c>
      <c r="N43" s="96">
        <v>1</v>
      </c>
      <c r="O43" s="172">
        <v>6</v>
      </c>
      <c r="P43" s="172">
        <v>0</v>
      </c>
    </row>
    <row r="44" spans="2:16" ht="18.899999999999999" customHeight="1" x14ac:dyDescent="0.2">
      <c r="B44" s="618"/>
      <c r="C44" s="630"/>
      <c r="D44" s="326"/>
      <c r="E44" s="330">
        <f t="shared" ref="E44" si="167">E43/D43</f>
        <v>0.84210526315789469</v>
      </c>
      <c r="F44" s="314">
        <f t="shared" ref="F44" si="168">F43/D43</f>
        <v>0.81578947368421051</v>
      </c>
      <c r="G44" s="314">
        <f t="shared" ref="G44" si="169">G43/D43</f>
        <v>7.8947368421052627E-2</v>
      </c>
      <c r="H44" s="314">
        <f t="shared" ref="H44" si="170">H43/D43</f>
        <v>0.47368421052631576</v>
      </c>
      <c r="I44" s="314">
        <f t="shared" ref="I44" si="171">I43/D43</f>
        <v>0.55263157894736847</v>
      </c>
      <c r="J44" s="314">
        <f t="shared" ref="J44" si="172">J43/D43</f>
        <v>5.2631578947368418E-2</v>
      </c>
      <c r="K44" s="314">
        <f t="shared" ref="K44" si="173">K43/D43</f>
        <v>0</v>
      </c>
      <c r="L44" s="314">
        <f t="shared" ref="L44" si="174">L43/D43</f>
        <v>0</v>
      </c>
      <c r="M44" s="314">
        <f t="shared" ref="M44" si="175">M43/D43</f>
        <v>0.10526315789473684</v>
      </c>
      <c r="N44" s="315">
        <f t="shared" ref="N44" si="176">N43/D43</f>
        <v>2.6315789473684209E-2</v>
      </c>
      <c r="O44" s="332">
        <f>O43/D43</f>
        <v>0.15789473684210525</v>
      </c>
      <c r="P44" s="332">
        <f t="shared" ref="P44" si="177">P43/D43</f>
        <v>0</v>
      </c>
    </row>
    <row r="45" spans="2:16" ht="18.899999999999999" customHeight="1" x14ac:dyDescent="0.2">
      <c r="B45" s="618"/>
      <c r="C45" s="634"/>
      <c r="D45" s="540"/>
      <c r="E45" s="335"/>
      <c r="F45" s="319">
        <f t="shared" ref="F45" si="178">F43/E43</f>
        <v>0.96875</v>
      </c>
      <c r="G45" s="319">
        <f t="shared" ref="G45" si="179">G43/E43</f>
        <v>9.375E-2</v>
      </c>
      <c r="H45" s="319">
        <f t="shared" ref="H45" si="180">H43/E43</f>
        <v>0.5625</v>
      </c>
      <c r="I45" s="319">
        <f t="shared" ref="I45" si="181">I43/E43</f>
        <v>0.65625</v>
      </c>
      <c r="J45" s="319">
        <f t="shared" ref="J45" si="182">J43/E43</f>
        <v>6.25E-2</v>
      </c>
      <c r="K45" s="319">
        <f t="shared" ref="K45" si="183">K43/E43</f>
        <v>0</v>
      </c>
      <c r="L45" s="319">
        <f t="shared" ref="L45" si="184">L43/E43</f>
        <v>0</v>
      </c>
      <c r="M45" s="319">
        <f t="shared" ref="M45" si="185">M43/E43</f>
        <v>0.125</v>
      </c>
      <c r="N45" s="320">
        <f t="shared" ref="N45" si="186">N43/E43</f>
        <v>3.125E-2</v>
      </c>
      <c r="O45" s="336"/>
      <c r="P45" s="336"/>
    </row>
    <row r="46" spans="2:16" ht="18.899999999999999" customHeight="1" x14ac:dyDescent="0.2">
      <c r="B46" s="618"/>
      <c r="C46" s="629" t="s">
        <v>221</v>
      </c>
      <c r="D46" s="321">
        <v>33</v>
      </c>
      <c r="E46" s="49">
        <f>D46-O46-P46</f>
        <v>33</v>
      </c>
      <c r="F46" s="7">
        <v>32</v>
      </c>
      <c r="G46" s="7">
        <v>3</v>
      </c>
      <c r="H46" s="7">
        <v>10</v>
      </c>
      <c r="I46" s="7">
        <v>25</v>
      </c>
      <c r="J46" s="7">
        <v>5</v>
      </c>
      <c r="K46" s="7">
        <v>1</v>
      </c>
      <c r="L46" s="7">
        <v>1</v>
      </c>
      <c r="M46" s="7">
        <v>4</v>
      </c>
      <c r="N46" s="96">
        <v>2</v>
      </c>
      <c r="O46" s="172">
        <v>0</v>
      </c>
      <c r="P46" s="172">
        <v>0</v>
      </c>
    </row>
    <row r="47" spans="2:16" ht="18.899999999999999" customHeight="1" x14ac:dyDescent="0.2">
      <c r="B47" s="618"/>
      <c r="C47" s="630"/>
      <c r="D47" s="326"/>
      <c r="E47" s="330">
        <f t="shared" ref="E47" si="187">E46/D46</f>
        <v>1</v>
      </c>
      <c r="F47" s="314">
        <f t="shared" ref="F47" si="188">F46/D46</f>
        <v>0.96969696969696972</v>
      </c>
      <c r="G47" s="314">
        <f t="shared" ref="G47" si="189">G46/D46</f>
        <v>9.0909090909090912E-2</v>
      </c>
      <c r="H47" s="314">
        <f t="shared" ref="H47" si="190">H46/D46</f>
        <v>0.30303030303030304</v>
      </c>
      <c r="I47" s="314">
        <f t="shared" ref="I47" si="191">I46/D46</f>
        <v>0.75757575757575757</v>
      </c>
      <c r="J47" s="314">
        <f t="shared" ref="J47" si="192">J46/D46</f>
        <v>0.15151515151515152</v>
      </c>
      <c r="K47" s="314">
        <f t="shared" ref="K47" si="193">K46/D46</f>
        <v>3.0303030303030304E-2</v>
      </c>
      <c r="L47" s="314">
        <f t="shared" ref="L47" si="194">L46/D46</f>
        <v>3.0303030303030304E-2</v>
      </c>
      <c r="M47" s="314">
        <f t="shared" ref="M47" si="195">M46/D46</f>
        <v>0.12121212121212122</v>
      </c>
      <c r="N47" s="315">
        <f t="shared" ref="N47" si="196">N46/D46</f>
        <v>6.0606060606060608E-2</v>
      </c>
      <c r="O47" s="332">
        <f>O46/D46</f>
        <v>0</v>
      </c>
      <c r="P47" s="332">
        <f t="shared" ref="P47" si="197">P46/D46</f>
        <v>0</v>
      </c>
    </row>
    <row r="48" spans="2:16" ht="18.899999999999999" customHeight="1" x14ac:dyDescent="0.2">
      <c r="B48" s="618"/>
      <c r="C48" s="634"/>
      <c r="D48" s="540"/>
      <c r="E48" s="335"/>
      <c r="F48" s="319">
        <f t="shared" ref="F48" si="198">F46/E46</f>
        <v>0.96969696969696972</v>
      </c>
      <c r="G48" s="319">
        <f t="shared" ref="G48" si="199">G46/E46</f>
        <v>9.0909090909090912E-2</v>
      </c>
      <c r="H48" s="319">
        <f t="shared" ref="H48" si="200">H46/E46</f>
        <v>0.30303030303030304</v>
      </c>
      <c r="I48" s="319">
        <f t="shared" ref="I48" si="201">I46/E46</f>
        <v>0.75757575757575757</v>
      </c>
      <c r="J48" s="319">
        <f t="shared" ref="J48" si="202">J46/E46</f>
        <v>0.15151515151515152</v>
      </c>
      <c r="K48" s="319">
        <f t="shared" ref="K48" si="203">K46/E46</f>
        <v>3.0303030303030304E-2</v>
      </c>
      <c r="L48" s="319">
        <f t="shared" ref="L48" si="204">L46/E46</f>
        <v>3.0303030303030304E-2</v>
      </c>
      <c r="M48" s="319">
        <f t="shared" ref="M48" si="205">M46/E46</f>
        <v>0.12121212121212122</v>
      </c>
      <c r="N48" s="320">
        <f t="shared" ref="N48" si="206">N46/E46</f>
        <v>6.0606060606060608E-2</v>
      </c>
      <c r="O48" s="336"/>
      <c r="P48" s="336"/>
    </row>
    <row r="49" spans="2:16" ht="18.899999999999999" customHeight="1" x14ac:dyDescent="0.2">
      <c r="B49" s="618"/>
      <c r="C49" s="629" t="s">
        <v>222</v>
      </c>
      <c r="D49" s="321">
        <v>30</v>
      </c>
      <c r="E49" s="49">
        <f>D49-O49-P49</f>
        <v>30</v>
      </c>
      <c r="F49" s="7">
        <v>30</v>
      </c>
      <c r="G49" s="7">
        <v>9</v>
      </c>
      <c r="H49" s="7">
        <v>16</v>
      </c>
      <c r="I49" s="7">
        <v>28</v>
      </c>
      <c r="J49" s="7">
        <v>10</v>
      </c>
      <c r="K49" s="7">
        <v>9</v>
      </c>
      <c r="L49" s="7">
        <v>7</v>
      </c>
      <c r="M49" s="7">
        <v>12</v>
      </c>
      <c r="N49" s="96">
        <v>2</v>
      </c>
      <c r="O49" s="172">
        <v>0</v>
      </c>
      <c r="P49" s="172">
        <v>0</v>
      </c>
    </row>
    <row r="50" spans="2:16" ht="18.899999999999999" customHeight="1" x14ac:dyDescent="0.2">
      <c r="B50" s="618"/>
      <c r="C50" s="630"/>
      <c r="D50" s="326"/>
      <c r="E50" s="330">
        <f>E49/D49</f>
        <v>1</v>
      </c>
      <c r="F50" s="314">
        <f>F49/D49</f>
        <v>1</v>
      </c>
      <c r="G50" s="314">
        <f t="shared" ref="G50" si="207">G49/D49</f>
        <v>0.3</v>
      </c>
      <c r="H50" s="314">
        <f t="shared" ref="H50" si="208">H49/D49</f>
        <v>0.53333333333333333</v>
      </c>
      <c r="I50" s="314">
        <f t="shared" ref="I50" si="209">I49/D49</f>
        <v>0.93333333333333335</v>
      </c>
      <c r="J50" s="314">
        <f t="shared" ref="J50" si="210">J49/D49</f>
        <v>0.33333333333333331</v>
      </c>
      <c r="K50" s="314">
        <f t="shared" ref="K50" si="211">K49/D49</f>
        <v>0.3</v>
      </c>
      <c r="L50" s="314">
        <f t="shared" ref="L50" si="212">L49/D49</f>
        <v>0.23333333333333334</v>
      </c>
      <c r="M50" s="314">
        <f t="shared" ref="M50" si="213">M49/D49</f>
        <v>0.4</v>
      </c>
      <c r="N50" s="315">
        <f>N49/D49</f>
        <v>6.6666666666666666E-2</v>
      </c>
      <c r="O50" s="543">
        <f>O49/D49</f>
        <v>0</v>
      </c>
      <c r="P50" s="332">
        <f t="shared" ref="P50" si="214">P49/D49</f>
        <v>0</v>
      </c>
    </row>
    <row r="51" spans="2:16" ht="18.899999999999999" customHeight="1" thickBot="1" x14ac:dyDescent="0.25">
      <c r="B51" s="618"/>
      <c r="C51" s="632"/>
      <c r="D51" s="541"/>
      <c r="E51" s="337"/>
      <c r="F51" s="322">
        <f t="shared" ref="F51" si="215">F49/E49</f>
        <v>1</v>
      </c>
      <c r="G51" s="322">
        <f t="shared" ref="G51" si="216">G49/E49</f>
        <v>0.3</v>
      </c>
      <c r="H51" s="322">
        <f t="shared" ref="H51" si="217">H49/E49</f>
        <v>0.53333333333333333</v>
      </c>
      <c r="I51" s="322">
        <f t="shared" ref="I51" si="218">I49/E49</f>
        <v>0.93333333333333335</v>
      </c>
      <c r="J51" s="322">
        <f t="shared" ref="J51" si="219">J49/E49</f>
        <v>0.33333333333333331</v>
      </c>
      <c r="K51" s="322">
        <f t="shared" ref="K51" si="220">K49/E49</f>
        <v>0.3</v>
      </c>
      <c r="L51" s="322">
        <f t="shared" ref="L51" si="221">L49/E49</f>
        <v>0.23333333333333334</v>
      </c>
      <c r="M51" s="322">
        <f t="shared" ref="M51" si="222">M49/E49</f>
        <v>0.4</v>
      </c>
      <c r="N51" s="323">
        <f t="shared" ref="N51" si="223">N49/E49</f>
        <v>6.6666666666666666E-2</v>
      </c>
      <c r="O51" s="339"/>
      <c r="P51" s="339"/>
    </row>
    <row r="52" spans="2:16" ht="18.899999999999999" customHeight="1" thickTop="1" x14ac:dyDescent="0.2">
      <c r="B52" s="618"/>
      <c r="C52" s="31" t="s">
        <v>223</v>
      </c>
      <c r="D52" s="553">
        <v>291</v>
      </c>
      <c r="E52" s="49">
        <f>E37+E40+E43+E46</f>
        <v>204</v>
      </c>
      <c r="F52" s="28">
        <f>F37+F40+F43+F46</f>
        <v>183</v>
      </c>
      <c r="G52" s="28">
        <f t="shared" ref="G52:M52" si="224">G37+G40+G43+G46</f>
        <v>27</v>
      </c>
      <c r="H52" s="28">
        <f t="shared" si="224"/>
        <v>99</v>
      </c>
      <c r="I52" s="28">
        <f t="shared" si="224"/>
        <v>138</v>
      </c>
      <c r="J52" s="28">
        <f t="shared" si="224"/>
        <v>25</v>
      </c>
      <c r="K52" s="28">
        <f t="shared" si="224"/>
        <v>6</v>
      </c>
      <c r="L52" s="28">
        <f t="shared" si="224"/>
        <v>2</v>
      </c>
      <c r="M52" s="28">
        <f t="shared" si="224"/>
        <v>40</v>
      </c>
      <c r="N52" s="95">
        <f>N37+N40+N43+N46</f>
        <v>7</v>
      </c>
      <c r="O52" s="176">
        <f>O37+O40+O43+O46</f>
        <v>77</v>
      </c>
      <c r="P52" s="176">
        <f>P37+P40+P43+P46</f>
        <v>10</v>
      </c>
    </row>
    <row r="53" spans="2:16" ht="18.899999999999999" customHeight="1" x14ac:dyDescent="0.2">
      <c r="B53" s="618"/>
      <c r="C53" s="39" t="s">
        <v>224</v>
      </c>
      <c r="D53" s="554"/>
      <c r="E53" s="330">
        <f>E52/D52</f>
        <v>0.7010309278350515</v>
      </c>
      <c r="F53" s="314">
        <f>F52/D52</f>
        <v>0.62886597938144329</v>
      </c>
      <c r="G53" s="314">
        <f>G52/D52</f>
        <v>9.2783505154639179E-2</v>
      </c>
      <c r="H53" s="314">
        <f>H52/D52</f>
        <v>0.34020618556701032</v>
      </c>
      <c r="I53" s="314">
        <f>I52/D52</f>
        <v>0.47422680412371132</v>
      </c>
      <c r="J53" s="314">
        <f>J52/D52</f>
        <v>8.5910652920962199E-2</v>
      </c>
      <c r="K53" s="314">
        <f>K52/D52</f>
        <v>2.0618556701030927E-2</v>
      </c>
      <c r="L53" s="314">
        <f>L52/D52</f>
        <v>6.8728522336769758E-3</v>
      </c>
      <c r="M53" s="314">
        <f>M52/D52</f>
        <v>0.13745704467353953</v>
      </c>
      <c r="N53" s="315">
        <f>N52/D52</f>
        <v>2.4054982817869417E-2</v>
      </c>
      <c r="O53" s="332">
        <f>O52/D52</f>
        <v>0.26460481099656358</v>
      </c>
      <c r="P53" s="332">
        <f>P52/D52</f>
        <v>3.4364261168384883E-2</v>
      </c>
    </row>
    <row r="54" spans="2:16" ht="18.899999999999999" customHeight="1" x14ac:dyDescent="0.2">
      <c r="B54" s="618"/>
      <c r="C54" s="32"/>
      <c r="D54" s="29"/>
      <c r="E54" s="335"/>
      <c r="F54" s="319">
        <f>F52/E52</f>
        <v>0.8970588235294118</v>
      </c>
      <c r="G54" s="319">
        <f>G52/E52</f>
        <v>0.13235294117647059</v>
      </c>
      <c r="H54" s="319">
        <f>H52/E52</f>
        <v>0.48529411764705882</v>
      </c>
      <c r="I54" s="319">
        <f>I52/E52</f>
        <v>0.67647058823529416</v>
      </c>
      <c r="J54" s="319">
        <f>J52/E52</f>
        <v>0.12254901960784313</v>
      </c>
      <c r="K54" s="319">
        <f>K52/E52</f>
        <v>2.9411764705882353E-2</v>
      </c>
      <c r="L54" s="319">
        <f>L52/E52</f>
        <v>9.8039215686274508E-3</v>
      </c>
      <c r="M54" s="319">
        <f>M52/E52</f>
        <v>0.19607843137254902</v>
      </c>
      <c r="N54" s="320">
        <f>N52/E52</f>
        <v>3.4313725490196081E-2</v>
      </c>
      <c r="O54" s="336"/>
      <c r="P54" s="336"/>
    </row>
    <row r="55" spans="2:16" ht="18.899999999999999" customHeight="1" x14ac:dyDescent="0.2">
      <c r="B55" s="618"/>
      <c r="C55" s="34" t="s">
        <v>223</v>
      </c>
      <c r="D55" s="539">
        <v>150</v>
      </c>
      <c r="E55" s="48">
        <f>E40+E43+E46+E49</f>
        <v>127</v>
      </c>
      <c r="F55" s="7">
        <f>F40+F43+F46+F49</f>
        <v>124</v>
      </c>
      <c r="G55" s="7">
        <f t="shared" ref="G55:N55" si="225">G40+G43+G46+G49</f>
        <v>20</v>
      </c>
      <c r="H55" s="7">
        <f t="shared" si="225"/>
        <v>60</v>
      </c>
      <c r="I55" s="7">
        <f t="shared" si="225"/>
        <v>98</v>
      </c>
      <c r="J55" s="7">
        <f t="shared" si="225"/>
        <v>20</v>
      </c>
      <c r="K55" s="7">
        <f t="shared" si="225"/>
        <v>12</v>
      </c>
      <c r="L55" s="7">
        <f t="shared" si="225"/>
        <v>8</v>
      </c>
      <c r="M55" s="7">
        <f t="shared" si="225"/>
        <v>29</v>
      </c>
      <c r="N55" s="96">
        <f t="shared" si="225"/>
        <v>5</v>
      </c>
      <c r="O55" s="172">
        <f>O40+O43+O46+O49</f>
        <v>19</v>
      </c>
      <c r="P55" s="172">
        <f>P40+P43+P46+P49</f>
        <v>4</v>
      </c>
    </row>
    <row r="56" spans="2:16" ht="18.899999999999999" customHeight="1" x14ac:dyDescent="0.2">
      <c r="B56" s="618"/>
      <c r="C56" s="39" t="s">
        <v>225</v>
      </c>
      <c r="D56" s="555"/>
      <c r="E56" s="330">
        <f>E55/D55</f>
        <v>0.84666666666666668</v>
      </c>
      <c r="F56" s="314">
        <f>F55/D55</f>
        <v>0.82666666666666666</v>
      </c>
      <c r="G56" s="314">
        <f>G55/D55</f>
        <v>0.13333333333333333</v>
      </c>
      <c r="H56" s="314">
        <f>H55/D55</f>
        <v>0.4</v>
      </c>
      <c r="I56" s="314">
        <f>I55/D55</f>
        <v>0.65333333333333332</v>
      </c>
      <c r="J56" s="314">
        <f>J55/D55</f>
        <v>0.13333333333333333</v>
      </c>
      <c r="K56" s="314">
        <f>K55/D55</f>
        <v>0.08</v>
      </c>
      <c r="L56" s="314">
        <f>L55/D55</f>
        <v>5.3333333333333337E-2</v>
      </c>
      <c r="M56" s="314">
        <f>M55/D55</f>
        <v>0.19333333333333333</v>
      </c>
      <c r="N56" s="315">
        <f>N55/D55</f>
        <v>3.3333333333333333E-2</v>
      </c>
      <c r="O56" s="332">
        <f>O55/D55</f>
        <v>0.12666666666666668</v>
      </c>
      <c r="P56" s="332">
        <f>P55/D55</f>
        <v>2.6666666666666668E-2</v>
      </c>
    </row>
    <row r="57" spans="2:16" ht="18.899999999999999" customHeight="1" thickBot="1" x14ac:dyDescent="0.25">
      <c r="B57" s="619"/>
      <c r="C57" s="32"/>
      <c r="D57" s="29"/>
      <c r="E57" s="343"/>
      <c r="F57" s="324">
        <f>F55/E55</f>
        <v>0.97637795275590555</v>
      </c>
      <c r="G57" s="324">
        <f>G55/E55</f>
        <v>0.15748031496062992</v>
      </c>
      <c r="H57" s="324">
        <f>H55/E55</f>
        <v>0.47244094488188976</v>
      </c>
      <c r="I57" s="324">
        <f>I55/E55</f>
        <v>0.77165354330708658</v>
      </c>
      <c r="J57" s="324">
        <f>J55/E55</f>
        <v>0.15748031496062992</v>
      </c>
      <c r="K57" s="324">
        <f>K55/E55</f>
        <v>9.4488188976377951E-2</v>
      </c>
      <c r="L57" s="324">
        <f>L55/E55</f>
        <v>6.2992125984251968E-2</v>
      </c>
      <c r="M57" s="324">
        <f>M55/E55</f>
        <v>0.2283464566929134</v>
      </c>
      <c r="N57" s="325">
        <f>N55/E55</f>
        <v>3.937007874015748E-2</v>
      </c>
      <c r="O57" s="345"/>
      <c r="P57" s="345"/>
    </row>
    <row r="58" spans="2:16" x14ac:dyDescent="0.2">
      <c r="B58" s="16"/>
      <c r="C58" s="21"/>
      <c r="D58" s="17"/>
      <c r="E58" s="18"/>
      <c r="F58" s="22"/>
      <c r="G58" s="22"/>
      <c r="I58" s="22"/>
      <c r="J58" s="22"/>
      <c r="K58" s="22"/>
      <c r="L58" s="22"/>
      <c r="M58" s="22"/>
      <c r="N58" s="22"/>
      <c r="O58" s="22"/>
      <c r="P58" s="22"/>
    </row>
    <row r="59" spans="2:16" x14ac:dyDescent="0.2">
      <c r="C59" s="13"/>
      <c r="D59" s="13"/>
      <c r="F59" s="38"/>
    </row>
    <row r="60" spans="2:16" x14ac:dyDescent="0.2">
      <c r="C60" s="13"/>
      <c r="D60" s="13"/>
    </row>
    <row r="61" spans="2:16" x14ac:dyDescent="0.2">
      <c r="C61" s="13"/>
      <c r="D61" s="13"/>
    </row>
    <row r="62" spans="2:16" x14ac:dyDescent="0.2">
      <c r="C62" s="13"/>
      <c r="D62" s="13"/>
    </row>
    <row r="63" spans="2:16" x14ac:dyDescent="0.2">
      <c r="C63" s="13"/>
      <c r="D63" s="13"/>
    </row>
    <row r="64" spans="2:16" x14ac:dyDescent="0.2">
      <c r="C64" s="13"/>
      <c r="D64" s="13"/>
    </row>
    <row r="65" spans="3:4" x14ac:dyDescent="0.2">
      <c r="C65" s="13"/>
      <c r="D65" s="13"/>
    </row>
    <row r="66" spans="3:4" x14ac:dyDescent="0.2">
      <c r="C66" s="13"/>
      <c r="D66" s="13"/>
    </row>
    <row r="67" spans="3:4" x14ac:dyDescent="0.2">
      <c r="C67" s="13"/>
      <c r="D67" s="13"/>
    </row>
    <row r="68" spans="3:4" x14ac:dyDescent="0.2">
      <c r="C68" s="13"/>
      <c r="D68" s="13"/>
    </row>
    <row r="69" spans="3:4" x14ac:dyDescent="0.2">
      <c r="C69" s="13"/>
      <c r="D69" s="13"/>
    </row>
    <row r="70" spans="3:4" x14ac:dyDescent="0.2">
      <c r="C70" s="13"/>
      <c r="D70" s="13"/>
    </row>
    <row r="71" spans="3:4" x14ac:dyDescent="0.2">
      <c r="C71" s="13"/>
      <c r="D71" s="13"/>
    </row>
    <row r="72" spans="3:4" x14ac:dyDescent="0.2">
      <c r="C72" s="13"/>
      <c r="D72" s="13"/>
    </row>
    <row r="73" spans="3:4" x14ac:dyDescent="0.2">
      <c r="C73" s="13"/>
      <c r="D73" s="13"/>
    </row>
    <row r="74" spans="3:4" x14ac:dyDescent="0.2">
      <c r="C74" s="13"/>
      <c r="D74" s="13"/>
    </row>
    <row r="75" spans="3:4" x14ac:dyDescent="0.2">
      <c r="C75" s="13"/>
      <c r="D75" s="13"/>
    </row>
    <row r="76" spans="3:4" x14ac:dyDescent="0.2">
      <c r="C76" s="13"/>
      <c r="D76" s="13"/>
    </row>
    <row r="77" spans="3:4" x14ac:dyDescent="0.2">
      <c r="C77" s="13"/>
      <c r="D77" s="13"/>
    </row>
    <row r="78" spans="3:4" x14ac:dyDescent="0.2">
      <c r="C78" s="13"/>
      <c r="D78" s="13"/>
    </row>
    <row r="79" spans="3:4" x14ac:dyDescent="0.2">
      <c r="C79" s="13"/>
      <c r="D79" s="13"/>
    </row>
    <row r="80" spans="3:4" x14ac:dyDescent="0.2">
      <c r="C80" s="13"/>
      <c r="D80" s="13"/>
    </row>
    <row r="81" spans="1:4" x14ac:dyDescent="0.2">
      <c r="C81" s="13"/>
      <c r="D81" s="13"/>
    </row>
    <row r="82" spans="1:4" x14ac:dyDescent="0.2">
      <c r="B82" s="1"/>
    </row>
    <row r="83" spans="1:4" x14ac:dyDescent="0.2">
      <c r="B83" s="1"/>
    </row>
    <row r="84" spans="1:4" x14ac:dyDescent="0.2">
      <c r="A84" s="1"/>
      <c r="B84" s="1"/>
    </row>
  </sheetData>
  <mergeCells count="29">
    <mergeCell ref="P9:P12"/>
    <mergeCell ref="B13:C15"/>
    <mergeCell ref="K10:K12"/>
    <mergeCell ref="H10:H12"/>
    <mergeCell ref="N10:N12"/>
    <mergeCell ref="O9:O12"/>
    <mergeCell ref="B9:C12"/>
    <mergeCell ref="D9:D12"/>
    <mergeCell ref="G10:G12"/>
    <mergeCell ref="F10:F12"/>
    <mergeCell ref="E9:E12"/>
    <mergeCell ref="M10:M12"/>
    <mergeCell ref="I10:I12"/>
    <mergeCell ref="L10:L12"/>
    <mergeCell ref="C25:C27"/>
    <mergeCell ref="J10:J12"/>
    <mergeCell ref="C31:C33"/>
    <mergeCell ref="B16:B33"/>
    <mergeCell ref="C16:C18"/>
    <mergeCell ref="C19:C21"/>
    <mergeCell ref="C22:C24"/>
    <mergeCell ref="C28:C30"/>
    <mergeCell ref="C49:C51"/>
    <mergeCell ref="B34:B57"/>
    <mergeCell ref="C34:C36"/>
    <mergeCell ref="C37:C39"/>
    <mergeCell ref="C40:C42"/>
    <mergeCell ref="C43:C45"/>
    <mergeCell ref="C46:C48"/>
  </mergeCells>
  <phoneticPr fontId="2"/>
  <pageMargins left="0.65" right="0.39" top="0.82677165354330717" bottom="0.39370078740157483" header="0.51181102362204722" footer="0.19685039370078741"/>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5">
    <tabColor rgb="FF00B0F0"/>
  </sheetPr>
  <dimension ref="A2:N471"/>
  <sheetViews>
    <sheetView view="pageBreakPreview" topLeftCell="A446" zoomScaleNormal="100" zoomScaleSheetLayoutView="100" workbookViewId="0">
      <selection activeCell="D142" sqref="D142"/>
    </sheetView>
  </sheetViews>
  <sheetFormatPr defaultColWidth="9" defaultRowHeight="13.2" x14ac:dyDescent="0.2"/>
  <cols>
    <col min="1" max="1" width="4" style="352" customWidth="1"/>
    <col min="2" max="2" width="3.6640625" style="361" customWidth="1"/>
    <col min="3" max="3" width="18.6640625" style="352" customWidth="1"/>
    <col min="4" max="4" width="8.109375" style="352" customWidth="1"/>
    <col min="5" max="9" width="7.6640625" style="352" customWidth="1"/>
    <col min="10" max="10" width="8.109375" style="352" customWidth="1"/>
    <col min="11" max="11" width="7.6640625" style="352" customWidth="1"/>
    <col min="12" max="12" width="8.88671875" style="352" customWidth="1"/>
    <col min="13" max="13" width="8" style="352" customWidth="1"/>
    <col min="14" max="14" width="7.44140625" style="352" customWidth="1"/>
    <col min="15" max="16384" width="9" style="352"/>
  </cols>
  <sheetData>
    <row r="2" spans="1:14" ht="14.4" x14ac:dyDescent="0.2">
      <c r="B2" s="353" t="s">
        <v>279</v>
      </c>
    </row>
    <row r="3" spans="1:14" ht="7.5" customHeight="1" x14ac:dyDescent="0.2">
      <c r="B3" s="352"/>
    </row>
    <row r="4" spans="1:14" x14ac:dyDescent="0.2">
      <c r="A4" s="361"/>
      <c r="B4" s="352"/>
      <c r="J4" s="354" t="s">
        <v>167</v>
      </c>
    </row>
    <row r="5" spans="1:14" x14ac:dyDescent="0.2">
      <c r="A5" s="361"/>
      <c r="B5" s="352"/>
      <c r="J5" s="354" t="s">
        <v>280</v>
      </c>
    </row>
    <row r="6" spans="1:14" x14ac:dyDescent="0.2">
      <c r="A6" s="361"/>
      <c r="B6" s="352"/>
      <c r="J6" s="354" t="s">
        <v>281</v>
      </c>
    </row>
    <row r="7" spans="1:14" ht="7.5" customHeight="1" x14ac:dyDescent="0.2">
      <c r="A7" s="361"/>
      <c r="B7" s="352"/>
      <c r="J7" s="373"/>
    </row>
    <row r="8" spans="1:14" ht="13.8" thickBot="1" x14ac:dyDescent="0.25">
      <c r="F8" s="374" t="s">
        <v>282</v>
      </c>
      <c r="G8" s="374" t="s">
        <v>283</v>
      </c>
      <c r="H8" s="374" t="s">
        <v>284</v>
      </c>
      <c r="I8" s="374" t="s">
        <v>285</v>
      </c>
      <c r="J8" s="374" t="s">
        <v>286</v>
      </c>
      <c r="K8" s="374"/>
      <c r="M8" s="17"/>
      <c r="N8" s="17" t="s">
        <v>287</v>
      </c>
    </row>
    <row r="9" spans="1:14" ht="13.5" customHeight="1" x14ac:dyDescent="0.2">
      <c r="B9" s="656" t="s">
        <v>288</v>
      </c>
      <c r="C9" s="657"/>
      <c r="D9" s="646" t="s">
        <v>207</v>
      </c>
      <c r="E9" s="650" t="s">
        <v>289</v>
      </c>
      <c r="F9" s="375"/>
      <c r="G9" s="375"/>
      <c r="H9" s="375"/>
      <c r="I9" s="375"/>
      <c r="J9" s="375"/>
      <c r="K9" s="376"/>
      <c r="L9" s="377"/>
      <c r="M9" s="637" t="s">
        <v>290</v>
      </c>
      <c r="N9" s="637" t="s">
        <v>229</v>
      </c>
    </row>
    <row r="10" spans="1:14" x14ac:dyDescent="0.2">
      <c r="B10" s="658"/>
      <c r="C10" s="659"/>
      <c r="D10" s="647"/>
      <c r="E10" s="651"/>
      <c r="F10" s="23" t="s">
        <v>291</v>
      </c>
      <c r="G10" s="24"/>
      <c r="H10" s="24"/>
      <c r="I10" s="25"/>
      <c r="J10" s="25"/>
      <c r="K10" s="25"/>
      <c r="L10" s="177"/>
      <c r="M10" s="638"/>
      <c r="N10" s="638"/>
    </row>
    <row r="11" spans="1:14" ht="13.5" customHeight="1" x14ac:dyDescent="0.2">
      <c r="B11" s="658"/>
      <c r="C11" s="659"/>
      <c r="D11" s="647"/>
      <c r="E11" s="651"/>
      <c r="F11" s="626" t="s">
        <v>292</v>
      </c>
      <c r="G11" s="626" t="s">
        <v>293</v>
      </c>
      <c r="H11" s="626" t="s">
        <v>294</v>
      </c>
      <c r="I11" s="626" t="s">
        <v>295</v>
      </c>
      <c r="J11" s="635" t="s">
        <v>296</v>
      </c>
      <c r="K11" s="635" t="s">
        <v>297</v>
      </c>
      <c r="L11" s="178" t="s">
        <v>298</v>
      </c>
      <c r="M11" s="638"/>
      <c r="N11" s="638"/>
    </row>
    <row r="12" spans="1:14" ht="13.5" customHeight="1" x14ac:dyDescent="0.2">
      <c r="B12" s="658"/>
      <c r="C12" s="659"/>
      <c r="D12" s="647"/>
      <c r="E12" s="651"/>
      <c r="F12" s="604"/>
      <c r="G12" s="604"/>
      <c r="H12" s="604"/>
      <c r="I12" s="604"/>
      <c r="J12" s="603"/>
      <c r="K12" s="603"/>
      <c r="L12" s="662" t="s">
        <v>299</v>
      </c>
      <c r="M12" s="638"/>
      <c r="N12" s="638"/>
    </row>
    <row r="13" spans="1:14" ht="50.25" customHeight="1" x14ac:dyDescent="0.2">
      <c r="B13" s="660"/>
      <c r="C13" s="661"/>
      <c r="D13" s="648"/>
      <c r="E13" s="652"/>
      <c r="F13" s="605"/>
      <c r="G13" s="605"/>
      <c r="H13" s="605"/>
      <c r="I13" s="605"/>
      <c r="J13" s="636"/>
      <c r="K13" s="636"/>
      <c r="L13" s="663"/>
      <c r="M13" s="639"/>
      <c r="N13" s="639"/>
    </row>
    <row r="14" spans="1:14" ht="18" customHeight="1" x14ac:dyDescent="0.2">
      <c r="B14" s="640" t="s">
        <v>263</v>
      </c>
      <c r="C14" s="641"/>
      <c r="D14" s="163">
        <v>427</v>
      </c>
      <c r="E14" s="380">
        <f>E17+E20+E23+E26+E29+E32</f>
        <v>245</v>
      </c>
      <c r="F14" s="381">
        <f t="shared" ref="F14:N14" si="0">F17+F20+F23+F26+F29+F32</f>
        <v>17</v>
      </c>
      <c r="G14" s="381">
        <f t="shared" si="0"/>
        <v>138</v>
      </c>
      <c r="H14" s="381">
        <f t="shared" si="0"/>
        <v>45</v>
      </c>
      <c r="I14" s="381">
        <f t="shared" si="0"/>
        <v>13</v>
      </c>
      <c r="J14" s="163">
        <f t="shared" si="0"/>
        <v>13</v>
      </c>
      <c r="K14" s="163">
        <f t="shared" si="0"/>
        <v>19</v>
      </c>
      <c r="L14" s="399">
        <f t="shared" si="0"/>
        <v>71</v>
      </c>
      <c r="M14" s="382">
        <f>M17+M20+M23+M26+M29+M32</f>
        <v>142</v>
      </c>
      <c r="N14" s="382">
        <f t="shared" si="0"/>
        <v>40</v>
      </c>
    </row>
    <row r="15" spans="1:14" ht="18" customHeight="1" x14ac:dyDescent="0.2">
      <c r="B15" s="642"/>
      <c r="C15" s="643"/>
      <c r="D15" s="329"/>
      <c r="E15" s="427">
        <f>E14/D14</f>
        <v>0.57377049180327866</v>
      </c>
      <c r="F15" s="385">
        <f>F14/D14</f>
        <v>3.9812646370023422E-2</v>
      </c>
      <c r="G15" s="385">
        <f>G14/D14</f>
        <v>0.3231850117096019</v>
      </c>
      <c r="H15" s="385">
        <f>H14/D14</f>
        <v>0.1053864168618267</v>
      </c>
      <c r="I15" s="385">
        <f>I14/D14</f>
        <v>3.0444964871194378E-2</v>
      </c>
      <c r="J15" s="386">
        <f>J14/D14</f>
        <v>3.0444964871194378E-2</v>
      </c>
      <c r="K15" s="386">
        <f>K14/D14</f>
        <v>4.449648711943794E-2</v>
      </c>
      <c r="L15" s="387">
        <f>L14/D14</f>
        <v>0.16627634660421545</v>
      </c>
      <c r="M15" s="388">
        <f>M14/D14</f>
        <v>0.33255269320843089</v>
      </c>
      <c r="N15" s="388">
        <f>N14/D14</f>
        <v>9.3676814988290405E-2</v>
      </c>
    </row>
    <row r="16" spans="1:14" ht="18" customHeight="1" thickBot="1" x14ac:dyDescent="0.25">
      <c r="B16" s="644"/>
      <c r="C16" s="645"/>
      <c r="D16" s="333"/>
      <c r="E16" s="428"/>
      <c r="F16" s="429">
        <f>F14/E14</f>
        <v>6.9387755102040816E-2</v>
      </c>
      <c r="G16" s="429">
        <f>G14/E14</f>
        <v>0.56326530612244896</v>
      </c>
      <c r="H16" s="429">
        <f>H14/E14</f>
        <v>0.18367346938775511</v>
      </c>
      <c r="I16" s="429">
        <f>I14/E14</f>
        <v>5.3061224489795916E-2</v>
      </c>
      <c r="J16" s="430">
        <f>J14/E14</f>
        <v>5.3061224489795916E-2</v>
      </c>
      <c r="K16" s="442">
        <f>K14/E14</f>
        <v>7.7551020408163265E-2</v>
      </c>
      <c r="L16" s="436">
        <f>L14/E14</f>
        <v>0.28979591836734692</v>
      </c>
      <c r="M16" s="392"/>
      <c r="N16" s="392"/>
    </row>
    <row r="17" spans="2:14" ht="18" customHeight="1" thickTop="1" x14ac:dyDescent="0.2">
      <c r="B17" s="617" t="s">
        <v>209</v>
      </c>
      <c r="C17" s="633" t="s">
        <v>170</v>
      </c>
      <c r="D17" s="318">
        <v>49</v>
      </c>
      <c r="E17" s="393">
        <f>SUM(F17:K17)</f>
        <v>23</v>
      </c>
      <c r="F17" s="394">
        <v>1</v>
      </c>
      <c r="G17" s="394">
        <v>15</v>
      </c>
      <c r="H17" s="394">
        <v>4</v>
      </c>
      <c r="I17" s="394">
        <v>0</v>
      </c>
      <c r="J17" s="395">
        <v>2</v>
      </c>
      <c r="K17" s="395">
        <v>1</v>
      </c>
      <c r="L17" s="396">
        <f>H17+I17+J17</f>
        <v>6</v>
      </c>
      <c r="M17" s="397">
        <v>19</v>
      </c>
      <c r="N17" s="397">
        <f>D17-E17-M17</f>
        <v>7</v>
      </c>
    </row>
    <row r="18" spans="2:14" ht="18" customHeight="1" x14ac:dyDescent="0.2">
      <c r="B18" s="618"/>
      <c r="C18" s="630"/>
      <c r="D18" s="326"/>
      <c r="E18" s="427">
        <f>E17/D17</f>
        <v>0.46938775510204084</v>
      </c>
      <c r="F18" s="385">
        <f>F17/D17</f>
        <v>2.0408163265306121E-2</v>
      </c>
      <c r="G18" s="385">
        <f>G17/D17</f>
        <v>0.30612244897959184</v>
      </c>
      <c r="H18" s="385">
        <f>H17/D17</f>
        <v>8.1632653061224483E-2</v>
      </c>
      <c r="I18" s="385">
        <f>I17/D17</f>
        <v>0</v>
      </c>
      <c r="J18" s="386">
        <f>J17/D17</f>
        <v>4.0816326530612242E-2</v>
      </c>
      <c r="K18" s="386">
        <f>K17/D17</f>
        <v>2.0408163265306121E-2</v>
      </c>
      <c r="L18" s="387">
        <f>L17/D17</f>
        <v>0.12244897959183673</v>
      </c>
      <c r="M18" s="388">
        <f>M17/D17</f>
        <v>0.38775510204081631</v>
      </c>
      <c r="N18" s="388">
        <f t="shared" ref="N18" si="1">N17/D17</f>
        <v>0.14285714285714285</v>
      </c>
    </row>
    <row r="19" spans="2:14" ht="18" customHeight="1" x14ac:dyDescent="0.2">
      <c r="B19" s="618"/>
      <c r="C19" s="634"/>
      <c r="D19" s="209"/>
      <c r="E19" s="433"/>
      <c r="F19" s="429">
        <f>F17/E17</f>
        <v>4.3478260869565216E-2</v>
      </c>
      <c r="G19" s="429">
        <f>G17/E17</f>
        <v>0.65217391304347827</v>
      </c>
      <c r="H19" s="429">
        <f>H17/E17</f>
        <v>0.17391304347826086</v>
      </c>
      <c r="I19" s="429">
        <f>I17/E17</f>
        <v>0</v>
      </c>
      <c r="J19" s="430">
        <f>J17/E17</f>
        <v>8.6956521739130432E-2</v>
      </c>
      <c r="K19" s="430">
        <f>K17/E17</f>
        <v>4.3478260869565216E-2</v>
      </c>
      <c r="L19" s="436">
        <f>L17/E17</f>
        <v>0.2608695652173913</v>
      </c>
      <c r="M19" s="392"/>
      <c r="N19" s="392"/>
    </row>
    <row r="20" spans="2:14" ht="18" customHeight="1" x14ac:dyDescent="0.2">
      <c r="B20" s="618"/>
      <c r="C20" s="629" t="s">
        <v>171</v>
      </c>
      <c r="D20" s="313">
        <v>87</v>
      </c>
      <c r="E20" s="380">
        <f>SUM(F20:K20)</f>
        <v>54</v>
      </c>
      <c r="F20" s="381">
        <v>2</v>
      </c>
      <c r="G20" s="381">
        <v>34</v>
      </c>
      <c r="H20" s="381">
        <v>7</v>
      </c>
      <c r="I20" s="381">
        <v>4</v>
      </c>
      <c r="J20" s="163">
        <v>5</v>
      </c>
      <c r="K20" s="163">
        <v>2</v>
      </c>
      <c r="L20" s="399">
        <f t="shared" ref="L20" si="2">H20+I20+J20</f>
        <v>16</v>
      </c>
      <c r="M20" s="382">
        <v>27</v>
      </c>
      <c r="N20" s="382">
        <f>D20-E20-M20</f>
        <v>6</v>
      </c>
    </row>
    <row r="21" spans="2:14" ht="18" customHeight="1" x14ac:dyDescent="0.2">
      <c r="B21" s="618"/>
      <c r="C21" s="630"/>
      <c r="D21" s="326"/>
      <c r="E21" s="427">
        <f t="shared" ref="E21" si="3">E20/D20</f>
        <v>0.62068965517241381</v>
      </c>
      <c r="F21" s="385">
        <f t="shared" ref="F21" si="4">F20/D20</f>
        <v>2.2988505747126436E-2</v>
      </c>
      <c r="G21" s="385">
        <f t="shared" ref="G21" si="5">G20/D20</f>
        <v>0.39080459770114945</v>
      </c>
      <c r="H21" s="385">
        <f t="shared" ref="H21" si="6">H20/D20</f>
        <v>8.0459770114942528E-2</v>
      </c>
      <c r="I21" s="385">
        <f t="shared" ref="I21" si="7">I20/D20</f>
        <v>4.5977011494252873E-2</v>
      </c>
      <c r="J21" s="386">
        <f t="shared" ref="J21" si="8">J20/D20</f>
        <v>5.7471264367816091E-2</v>
      </c>
      <c r="K21" s="386">
        <f t="shared" ref="K21" si="9">K20/D20</f>
        <v>2.2988505747126436E-2</v>
      </c>
      <c r="L21" s="387">
        <f t="shared" ref="L21" si="10">L20/D20</f>
        <v>0.18390804597701149</v>
      </c>
      <c r="M21" s="388">
        <f t="shared" ref="M21" si="11">M20/D20</f>
        <v>0.31034482758620691</v>
      </c>
      <c r="N21" s="388">
        <f t="shared" ref="N21" si="12">N20/D20</f>
        <v>6.8965517241379309E-2</v>
      </c>
    </row>
    <row r="22" spans="2:14" ht="18" customHeight="1" x14ac:dyDescent="0.2">
      <c r="B22" s="618"/>
      <c r="C22" s="634"/>
      <c r="D22" s="540"/>
      <c r="E22" s="433"/>
      <c r="F22" s="429">
        <f t="shared" ref="F22" si="13">F20/E20</f>
        <v>3.7037037037037035E-2</v>
      </c>
      <c r="G22" s="429">
        <f t="shared" ref="G22" si="14">G20/E20</f>
        <v>0.62962962962962965</v>
      </c>
      <c r="H22" s="429">
        <f t="shared" ref="H22" si="15">H20/E20</f>
        <v>0.12962962962962962</v>
      </c>
      <c r="I22" s="429">
        <f t="shared" ref="I22" si="16">I20/E20</f>
        <v>7.407407407407407E-2</v>
      </c>
      <c r="J22" s="430">
        <f t="shared" ref="J22" si="17">J20/E20</f>
        <v>9.2592592592592587E-2</v>
      </c>
      <c r="K22" s="430">
        <f t="shared" ref="K22" si="18">K20/E20</f>
        <v>3.7037037037037035E-2</v>
      </c>
      <c r="L22" s="436">
        <f t="shared" ref="L22" si="19">L20/E20</f>
        <v>0.29629629629629628</v>
      </c>
      <c r="M22" s="392"/>
      <c r="N22" s="392"/>
    </row>
    <row r="23" spans="2:14" ht="18" customHeight="1" x14ac:dyDescent="0.2">
      <c r="B23" s="618"/>
      <c r="C23" s="626" t="s">
        <v>212</v>
      </c>
      <c r="D23" s="321">
        <v>25</v>
      </c>
      <c r="E23" s="380">
        <f>SUM(F23:K23)</f>
        <v>15</v>
      </c>
      <c r="F23" s="381">
        <v>1</v>
      </c>
      <c r="G23" s="381">
        <v>9</v>
      </c>
      <c r="H23" s="381">
        <v>1</v>
      </c>
      <c r="I23" s="381">
        <v>2</v>
      </c>
      <c r="J23" s="163">
        <v>1</v>
      </c>
      <c r="K23" s="163">
        <v>1</v>
      </c>
      <c r="L23" s="399">
        <f t="shared" ref="L23" si="20">H23+I23+J23</f>
        <v>4</v>
      </c>
      <c r="M23" s="382">
        <v>9</v>
      </c>
      <c r="N23" s="382">
        <f>D23-E23-M23</f>
        <v>1</v>
      </c>
    </row>
    <row r="24" spans="2:14" ht="18" customHeight="1" x14ac:dyDescent="0.2">
      <c r="B24" s="618"/>
      <c r="C24" s="604"/>
      <c r="D24" s="326"/>
      <c r="E24" s="427">
        <f t="shared" ref="E24" si="21">E23/D23</f>
        <v>0.6</v>
      </c>
      <c r="F24" s="385">
        <f t="shared" ref="F24" si="22">F23/D23</f>
        <v>0.04</v>
      </c>
      <c r="G24" s="385">
        <f t="shared" ref="G24" si="23">G23/D23</f>
        <v>0.36</v>
      </c>
      <c r="H24" s="385">
        <f t="shared" ref="H24" si="24">H23/D23</f>
        <v>0.04</v>
      </c>
      <c r="I24" s="385">
        <f t="shared" ref="I24" si="25">I23/D23</f>
        <v>0.08</v>
      </c>
      <c r="J24" s="386">
        <f t="shared" ref="J24" si="26">J23/D23</f>
        <v>0.04</v>
      </c>
      <c r="K24" s="386">
        <f t="shared" ref="K24" si="27">K23/D23</f>
        <v>0.04</v>
      </c>
      <c r="L24" s="387">
        <f t="shared" ref="L24" si="28">L23/D23</f>
        <v>0.16</v>
      </c>
      <c r="M24" s="388">
        <f t="shared" ref="M24" si="29">M23/D23</f>
        <v>0.36</v>
      </c>
      <c r="N24" s="388">
        <f t="shared" ref="N24" si="30">N23/D23</f>
        <v>0.04</v>
      </c>
    </row>
    <row r="25" spans="2:14" ht="18" customHeight="1" x14ac:dyDescent="0.2">
      <c r="B25" s="618"/>
      <c r="C25" s="604"/>
      <c r="D25" s="540"/>
      <c r="E25" s="433"/>
      <c r="F25" s="429">
        <f t="shared" ref="F25" si="31">F23/E23</f>
        <v>6.6666666666666666E-2</v>
      </c>
      <c r="G25" s="429">
        <f t="shared" ref="G25" si="32">G23/E23</f>
        <v>0.6</v>
      </c>
      <c r="H25" s="429">
        <f t="shared" ref="H25" si="33">H23/E23</f>
        <v>6.6666666666666666E-2</v>
      </c>
      <c r="I25" s="429">
        <f t="shared" ref="I25" si="34">I23/E23</f>
        <v>0.13333333333333333</v>
      </c>
      <c r="J25" s="430">
        <f t="shared" ref="J25" si="35">J23/E23</f>
        <v>6.6666666666666666E-2</v>
      </c>
      <c r="K25" s="430">
        <f t="shared" ref="K25" si="36">K23/E23</f>
        <v>6.6666666666666666E-2</v>
      </c>
      <c r="L25" s="436">
        <f t="shared" ref="L25" si="37">L23/E23</f>
        <v>0.26666666666666666</v>
      </c>
      <c r="M25" s="392"/>
      <c r="N25" s="392"/>
    </row>
    <row r="26" spans="2:14" ht="18" customHeight="1" x14ac:dyDescent="0.2">
      <c r="B26" s="618"/>
      <c r="C26" s="629" t="s">
        <v>264</v>
      </c>
      <c r="D26" s="321">
        <v>82</v>
      </c>
      <c r="E26" s="380">
        <f>SUM(F26:K26)</f>
        <v>36</v>
      </c>
      <c r="F26" s="381">
        <v>5</v>
      </c>
      <c r="G26" s="381">
        <v>16</v>
      </c>
      <c r="H26" s="381">
        <v>8</v>
      </c>
      <c r="I26" s="381">
        <v>2</v>
      </c>
      <c r="J26" s="163">
        <v>2</v>
      </c>
      <c r="K26" s="163">
        <v>3</v>
      </c>
      <c r="L26" s="399">
        <f t="shared" ref="L26" si="38">H26+I26+J26</f>
        <v>12</v>
      </c>
      <c r="M26" s="382">
        <v>36</v>
      </c>
      <c r="N26" s="382">
        <f>D26-E26-M26</f>
        <v>10</v>
      </c>
    </row>
    <row r="27" spans="2:14" ht="18" customHeight="1" x14ac:dyDescent="0.2">
      <c r="B27" s="618"/>
      <c r="C27" s="630"/>
      <c r="D27" s="326"/>
      <c r="E27" s="427">
        <f t="shared" ref="E27" si="39">E26/D26</f>
        <v>0.43902439024390244</v>
      </c>
      <c r="F27" s="385">
        <f t="shared" ref="F27" si="40">F26/D26</f>
        <v>6.097560975609756E-2</v>
      </c>
      <c r="G27" s="385">
        <f t="shared" ref="G27" si="41">G26/D26</f>
        <v>0.1951219512195122</v>
      </c>
      <c r="H27" s="385">
        <f t="shared" ref="H27" si="42">H26/D26</f>
        <v>9.7560975609756101E-2</v>
      </c>
      <c r="I27" s="385">
        <f t="shared" ref="I27" si="43">I26/D26</f>
        <v>2.4390243902439025E-2</v>
      </c>
      <c r="J27" s="386">
        <f t="shared" ref="J27" si="44">J26/D26</f>
        <v>2.4390243902439025E-2</v>
      </c>
      <c r="K27" s="386">
        <f t="shared" ref="K27" si="45">K26/D26</f>
        <v>3.6585365853658534E-2</v>
      </c>
      <c r="L27" s="387">
        <f t="shared" ref="L27" si="46">L26/D26</f>
        <v>0.14634146341463414</v>
      </c>
      <c r="M27" s="388">
        <f t="shared" ref="M27" si="47">M26/D26</f>
        <v>0.43902439024390244</v>
      </c>
      <c r="N27" s="388">
        <f t="shared" ref="N27" si="48">N26/D26</f>
        <v>0.12195121951219512</v>
      </c>
    </row>
    <row r="28" spans="2:14" ht="18" customHeight="1" x14ac:dyDescent="0.2">
      <c r="B28" s="618"/>
      <c r="C28" s="634"/>
      <c r="D28" s="540"/>
      <c r="E28" s="433"/>
      <c r="F28" s="429">
        <f t="shared" ref="F28" si="49">F26/E26</f>
        <v>0.1388888888888889</v>
      </c>
      <c r="G28" s="429">
        <f t="shared" ref="G28" si="50">G26/E26</f>
        <v>0.44444444444444442</v>
      </c>
      <c r="H28" s="429">
        <f t="shared" ref="H28" si="51">H26/E26</f>
        <v>0.22222222222222221</v>
      </c>
      <c r="I28" s="429">
        <f t="shared" ref="I28" si="52">I26/E26</f>
        <v>5.5555555555555552E-2</v>
      </c>
      <c r="J28" s="430">
        <f t="shared" ref="J28" si="53">J26/E26</f>
        <v>5.5555555555555552E-2</v>
      </c>
      <c r="K28" s="430">
        <f t="shared" ref="K28" si="54">K26/E26</f>
        <v>8.3333333333333329E-2</v>
      </c>
      <c r="L28" s="436">
        <f t="shared" ref="L28" si="55">L26/E26</f>
        <v>0.33333333333333331</v>
      </c>
      <c r="M28" s="392"/>
      <c r="N28" s="392"/>
    </row>
    <row r="29" spans="2:14" ht="18" customHeight="1" x14ac:dyDescent="0.2">
      <c r="B29" s="618"/>
      <c r="C29" s="629" t="s">
        <v>231</v>
      </c>
      <c r="D29" s="321">
        <v>8</v>
      </c>
      <c r="E29" s="380">
        <f>SUM(F29:K29)</f>
        <v>7</v>
      </c>
      <c r="F29" s="381">
        <v>0</v>
      </c>
      <c r="G29" s="381">
        <v>3</v>
      </c>
      <c r="H29" s="381">
        <v>2</v>
      </c>
      <c r="I29" s="381">
        <v>0</v>
      </c>
      <c r="J29" s="163">
        <v>0</v>
      </c>
      <c r="K29" s="163">
        <v>2</v>
      </c>
      <c r="L29" s="399">
        <f t="shared" ref="L29" si="56">H29+I29+J29</f>
        <v>2</v>
      </c>
      <c r="M29" s="382">
        <v>1</v>
      </c>
      <c r="N29" s="382">
        <f>D29-E29-M29</f>
        <v>0</v>
      </c>
    </row>
    <row r="30" spans="2:14" ht="18" customHeight="1" x14ac:dyDescent="0.2">
      <c r="B30" s="618"/>
      <c r="C30" s="630"/>
      <c r="D30" s="326"/>
      <c r="E30" s="427">
        <f t="shared" ref="E30" si="57">E29/D29</f>
        <v>0.875</v>
      </c>
      <c r="F30" s="385">
        <f t="shared" ref="F30" si="58">F29/D29</f>
        <v>0</v>
      </c>
      <c r="G30" s="385">
        <f t="shared" ref="G30" si="59">G29/D29</f>
        <v>0.375</v>
      </c>
      <c r="H30" s="385">
        <f t="shared" ref="H30" si="60">H29/D29</f>
        <v>0.25</v>
      </c>
      <c r="I30" s="385">
        <f t="shared" ref="I30" si="61">I29/D29</f>
        <v>0</v>
      </c>
      <c r="J30" s="386">
        <f t="shared" ref="J30" si="62">J29/D29</f>
        <v>0</v>
      </c>
      <c r="K30" s="386">
        <f t="shared" ref="K30" si="63">K29/D29</f>
        <v>0.25</v>
      </c>
      <c r="L30" s="387">
        <f t="shared" ref="L30" si="64">L29/D29</f>
        <v>0.25</v>
      </c>
      <c r="M30" s="388">
        <f t="shared" ref="M30" si="65">M29/D29</f>
        <v>0.125</v>
      </c>
      <c r="N30" s="388">
        <f>N29/D29</f>
        <v>0</v>
      </c>
    </row>
    <row r="31" spans="2:14" ht="18" customHeight="1" x14ac:dyDescent="0.2">
      <c r="B31" s="618"/>
      <c r="C31" s="634"/>
      <c r="D31" s="540"/>
      <c r="E31" s="433"/>
      <c r="F31" s="429">
        <f t="shared" ref="F31" si="66">F29/E29</f>
        <v>0</v>
      </c>
      <c r="G31" s="429">
        <f t="shared" ref="G31" si="67">G29/E29</f>
        <v>0.42857142857142855</v>
      </c>
      <c r="H31" s="429">
        <f t="shared" ref="H31" si="68">H29/E29</f>
        <v>0.2857142857142857</v>
      </c>
      <c r="I31" s="429">
        <f t="shared" ref="I31" si="69">I29/E29</f>
        <v>0</v>
      </c>
      <c r="J31" s="430">
        <f t="shared" ref="J31" si="70">J29/E29</f>
        <v>0</v>
      </c>
      <c r="K31" s="430">
        <f t="shared" ref="K31" si="71">K29/E29</f>
        <v>0.2857142857142857</v>
      </c>
      <c r="L31" s="436">
        <f t="shared" ref="L31" si="72">L29/E29</f>
        <v>0.2857142857142857</v>
      </c>
      <c r="M31" s="392"/>
      <c r="N31" s="392"/>
    </row>
    <row r="32" spans="2:14" ht="18" customHeight="1" x14ac:dyDescent="0.2">
      <c r="B32" s="618"/>
      <c r="C32" s="629" t="s">
        <v>174</v>
      </c>
      <c r="D32" s="321">
        <v>176</v>
      </c>
      <c r="E32" s="380">
        <f>SUM(F32:K32)</f>
        <v>110</v>
      </c>
      <c r="F32" s="381">
        <v>8</v>
      </c>
      <c r="G32" s="381">
        <v>61</v>
      </c>
      <c r="H32" s="381">
        <v>23</v>
      </c>
      <c r="I32" s="381">
        <v>5</v>
      </c>
      <c r="J32" s="163">
        <v>3</v>
      </c>
      <c r="K32" s="163">
        <v>10</v>
      </c>
      <c r="L32" s="399">
        <f t="shared" ref="L32" si="73">H32+I32+J32</f>
        <v>31</v>
      </c>
      <c r="M32" s="382">
        <v>50</v>
      </c>
      <c r="N32" s="382">
        <f>D32-E32-M32</f>
        <v>16</v>
      </c>
    </row>
    <row r="33" spans="2:14" ht="18" customHeight="1" x14ac:dyDescent="0.2">
      <c r="B33" s="618"/>
      <c r="C33" s="630"/>
      <c r="D33" s="326"/>
      <c r="E33" s="427">
        <f t="shared" ref="E33" si="74">E32/D32</f>
        <v>0.625</v>
      </c>
      <c r="F33" s="385">
        <f t="shared" ref="F33" si="75">F32/D32</f>
        <v>4.5454545454545456E-2</v>
      </c>
      <c r="G33" s="385">
        <f t="shared" ref="G33" si="76">G32/D32</f>
        <v>0.34659090909090912</v>
      </c>
      <c r="H33" s="385">
        <f t="shared" ref="H33" si="77">H32/D32</f>
        <v>0.13068181818181818</v>
      </c>
      <c r="I33" s="385">
        <f t="shared" ref="I33" si="78">I32/D32</f>
        <v>2.8409090909090908E-2</v>
      </c>
      <c r="J33" s="386">
        <f t="shared" ref="J33" si="79">J32/D32</f>
        <v>1.7045454545454544E-2</v>
      </c>
      <c r="K33" s="386">
        <f t="shared" ref="K33" si="80">K32/D32</f>
        <v>5.6818181818181816E-2</v>
      </c>
      <c r="L33" s="387">
        <f t="shared" ref="L33" si="81">L32/D32</f>
        <v>0.17613636363636365</v>
      </c>
      <c r="M33" s="388">
        <f t="shared" ref="M33" si="82">M32/D32</f>
        <v>0.28409090909090912</v>
      </c>
      <c r="N33" s="388">
        <f>N32/D32</f>
        <v>9.0909090909090912E-2</v>
      </c>
    </row>
    <row r="34" spans="2:14" ht="18" customHeight="1" thickBot="1" x14ac:dyDescent="0.25">
      <c r="B34" s="623"/>
      <c r="C34" s="634"/>
      <c r="D34" s="541"/>
      <c r="E34" s="433"/>
      <c r="F34" s="429">
        <f t="shared" ref="F34" si="83">F32/E32</f>
        <v>7.2727272727272724E-2</v>
      </c>
      <c r="G34" s="429">
        <f t="shared" ref="G34" si="84">G32/E32</f>
        <v>0.55454545454545456</v>
      </c>
      <c r="H34" s="429">
        <f t="shared" ref="H34" si="85">H32/E32</f>
        <v>0.20909090909090908</v>
      </c>
      <c r="I34" s="429">
        <f t="shared" ref="I34" si="86">I32/E32</f>
        <v>4.5454545454545456E-2</v>
      </c>
      <c r="J34" s="430">
        <f t="shared" ref="J34" si="87">J32/E32</f>
        <v>2.7272727272727271E-2</v>
      </c>
      <c r="K34" s="430">
        <f t="shared" ref="K34" si="88">K32/E32</f>
        <v>9.0909090909090912E-2</v>
      </c>
      <c r="L34" s="436">
        <f t="shared" ref="L34" si="89">L32/E32</f>
        <v>0.2818181818181818</v>
      </c>
      <c r="M34" s="392"/>
      <c r="N34" s="392"/>
    </row>
    <row r="35" spans="2:14" ht="18" customHeight="1" thickTop="1" x14ac:dyDescent="0.2">
      <c r="B35" s="617" t="s">
        <v>216</v>
      </c>
      <c r="C35" s="633" t="s">
        <v>217</v>
      </c>
      <c r="D35" s="321">
        <v>106</v>
      </c>
      <c r="E35" s="393">
        <f>SUM(F35:K35)</f>
        <v>32</v>
      </c>
      <c r="F35" s="394">
        <v>7</v>
      </c>
      <c r="G35" s="394">
        <v>17</v>
      </c>
      <c r="H35" s="394">
        <v>1</v>
      </c>
      <c r="I35" s="394">
        <v>0</v>
      </c>
      <c r="J35" s="395">
        <v>5</v>
      </c>
      <c r="K35" s="395">
        <v>2</v>
      </c>
      <c r="L35" s="396">
        <f t="shared" ref="L35" si="90">H35+I35+J35</f>
        <v>6</v>
      </c>
      <c r="M35" s="397">
        <v>48</v>
      </c>
      <c r="N35" s="397">
        <f>D35-E35-M35</f>
        <v>26</v>
      </c>
    </row>
    <row r="36" spans="2:14" ht="18" customHeight="1" x14ac:dyDescent="0.2">
      <c r="B36" s="618"/>
      <c r="C36" s="630"/>
      <c r="D36" s="326"/>
      <c r="E36" s="427">
        <f t="shared" ref="E36" si="91">E35/D35</f>
        <v>0.30188679245283018</v>
      </c>
      <c r="F36" s="385">
        <f t="shared" ref="F36" si="92">F35/D35</f>
        <v>6.6037735849056603E-2</v>
      </c>
      <c r="G36" s="385">
        <f t="shared" ref="G36" si="93">G35/D35</f>
        <v>0.16037735849056603</v>
      </c>
      <c r="H36" s="385">
        <f t="shared" ref="H36" si="94">H35/D35</f>
        <v>9.433962264150943E-3</v>
      </c>
      <c r="I36" s="385">
        <f t="shared" ref="I36" si="95">I35/D35</f>
        <v>0</v>
      </c>
      <c r="J36" s="386">
        <f t="shared" ref="J36" si="96">J35/D35</f>
        <v>4.716981132075472E-2</v>
      </c>
      <c r="K36" s="386">
        <f t="shared" ref="K36" si="97">K35/D35</f>
        <v>1.8867924528301886E-2</v>
      </c>
      <c r="L36" s="387">
        <f t="shared" ref="L36" si="98">L35/D35</f>
        <v>5.6603773584905662E-2</v>
      </c>
      <c r="M36" s="388">
        <f t="shared" ref="M36" si="99">M35/D35</f>
        <v>0.45283018867924529</v>
      </c>
      <c r="N36" s="388">
        <f>N35/D35</f>
        <v>0.24528301886792453</v>
      </c>
    </row>
    <row r="37" spans="2:14" ht="18" customHeight="1" x14ac:dyDescent="0.2">
      <c r="B37" s="618"/>
      <c r="C37" s="634"/>
      <c r="D37" s="540"/>
      <c r="E37" s="433"/>
      <c r="F37" s="437">
        <f t="shared" ref="F37" si="100">F35/E35</f>
        <v>0.21875</v>
      </c>
      <c r="G37" s="437">
        <f t="shared" ref="G37" si="101">G35/E35</f>
        <v>0.53125</v>
      </c>
      <c r="H37" s="437">
        <f t="shared" ref="H37" si="102">H35/E35</f>
        <v>3.125E-2</v>
      </c>
      <c r="I37" s="437">
        <f t="shared" ref="I37" si="103">I35/E35</f>
        <v>0</v>
      </c>
      <c r="J37" s="438">
        <f t="shared" ref="J37" si="104">J35/E35</f>
        <v>0.15625</v>
      </c>
      <c r="K37" s="438">
        <f t="shared" ref="K37" si="105">K35/E35</f>
        <v>6.25E-2</v>
      </c>
      <c r="L37" s="439">
        <f t="shared" ref="L37" si="106">L35/E35</f>
        <v>0.1875</v>
      </c>
      <c r="M37" s="402"/>
      <c r="N37" s="402"/>
    </row>
    <row r="38" spans="2:14" ht="18" customHeight="1" x14ac:dyDescent="0.2">
      <c r="B38" s="618"/>
      <c r="C38" s="629" t="s">
        <v>218</v>
      </c>
      <c r="D38" s="321">
        <v>171</v>
      </c>
      <c r="E38" s="380">
        <f>SUM(F38:K38)</f>
        <v>89</v>
      </c>
      <c r="F38" s="381">
        <v>4</v>
      </c>
      <c r="G38" s="381">
        <v>52</v>
      </c>
      <c r="H38" s="381">
        <v>16</v>
      </c>
      <c r="I38" s="381">
        <v>3</v>
      </c>
      <c r="J38" s="163">
        <v>5</v>
      </c>
      <c r="K38" s="163">
        <v>9</v>
      </c>
      <c r="L38" s="399">
        <f t="shared" ref="L38" si="107">H38+I38+J38</f>
        <v>24</v>
      </c>
      <c r="M38" s="382">
        <v>74</v>
      </c>
      <c r="N38" s="382">
        <f>D38-E38-M38</f>
        <v>8</v>
      </c>
    </row>
    <row r="39" spans="2:14" ht="18" customHeight="1" x14ac:dyDescent="0.2">
      <c r="B39" s="618"/>
      <c r="C39" s="630"/>
      <c r="D39" s="326"/>
      <c r="E39" s="427">
        <f t="shared" ref="E39" si="108">E38/D38</f>
        <v>0.52046783625730997</v>
      </c>
      <c r="F39" s="385">
        <f t="shared" ref="F39" si="109">F38/D38</f>
        <v>2.3391812865497075E-2</v>
      </c>
      <c r="G39" s="385">
        <f t="shared" ref="G39" si="110">G38/D38</f>
        <v>0.30409356725146197</v>
      </c>
      <c r="H39" s="385">
        <f t="shared" ref="H39" si="111">H38/D38</f>
        <v>9.3567251461988299E-2</v>
      </c>
      <c r="I39" s="385">
        <f t="shared" ref="I39" si="112">I38/D38</f>
        <v>1.7543859649122806E-2</v>
      </c>
      <c r="J39" s="386">
        <f t="shared" ref="J39" si="113">J38/D38</f>
        <v>2.9239766081871343E-2</v>
      </c>
      <c r="K39" s="386">
        <f t="shared" ref="K39" si="114">K38/D38</f>
        <v>5.2631578947368418E-2</v>
      </c>
      <c r="L39" s="387">
        <f t="shared" ref="L39" si="115">L38/D38</f>
        <v>0.14035087719298245</v>
      </c>
      <c r="M39" s="388">
        <f t="shared" ref="M39" si="116">M38/D38</f>
        <v>0.43274853801169588</v>
      </c>
      <c r="N39" s="388">
        <f>N38/D38</f>
        <v>4.6783625730994149E-2</v>
      </c>
    </row>
    <row r="40" spans="2:14" ht="18" customHeight="1" x14ac:dyDescent="0.2">
      <c r="B40" s="618"/>
      <c r="C40" s="634"/>
      <c r="D40" s="540"/>
      <c r="E40" s="433"/>
      <c r="F40" s="437">
        <f t="shared" ref="F40" si="117">F38/E38</f>
        <v>4.49438202247191E-2</v>
      </c>
      <c r="G40" s="437">
        <f t="shared" ref="G40" si="118">G38/E38</f>
        <v>0.5842696629213483</v>
      </c>
      <c r="H40" s="437">
        <f t="shared" ref="H40" si="119">H38/E38</f>
        <v>0.1797752808988764</v>
      </c>
      <c r="I40" s="437">
        <f t="shared" ref="I40" si="120">I38/E38</f>
        <v>3.3707865168539325E-2</v>
      </c>
      <c r="J40" s="438">
        <f t="shared" ref="J40" si="121">J38/E38</f>
        <v>5.6179775280898875E-2</v>
      </c>
      <c r="K40" s="438">
        <f t="shared" ref="K40" si="122">K38/E38</f>
        <v>0.10112359550561797</v>
      </c>
      <c r="L40" s="439">
        <f t="shared" ref="L40" si="123">L38/E38</f>
        <v>0.2696629213483146</v>
      </c>
      <c r="M40" s="402"/>
      <c r="N40" s="402"/>
    </row>
    <row r="41" spans="2:14" ht="18" customHeight="1" x14ac:dyDescent="0.2">
      <c r="B41" s="618"/>
      <c r="C41" s="629" t="s">
        <v>219</v>
      </c>
      <c r="D41" s="321">
        <v>49</v>
      </c>
      <c r="E41" s="380">
        <f>SUM(F41:K41)</f>
        <v>31</v>
      </c>
      <c r="F41" s="381">
        <v>2</v>
      </c>
      <c r="G41" s="381">
        <v>20</v>
      </c>
      <c r="H41" s="381">
        <v>7</v>
      </c>
      <c r="I41" s="381">
        <v>0</v>
      </c>
      <c r="J41" s="163">
        <v>1</v>
      </c>
      <c r="K41" s="163">
        <v>1</v>
      </c>
      <c r="L41" s="399">
        <f t="shared" ref="L41" si="124">H41+I41+J41</f>
        <v>8</v>
      </c>
      <c r="M41" s="382">
        <v>14</v>
      </c>
      <c r="N41" s="382">
        <f>D41-E41-M41</f>
        <v>4</v>
      </c>
    </row>
    <row r="42" spans="2:14" ht="18" customHeight="1" x14ac:dyDescent="0.2">
      <c r="B42" s="618"/>
      <c r="C42" s="630"/>
      <c r="D42" s="326"/>
      <c r="E42" s="427">
        <f t="shared" ref="E42" si="125">E41/D41</f>
        <v>0.63265306122448983</v>
      </c>
      <c r="F42" s="385">
        <f t="shared" ref="F42" si="126">F41/D41</f>
        <v>4.0816326530612242E-2</v>
      </c>
      <c r="G42" s="385">
        <f t="shared" ref="G42" si="127">G41/D41</f>
        <v>0.40816326530612246</v>
      </c>
      <c r="H42" s="385">
        <f t="shared" ref="H42" si="128">H41/D41</f>
        <v>0.14285714285714285</v>
      </c>
      <c r="I42" s="385">
        <f t="shared" ref="I42" si="129">I41/D41</f>
        <v>0</v>
      </c>
      <c r="J42" s="386">
        <f t="shared" ref="J42" si="130">J41/D41</f>
        <v>2.0408163265306121E-2</v>
      </c>
      <c r="K42" s="386">
        <f t="shared" ref="K42" si="131">K41/D41</f>
        <v>2.0408163265306121E-2</v>
      </c>
      <c r="L42" s="387">
        <f t="shared" ref="L42" si="132">L41/D41</f>
        <v>0.16326530612244897</v>
      </c>
      <c r="M42" s="388">
        <f t="shared" ref="M42" si="133">M41/D41</f>
        <v>0.2857142857142857</v>
      </c>
      <c r="N42" s="388">
        <f t="shared" ref="N42" si="134">N41/D41</f>
        <v>8.1632653061224483E-2</v>
      </c>
    </row>
    <row r="43" spans="2:14" ht="18" customHeight="1" x14ac:dyDescent="0.2">
      <c r="B43" s="618"/>
      <c r="C43" s="634"/>
      <c r="D43" s="540"/>
      <c r="E43" s="433"/>
      <c r="F43" s="437">
        <f t="shared" ref="F43" si="135">F41/E41</f>
        <v>6.4516129032258063E-2</v>
      </c>
      <c r="G43" s="437">
        <f t="shared" ref="G43" si="136">G41/E41</f>
        <v>0.64516129032258063</v>
      </c>
      <c r="H43" s="437">
        <f t="shared" ref="H43" si="137">H41/E41</f>
        <v>0.22580645161290322</v>
      </c>
      <c r="I43" s="437">
        <f t="shared" ref="I43" si="138">I41/E41</f>
        <v>0</v>
      </c>
      <c r="J43" s="438">
        <f t="shared" ref="J43" si="139">J41/E41</f>
        <v>3.2258064516129031E-2</v>
      </c>
      <c r="K43" s="438">
        <f t="shared" ref="K43" si="140">K41/E41</f>
        <v>3.2258064516129031E-2</v>
      </c>
      <c r="L43" s="439">
        <f t="shared" ref="L43" si="141">L41/E41</f>
        <v>0.25806451612903225</v>
      </c>
      <c r="M43" s="402"/>
      <c r="N43" s="402"/>
    </row>
    <row r="44" spans="2:14" ht="18" customHeight="1" x14ac:dyDescent="0.2">
      <c r="B44" s="618"/>
      <c r="C44" s="629" t="s">
        <v>220</v>
      </c>
      <c r="D44" s="321">
        <v>38</v>
      </c>
      <c r="E44" s="380">
        <f>SUM(F44:K44)</f>
        <v>31</v>
      </c>
      <c r="F44" s="381">
        <v>2</v>
      </c>
      <c r="G44" s="381">
        <v>21</v>
      </c>
      <c r="H44" s="381">
        <v>4</v>
      </c>
      <c r="I44" s="381">
        <v>0</v>
      </c>
      <c r="J44" s="163">
        <v>1</v>
      </c>
      <c r="K44" s="163">
        <v>3</v>
      </c>
      <c r="L44" s="399">
        <f t="shared" ref="L44" si="142">H44+I44+J44</f>
        <v>5</v>
      </c>
      <c r="M44" s="382">
        <v>6</v>
      </c>
      <c r="N44" s="382">
        <f>D44-E44-M44</f>
        <v>1</v>
      </c>
    </row>
    <row r="45" spans="2:14" ht="18" customHeight="1" x14ac:dyDescent="0.2">
      <c r="B45" s="618"/>
      <c r="C45" s="630"/>
      <c r="D45" s="326"/>
      <c r="E45" s="427">
        <f t="shared" ref="E45" si="143">E44/D44</f>
        <v>0.81578947368421051</v>
      </c>
      <c r="F45" s="385">
        <f t="shared" ref="F45" si="144">F44/D44</f>
        <v>5.2631578947368418E-2</v>
      </c>
      <c r="G45" s="385">
        <f t="shared" ref="G45" si="145">G44/D44</f>
        <v>0.55263157894736847</v>
      </c>
      <c r="H45" s="385">
        <f t="shared" ref="H45" si="146">H44/D44</f>
        <v>0.10526315789473684</v>
      </c>
      <c r="I45" s="385">
        <f t="shared" ref="I45" si="147">I44/D44</f>
        <v>0</v>
      </c>
      <c r="J45" s="386">
        <f t="shared" ref="J45" si="148">J44/D44</f>
        <v>2.6315789473684209E-2</v>
      </c>
      <c r="K45" s="386">
        <f t="shared" ref="K45" si="149">K44/D44</f>
        <v>7.8947368421052627E-2</v>
      </c>
      <c r="L45" s="387">
        <f t="shared" ref="L45" si="150">L44/D44</f>
        <v>0.13157894736842105</v>
      </c>
      <c r="M45" s="388">
        <f t="shared" ref="M45" si="151">M44/D44</f>
        <v>0.15789473684210525</v>
      </c>
      <c r="N45" s="388">
        <f t="shared" ref="N45" si="152">N44/D44</f>
        <v>2.6315789473684209E-2</v>
      </c>
    </row>
    <row r="46" spans="2:14" ht="18" customHeight="1" x14ac:dyDescent="0.2">
      <c r="B46" s="618"/>
      <c r="C46" s="634"/>
      <c r="D46" s="540"/>
      <c r="E46" s="433"/>
      <c r="F46" s="437">
        <f t="shared" ref="F46" si="153">F44/E44</f>
        <v>6.4516129032258063E-2</v>
      </c>
      <c r="G46" s="437">
        <f t="shared" ref="G46" si="154">G44/E44</f>
        <v>0.67741935483870963</v>
      </c>
      <c r="H46" s="437">
        <f t="shared" ref="H46" si="155">H44/E44</f>
        <v>0.12903225806451613</v>
      </c>
      <c r="I46" s="437">
        <f t="shared" ref="I46" si="156">I44/E44</f>
        <v>0</v>
      </c>
      <c r="J46" s="438">
        <f t="shared" ref="J46" si="157">J44/E44</f>
        <v>3.2258064516129031E-2</v>
      </c>
      <c r="K46" s="438">
        <f t="shared" ref="K46" si="158">K44/E44</f>
        <v>9.6774193548387094E-2</v>
      </c>
      <c r="L46" s="439">
        <f t="shared" ref="L46" si="159">L44/E44</f>
        <v>0.16129032258064516</v>
      </c>
      <c r="M46" s="402"/>
      <c r="N46" s="402"/>
    </row>
    <row r="47" spans="2:14" ht="18" customHeight="1" x14ac:dyDescent="0.2">
      <c r="B47" s="618"/>
      <c r="C47" s="629" t="s">
        <v>221</v>
      </c>
      <c r="D47" s="321">
        <v>33</v>
      </c>
      <c r="E47" s="380">
        <f>SUM(F47:K47)</f>
        <v>32</v>
      </c>
      <c r="F47" s="381">
        <v>2</v>
      </c>
      <c r="G47" s="381">
        <v>18</v>
      </c>
      <c r="H47" s="381">
        <v>8</v>
      </c>
      <c r="I47" s="381">
        <v>3</v>
      </c>
      <c r="J47" s="163">
        <v>0</v>
      </c>
      <c r="K47" s="163">
        <v>1</v>
      </c>
      <c r="L47" s="399">
        <f t="shared" ref="L47" si="160">H47+I47+J47</f>
        <v>11</v>
      </c>
      <c r="M47" s="382">
        <v>0</v>
      </c>
      <c r="N47" s="382">
        <f>D47-E47-M47</f>
        <v>1</v>
      </c>
    </row>
    <row r="48" spans="2:14" ht="18" customHeight="1" x14ac:dyDescent="0.2">
      <c r="B48" s="618"/>
      <c r="C48" s="630"/>
      <c r="D48" s="326"/>
      <c r="E48" s="427">
        <f t="shared" ref="E48" si="161">E47/D47</f>
        <v>0.96969696969696972</v>
      </c>
      <c r="F48" s="385">
        <f t="shared" ref="F48" si="162">F47/D47</f>
        <v>6.0606060606060608E-2</v>
      </c>
      <c r="G48" s="385">
        <f t="shared" ref="G48" si="163">G47/D47</f>
        <v>0.54545454545454541</v>
      </c>
      <c r="H48" s="385">
        <f t="shared" ref="H48" si="164">H47/D47</f>
        <v>0.24242424242424243</v>
      </c>
      <c r="I48" s="385">
        <f t="shared" ref="I48" si="165">I47/D47</f>
        <v>9.0909090909090912E-2</v>
      </c>
      <c r="J48" s="386">
        <f t="shared" ref="J48" si="166">J47/D47</f>
        <v>0</v>
      </c>
      <c r="K48" s="386">
        <f t="shared" ref="K48" si="167">K47/D47</f>
        <v>3.0303030303030304E-2</v>
      </c>
      <c r="L48" s="387">
        <f t="shared" ref="L48" si="168">L47/D47</f>
        <v>0.33333333333333331</v>
      </c>
      <c r="M48" s="388">
        <f t="shared" ref="M48" si="169">M47/D47</f>
        <v>0</v>
      </c>
      <c r="N48" s="388">
        <f t="shared" ref="N48" si="170">N47/D47</f>
        <v>3.0303030303030304E-2</v>
      </c>
    </row>
    <row r="49" spans="1:14" ht="18" customHeight="1" x14ac:dyDescent="0.2">
      <c r="B49" s="618"/>
      <c r="C49" s="634"/>
      <c r="D49" s="540"/>
      <c r="E49" s="433"/>
      <c r="F49" s="437">
        <f t="shared" ref="F49" si="171">F47/E47</f>
        <v>6.25E-2</v>
      </c>
      <c r="G49" s="437">
        <f t="shared" ref="G49" si="172">G47/E47</f>
        <v>0.5625</v>
      </c>
      <c r="H49" s="437">
        <f t="shared" ref="H49" si="173">H47/E47</f>
        <v>0.25</v>
      </c>
      <c r="I49" s="437">
        <f t="shared" ref="I49" si="174">I47/E47</f>
        <v>9.375E-2</v>
      </c>
      <c r="J49" s="438">
        <f t="shared" ref="J49" si="175">J47/E47</f>
        <v>0</v>
      </c>
      <c r="K49" s="438">
        <f t="shared" ref="K49" si="176">K47/E47</f>
        <v>3.125E-2</v>
      </c>
      <c r="L49" s="439">
        <f t="shared" ref="L49" si="177">L47/E47</f>
        <v>0.34375</v>
      </c>
      <c r="M49" s="402"/>
      <c r="N49" s="402"/>
    </row>
    <row r="50" spans="1:14" ht="18" customHeight="1" x14ac:dyDescent="0.2">
      <c r="B50" s="618"/>
      <c r="C50" s="629" t="s">
        <v>222</v>
      </c>
      <c r="D50" s="321">
        <v>30</v>
      </c>
      <c r="E50" s="380">
        <f>SUM(F50:K50)</f>
        <v>30</v>
      </c>
      <c r="F50" s="381">
        <v>0</v>
      </c>
      <c r="G50" s="381">
        <v>10</v>
      </c>
      <c r="H50" s="381">
        <v>9</v>
      </c>
      <c r="I50" s="381">
        <v>7</v>
      </c>
      <c r="J50" s="163">
        <v>1</v>
      </c>
      <c r="K50" s="163">
        <v>3</v>
      </c>
      <c r="L50" s="399">
        <f t="shared" ref="L50" si="178">H50+I50+J50</f>
        <v>17</v>
      </c>
      <c r="M50" s="382">
        <v>0</v>
      </c>
      <c r="N50" s="382">
        <f>D50-E50-M50</f>
        <v>0</v>
      </c>
    </row>
    <row r="51" spans="1:14" ht="18" customHeight="1" x14ac:dyDescent="0.2">
      <c r="B51" s="618"/>
      <c r="C51" s="630"/>
      <c r="D51" s="326"/>
      <c r="E51" s="427">
        <f t="shared" ref="E51" si="179">E50/D50</f>
        <v>1</v>
      </c>
      <c r="F51" s="385">
        <f t="shared" ref="F51" si="180">F50/D50</f>
        <v>0</v>
      </c>
      <c r="G51" s="385">
        <f t="shared" ref="G51" si="181">G50/D50</f>
        <v>0.33333333333333331</v>
      </c>
      <c r="H51" s="385">
        <f t="shared" ref="H51" si="182">H50/D50</f>
        <v>0.3</v>
      </c>
      <c r="I51" s="385">
        <f t="shared" ref="I51" si="183">I50/D50</f>
        <v>0.23333333333333334</v>
      </c>
      <c r="J51" s="386">
        <f t="shared" ref="J51" si="184">J50/D50</f>
        <v>3.3333333333333333E-2</v>
      </c>
      <c r="K51" s="386">
        <f t="shared" ref="K51" si="185">K50/D50</f>
        <v>0.1</v>
      </c>
      <c r="L51" s="387">
        <f t="shared" ref="L51" si="186">L50/D50</f>
        <v>0.56666666666666665</v>
      </c>
      <c r="M51" s="388">
        <f t="shared" ref="M51" si="187">M50/D50</f>
        <v>0</v>
      </c>
      <c r="N51" s="388">
        <f t="shared" ref="N51" si="188">N50/D50</f>
        <v>0</v>
      </c>
    </row>
    <row r="52" spans="1:14" ht="18" customHeight="1" thickBot="1" x14ac:dyDescent="0.25">
      <c r="B52" s="618"/>
      <c r="C52" s="632"/>
      <c r="D52" s="541"/>
      <c r="E52" s="440"/>
      <c r="F52" s="441">
        <f t="shared" ref="F52" si="189">F50/E50</f>
        <v>0</v>
      </c>
      <c r="G52" s="441">
        <f t="shared" ref="G52" si="190">G50/E50</f>
        <v>0.33333333333333331</v>
      </c>
      <c r="H52" s="441">
        <f t="shared" ref="H52" si="191">H50/E50</f>
        <v>0.3</v>
      </c>
      <c r="I52" s="441">
        <f t="shared" ref="I52" si="192">I50/E50</f>
        <v>0.23333333333333334</v>
      </c>
      <c r="J52" s="442">
        <f t="shared" ref="J52" si="193">J50/E50</f>
        <v>3.3333333333333333E-2</v>
      </c>
      <c r="K52" s="442">
        <f t="shared" ref="K52" si="194">K50/E50</f>
        <v>0.1</v>
      </c>
      <c r="L52" s="443">
        <f t="shared" ref="L52" si="195">L50/E50</f>
        <v>0.56666666666666665</v>
      </c>
      <c r="M52" s="404"/>
      <c r="N52" s="404"/>
    </row>
    <row r="53" spans="1:14" ht="18" customHeight="1" thickTop="1" x14ac:dyDescent="0.2">
      <c r="B53" s="618"/>
      <c r="C53" s="37" t="s">
        <v>182</v>
      </c>
      <c r="D53" s="340">
        <v>291</v>
      </c>
      <c r="E53" s="380">
        <f t="shared" ref="E53:N53" si="196">E38+E41+E44+E47</f>
        <v>183</v>
      </c>
      <c r="F53" s="381">
        <f>F38+F41+F44+F47</f>
        <v>10</v>
      </c>
      <c r="G53" s="381">
        <f t="shared" si="196"/>
        <v>111</v>
      </c>
      <c r="H53" s="381">
        <f t="shared" si="196"/>
        <v>35</v>
      </c>
      <c r="I53" s="381">
        <f t="shared" si="196"/>
        <v>6</v>
      </c>
      <c r="J53" s="163">
        <f>J38+J41+J44+J47</f>
        <v>7</v>
      </c>
      <c r="K53" s="163">
        <f t="shared" si="196"/>
        <v>14</v>
      </c>
      <c r="L53" s="399">
        <f t="shared" si="196"/>
        <v>48</v>
      </c>
      <c r="M53" s="382">
        <f>M38+M41+M44+M47</f>
        <v>94</v>
      </c>
      <c r="N53" s="382">
        <f t="shared" si="196"/>
        <v>14</v>
      </c>
    </row>
    <row r="54" spans="1:14" ht="18" customHeight="1" x14ac:dyDescent="0.2">
      <c r="B54" s="618"/>
      <c r="C54" s="35" t="s">
        <v>183</v>
      </c>
      <c r="D54" s="164"/>
      <c r="E54" s="427">
        <f>E53/D53</f>
        <v>0.62886597938144329</v>
      </c>
      <c r="F54" s="385">
        <f>F53/D53</f>
        <v>3.4364261168384883E-2</v>
      </c>
      <c r="G54" s="385">
        <f>G53/D53</f>
        <v>0.38144329896907214</v>
      </c>
      <c r="H54" s="385">
        <f>H53/D53</f>
        <v>0.12027491408934708</v>
      </c>
      <c r="I54" s="385">
        <f>I53/D53</f>
        <v>2.0618556701030927E-2</v>
      </c>
      <c r="J54" s="386">
        <f>J53/D53</f>
        <v>2.4054982817869417E-2</v>
      </c>
      <c r="K54" s="386">
        <f>K53/D53</f>
        <v>4.8109965635738834E-2</v>
      </c>
      <c r="L54" s="387">
        <f>L53/D53</f>
        <v>0.16494845360824742</v>
      </c>
      <c r="M54" s="388">
        <f>M53/D53</f>
        <v>0.32302405498281789</v>
      </c>
      <c r="N54" s="388">
        <f>N53/D53</f>
        <v>4.8109965635738834E-2</v>
      </c>
    </row>
    <row r="55" spans="1:14" ht="18" customHeight="1" x14ac:dyDescent="0.2">
      <c r="B55" s="618"/>
      <c r="C55" s="4"/>
      <c r="D55" s="165"/>
      <c r="E55" s="433"/>
      <c r="F55" s="437">
        <f>F53/E53</f>
        <v>5.4644808743169397E-2</v>
      </c>
      <c r="G55" s="437">
        <f>G53/E53</f>
        <v>0.60655737704918034</v>
      </c>
      <c r="H55" s="437">
        <f>H53/E53</f>
        <v>0.19125683060109289</v>
      </c>
      <c r="I55" s="437">
        <f>I53/E53</f>
        <v>3.2786885245901641E-2</v>
      </c>
      <c r="J55" s="438">
        <f>J53/E53</f>
        <v>3.825136612021858E-2</v>
      </c>
      <c r="K55" s="438">
        <f>K53/E53</f>
        <v>7.650273224043716E-2</v>
      </c>
      <c r="L55" s="439">
        <f>L53/E53</f>
        <v>0.26229508196721313</v>
      </c>
      <c r="M55" s="402"/>
      <c r="N55" s="402"/>
    </row>
    <row r="56" spans="1:14" ht="18" customHeight="1" x14ac:dyDescent="0.2">
      <c r="B56" s="618"/>
      <c r="C56" s="3" t="s">
        <v>182</v>
      </c>
      <c r="D56" s="341">
        <v>150</v>
      </c>
      <c r="E56" s="380">
        <f t="shared" ref="E56:N56" si="197">E41+E44+E47+E50</f>
        <v>124</v>
      </c>
      <c r="F56" s="381">
        <f t="shared" si="197"/>
        <v>6</v>
      </c>
      <c r="G56" s="381">
        <f t="shared" si="197"/>
        <v>69</v>
      </c>
      <c r="H56" s="381">
        <f t="shared" si="197"/>
        <v>28</v>
      </c>
      <c r="I56" s="381">
        <f t="shared" si="197"/>
        <v>10</v>
      </c>
      <c r="J56" s="163">
        <f t="shared" si="197"/>
        <v>3</v>
      </c>
      <c r="K56" s="163">
        <f t="shared" si="197"/>
        <v>8</v>
      </c>
      <c r="L56" s="399">
        <f t="shared" si="197"/>
        <v>41</v>
      </c>
      <c r="M56" s="382">
        <f t="shared" si="197"/>
        <v>20</v>
      </c>
      <c r="N56" s="382">
        <f t="shared" si="197"/>
        <v>6</v>
      </c>
    </row>
    <row r="57" spans="1:14" ht="18" customHeight="1" x14ac:dyDescent="0.2">
      <c r="B57" s="618"/>
      <c r="C57" s="35" t="s">
        <v>184</v>
      </c>
      <c r="D57" s="342"/>
      <c r="E57" s="427">
        <f>E56/D56</f>
        <v>0.82666666666666666</v>
      </c>
      <c r="F57" s="385">
        <f>F56/D56</f>
        <v>0.04</v>
      </c>
      <c r="G57" s="385">
        <f>G56/D56</f>
        <v>0.46</v>
      </c>
      <c r="H57" s="385">
        <f>H56/D56</f>
        <v>0.18666666666666668</v>
      </c>
      <c r="I57" s="385">
        <f>I56/D56</f>
        <v>6.6666666666666666E-2</v>
      </c>
      <c r="J57" s="386">
        <f>J56/D56</f>
        <v>0.02</v>
      </c>
      <c r="K57" s="386">
        <f>K56/D56</f>
        <v>5.3333333333333337E-2</v>
      </c>
      <c r="L57" s="387">
        <f>L56/D56</f>
        <v>0.27333333333333332</v>
      </c>
      <c r="M57" s="388">
        <f>M56/D56</f>
        <v>0.13333333333333333</v>
      </c>
      <c r="N57" s="388">
        <f>N56/D56</f>
        <v>0.04</v>
      </c>
    </row>
    <row r="58" spans="1:14" ht="18" customHeight="1" thickBot="1" x14ac:dyDescent="0.25">
      <c r="B58" s="619"/>
      <c r="C58" s="4"/>
      <c r="D58" s="165"/>
      <c r="E58" s="446"/>
      <c r="F58" s="447">
        <f>F56/E56</f>
        <v>4.8387096774193547E-2</v>
      </c>
      <c r="G58" s="447">
        <f>G56/E56</f>
        <v>0.55645161290322576</v>
      </c>
      <c r="H58" s="447">
        <f>H56/E56</f>
        <v>0.22580645161290322</v>
      </c>
      <c r="I58" s="447">
        <f>I56/E56</f>
        <v>8.0645161290322578E-2</v>
      </c>
      <c r="J58" s="448">
        <f>J56/E56</f>
        <v>2.4193548387096774E-2</v>
      </c>
      <c r="K58" s="448">
        <f>K56/E56</f>
        <v>6.4516129032258063E-2</v>
      </c>
      <c r="L58" s="453">
        <f>L56/E56</f>
        <v>0.33064516129032256</v>
      </c>
      <c r="M58" s="408"/>
      <c r="N58" s="408"/>
    </row>
    <row r="59" spans="1:14" x14ac:dyDescent="0.2">
      <c r="B59" s="378"/>
      <c r="C59" s="21"/>
      <c r="D59" s="17"/>
      <c r="E59" s="372"/>
      <c r="F59" s="360"/>
      <c r="G59" s="360"/>
      <c r="H59" s="360"/>
      <c r="I59" s="379"/>
      <c r="J59" s="379"/>
      <c r="K59" s="379"/>
      <c r="L59" s="379"/>
      <c r="M59" s="379"/>
      <c r="N59" s="379"/>
    </row>
    <row r="60" spans="1:14" ht="14.4" x14ac:dyDescent="0.2">
      <c r="B60" s="353" t="s">
        <v>300</v>
      </c>
    </row>
    <row r="61" spans="1:14" ht="7.5" customHeight="1" x14ac:dyDescent="0.2">
      <c r="B61" s="352"/>
    </row>
    <row r="62" spans="1:14" x14ac:dyDescent="0.2">
      <c r="A62" s="361"/>
      <c r="B62" s="352"/>
      <c r="J62" s="354" t="s">
        <v>167</v>
      </c>
    </row>
    <row r="63" spans="1:14" x14ac:dyDescent="0.2">
      <c r="A63" s="361"/>
      <c r="B63" s="352"/>
      <c r="J63" s="354" t="s">
        <v>280</v>
      </c>
    </row>
    <row r="64" spans="1:14" x14ac:dyDescent="0.2">
      <c r="A64" s="361"/>
      <c r="B64" s="352"/>
      <c r="J64" s="354" t="s">
        <v>281</v>
      </c>
    </row>
    <row r="65" spans="1:14" ht="7.5" customHeight="1" x14ac:dyDescent="0.2">
      <c r="A65" s="361"/>
      <c r="B65" s="352"/>
      <c r="J65" s="373"/>
    </row>
    <row r="66" spans="1:14" ht="13.8" thickBot="1" x14ac:dyDescent="0.25">
      <c r="F66" s="374" t="s">
        <v>282</v>
      </c>
      <c r="G66" s="374" t="s">
        <v>283</v>
      </c>
      <c r="H66" s="374" t="s">
        <v>284</v>
      </c>
      <c r="I66" s="374" t="s">
        <v>285</v>
      </c>
      <c r="J66" s="374" t="s">
        <v>286</v>
      </c>
      <c r="K66" s="374"/>
      <c r="M66" s="17"/>
      <c r="N66" s="17" t="s">
        <v>287</v>
      </c>
    </row>
    <row r="67" spans="1:14" ht="13.5" customHeight="1" x14ac:dyDescent="0.2">
      <c r="B67" s="656" t="s">
        <v>301</v>
      </c>
      <c r="C67" s="657"/>
      <c r="D67" s="635" t="s">
        <v>207</v>
      </c>
      <c r="E67" s="650" t="s">
        <v>289</v>
      </c>
      <c r="F67" s="375"/>
      <c r="G67" s="375"/>
      <c r="H67" s="375"/>
      <c r="I67" s="375"/>
      <c r="J67" s="375"/>
      <c r="K67" s="375"/>
      <c r="L67" s="377"/>
      <c r="M67" s="637" t="s">
        <v>290</v>
      </c>
      <c r="N67" s="637" t="s">
        <v>229</v>
      </c>
    </row>
    <row r="68" spans="1:14" x14ac:dyDescent="0.2">
      <c r="B68" s="658"/>
      <c r="C68" s="659"/>
      <c r="D68" s="603"/>
      <c r="E68" s="651"/>
      <c r="F68" s="23" t="s">
        <v>291</v>
      </c>
      <c r="G68" s="24"/>
      <c r="H68" s="24"/>
      <c r="I68" s="25"/>
      <c r="J68" s="25"/>
      <c r="K68" s="25"/>
      <c r="L68" s="177"/>
      <c r="M68" s="638"/>
      <c r="N68" s="638"/>
    </row>
    <row r="69" spans="1:14" ht="13.5" customHeight="1" x14ac:dyDescent="0.2">
      <c r="B69" s="658"/>
      <c r="C69" s="659"/>
      <c r="D69" s="603"/>
      <c r="E69" s="651"/>
      <c r="F69" s="626" t="s">
        <v>292</v>
      </c>
      <c r="G69" s="626" t="s">
        <v>293</v>
      </c>
      <c r="H69" s="626" t="s">
        <v>294</v>
      </c>
      <c r="I69" s="626" t="s">
        <v>295</v>
      </c>
      <c r="J69" s="635" t="s">
        <v>296</v>
      </c>
      <c r="K69" s="635" t="s">
        <v>297</v>
      </c>
      <c r="L69" s="178" t="s">
        <v>298</v>
      </c>
      <c r="M69" s="638"/>
      <c r="N69" s="638"/>
    </row>
    <row r="70" spans="1:14" ht="13.5" customHeight="1" x14ac:dyDescent="0.2">
      <c r="B70" s="658"/>
      <c r="C70" s="659"/>
      <c r="D70" s="603"/>
      <c r="E70" s="651"/>
      <c r="F70" s="604"/>
      <c r="G70" s="604"/>
      <c r="H70" s="604"/>
      <c r="I70" s="604"/>
      <c r="J70" s="603"/>
      <c r="K70" s="603"/>
      <c r="L70" s="662" t="s">
        <v>299</v>
      </c>
      <c r="M70" s="638"/>
      <c r="N70" s="638"/>
    </row>
    <row r="71" spans="1:14" ht="40.5" customHeight="1" x14ac:dyDescent="0.2">
      <c r="B71" s="660"/>
      <c r="C71" s="661"/>
      <c r="D71" s="636"/>
      <c r="E71" s="652"/>
      <c r="F71" s="605"/>
      <c r="G71" s="605"/>
      <c r="H71" s="605"/>
      <c r="I71" s="605"/>
      <c r="J71" s="636"/>
      <c r="K71" s="636"/>
      <c r="L71" s="663"/>
      <c r="M71" s="639"/>
      <c r="N71" s="639"/>
    </row>
    <row r="72" spans="1:14" ht="17.25" customHeight="1" x14ac:dyDescent="0.2">
      <c r="B72" s="640" t="s">
        <v>263</v>
      </c>
      <c r="C72" s="641"/>
      <c r="D72" s="163">
        <f>D75+D78+D81+D84+D87+D90</f>
        <v>427</v>
      </c>
      <c r="E72" s="380">
        <f>E75+E78+E81+E84+E87+E90</f>
        <v>41</v>
      </c>
      <c r="F72" s="381">
        <f t="shared" ref="F72:N72" si="198">F75+F78+F81+F84+F87+F90</f>
        <v>4</v>
      </c>
      <c r="G72" s="381">
        <f t="shared" si="198"/>
        <v>11</v>
      </c>
      <c r="H72" s="381">
        <f t="shared" si="198"/>
        <v>8</v>
      </c>
      <c r="I72" s="381">
        <f t="shared" si="198"/>
        <v>3</v>
      </c>
      <c r="J72" s="163">
        <f t="shared" si="198"/>
        <v>9</v>
      </c>
      <c r="K72" s="163">
        <f t="shared" si="198"/>
        <v>6</v>
      </c>
      <c r="L72" s="399">
        <f t="shared" si="198"/>
        <v>20</v>
      </c>
      <c r="M72" s="382">
        <f t="shared" si="198"/>
        <v>319</v>
      </c>
      <c r="N72" s="382">
        <f t="shared" si="198"/>
        <v>67</v>
      </c>
    </row>
    <row r="73" spans="1:14" ht="17.25" customHeight="1" x14ac:dyDescent="0.2">
      <c r="B73" s="642"/>
      <c r="C73" s="643"/>
      <c r="D73" s="329"/>
      <c r="E73" s="427">
        <f>E72/D72</f>
        <v>9.6018735362997654E-2</v>
      </c>
      <c r="F73" s="385">
        <f>F72/D72</f>
        <v>9.3676814988290398E-3</v>
      </c>
      <c r="G73" s="385">
        <f>G72/D72</f>
        <v>2.576112412177986E-2</v>
      </c>
      <c r="H73" s="385">
        <f>H72/D72</f>
        <v>1.873536299765808E-2</v>
      </c>
      <c r="I73" s="385">
        <f>I72/D72</f>
        <v>7.0257611241217799E-3</v>
      </c>
      <c r="J73" s="386">
        <f>J72/D72</f>
        <v>2.1077283372365339E-2</v>
      </c>
      <c r="K73" s="386">
        <f>K72/D72</f>
        <v>1.405152224824356E-2</v>
      </c>
      <c r="L73" s="387">
        <f>L72/D72</f>
        <v>4.6838407494145202E-2</v>
      </c>
      <c r="M73" s="388">
        <f>M72/D72</f>
        <v>0.74707259953161598</v>
      </c>
      <c r="N73" s="388">
        <f>N72/D72</f>
        <v>0.15690866510538642</v>
      </c>
    </row>
    <row r="74" spans="1:14" ht="17.25" customHeight="1" thickBot="1" x14ac:dyDescent="0.25">
      <c r="B74" s="644"/>
      <c r="C74" s="645"/>
      <c r="D74" s="333"/>
      <c r="E74" s="428"/>
      <c r="F74" s="429">
        <f>F72/E72</f>
        <v>9.7560975609756101E-2</v>
      </c>
      <c r="G74" s="429">
        <f>G72/E72</f>
        <v>0.26829268292682928</v>
      </c>
      <c r="H74" s="429">
        <f>H72/E72</f>
        <v>0.1951219512195122</v>
      </c>
      <c r="I74" s="429">
        <f>I72/E72</f>
        <v>7.3170731707317069E-2</v>
      </c>
      <c r="J74" s="430">
        <f>J72/E72</f>
        <v>0.21951219512195122</v>
      </c>
      <c r="K74" s="442">
        <f>K72/E72</f>
        <v>0.14634146341463414</v>
      </c>
      <c r="L74" s="436">
        <f>L72/E72</f>
        <v>0.48780487804878048</v>
      </c>
      <c r="M74" s="392"/>
      <c r="N74" s="392"/>
    </row>
    <row r="75" spans="1:14" ht="17.25" customHeight="1" thickTop="1" x14ac:dyDescent="0.2">
      <c r="B75" s="617" t="s">
        <v>209</v>
      </c>
      <c r="C75" s="633" t="s">
        <v>170</v>
      </c>
      <c r="D75" s="318">
        <v>49</v>
      </c>
      <c r="E75" s="393">
        <f>SUM(F75:K75)</f>
        <v>3</v>
      </c>
      <c r="F75" s="394">
        <v>0</v>
      </c>
      <c r="G75" s="394">
        <v>2</v>
      </c>
      <c r="H75" s="394">
        <v>1</v>
      </c>
      <c r="I75" s="394">
        <v>0</v>
      </c>
      <c r="J75" s="395">
        <v>0</v>
      </c>
      <c r="K75" s="395">
        <v>0</v>
      </c>
      <c r="L75" s="396">
        <f>H75+I75+J75</f>
        <v>1</v>
      </c>
      <c r="M75" s="397">
        <v>37</v>
      </c>
      <c r="N75" s="397">
        <f>D75-E75-M75</f>
        <v>9</v>
      </c>
    </row>
    <row r="76" spans="1:14" ht="17.25" customHeight="1" x14ac:dyDescent="0.2">
      <c r="B76" s="618"/>
      <c r="C76" s="630"/>
      <c r="D76" s="326"/>
      <c r="E76" s="427">
        <f>E75/D75</f>
        <v>6.1224489795918366E-2</v>
      </c>
      <c r="F76" s="385">
        <f>F75/D75</f>
        <v>0</v>
      </c>
      <c r="G76" s="385">
        <f>G75/D75</f>
        <v>4.0816326530612242E-2</v>
      </c>
      <c r="H76" s="385">
        <f>H75/D75</f>
        <v>2.0408163265306121E-2</v>
      </c>
      <c r="I76" s="385">
        <f>I75/D75</f>
        <v>0</v>
      </c>
      <c r="J76" s="386">
        <f>J75/D75</f>
        <v>0</v>
      </c>
      <c r="K76" s="386">
        <f>K75/D75</f>
        <v>0</v>
      </c>
      <c r="L76" s="387">
        <f>L75/D75</f>
        <v>2.0408163265306121E-2</v>
      </c>
      <c r="M76" s="388">
        <f>M75/D75</f>
        <v>0.75510204081632648</v>
      </c>
      <c r="N76" s="388">
        <f>N75/D75</f>
        <v>0.18367346938775511</v>
      </c>
    </row>
    <row r="77" spans="1:14" ht="17.25" customHeight="1" x14ac:dyDescent="0.2">
      <c r="B77" s="618"/>
      <c r="C77" s="634"/>
      <c r="D77" s="209"/>
      <c r="E77" s="433"/>
      <c r="F77" s="429">
        <f>F75/E75</f>
        <v>0</v>
      </c>
      <c r="G77" s="429">
        <f>G75/E75</f>
        <v>0.66666666666666663</v>
      </c>
      <c r="H77" s="429">
        <f>H75/E75</f>
        <v>0.33333333333333331</v>
      </c>
      <c r="I77" s="429">
        <f>I75/E75</f>
        <v>0</v>
      </c>
      <c r="J77" s="430">
        <f>J75/E75</f>
        <v>0</v>
      </c>
      <c r="K77" s="430">
        <f>K75/E75</f>
        <v>0</v>
      </c>
      <c r="L77" s="436">
        <f>L75/E75</f>
        <v>0.33333333333333331</v>
      </c>
      <c r="M77" s="392"/>
      <c r="N77" s="392"/>
    </row>
    <row r="78" spans="1:14" ht="17.25" customHeight="1" x14ac:dyDescent="0.2">
      <c r="B78" s="618"/>
      <c r="C78" s="629" t="s">
        <v>171</v>
      </c>
      <c r="D78" s="313">
        <v>87</v>
      </c>
      <c r="E78" s="380">
        <f>SUM(F78:K78)</f>
        <v>8</v>
      </c>
      <c r="F78" s="381">
        <v>0</v>
      </c>
      <c r="G78" s="381">
        <v>2</v>
      </c>
      <c r="H78" s="381">
        <v>0</v>
      </c>
      <c r="I78" s="381">
        <v>1</v>
      </c>
      <c r="J78" s="163">
        <v>5</v>
      </c>
      <c r="K78" s="163">
        <v>0</v>
      </c>
      <c r="L78" s="399">
        <f t="shared" ref="L78" si="199">H78+I78+J78</f>
        <v>6</v>
      </c>
      <c r="M78" s="382">
        <v>68</v>
      </c>
      <c r="N78" s="382">
        <f>D78-E78-M78</f>
        <v>11</v>
      </c>
    </row>
    <row r="79" spans="1:14" ht="17.25" customHeight="1" x14ac:dyDescent="0.2">
      <c r="B79" s="618"/>
      <c r="C79" s="630"/>
      <c r="D79" s="326"/>
      <c r="E79" s="427">
        <f t="shared" ref="E79" si="200">E78/D78</f>
        <v>9.1954022988505746E-2</v>
      </c>
      <c r="F79" s="385">
        <f t="shared" ref="F79" si="201">F78/D78</f>
        <v>0</v>
      </c>
      <c r="G79" s="385">
        <f t="shared" ref="G79" si="202">G78/D78</f>
        <v>2.2988505747126436E-2</v>
      </c>
      <c r="H79" s="385">
        <f t="shared" ref="H79" si="203">H78/D78</f>
        <v>0</v>
      </c>
      <c r="I79" s="385">
        <f t="shared" ref="I79" si="204">I78/D78</f>
        <v>1.1494252873563218E-2</v>
      </c>
      <c r="J79" s="386">
        <f t="shared" ref="J79" si="205">J78/D78</f>
        <v>5.7471264367816091E-2</v>
      </c>
      <c r="K79" s="386">
        <f t="shared" ref="K79" si="206">K78/D78</f>
        <v>0</v>
      </c>
      <c r="L79" s="387">
        <f t="shared" ref="L79" si="207">L78/D78</f>
        <v>6.8965517241379309E-2</v>
      </c>
      <c r="M79" s="388">
        <f t="shared" ref="M79" si="208">M78/D78</f>
        <v>0.7816091954022989</v>
      </c>
      <c r="N79" s="388">
        <f t="shared" ref="N79" si="209">N78/D78</f>
        <v>0.12643678160919541</v>
      </c>
    </row>
    <row r="80" spans="1:14" ht="17.25" customHeight="1" x14ac:dyDescent="0.2">
      <c r="B80" s="618"/>
      <c r="C80" s="634"/>
      <c r="D80" s="540"/>
      <c r="E80" s="433"/>
      <c r="F80" s="429">
        <f t="shared" ref="F80" si="210">F78/E78</f>
        <v>0</v>
      </c>
      <c r="G80" s="429">
        <f t="shared" ref="G80" si="211">G78/E78</f>
        <v>0.25</v>
      </c>
      <c r="H80" s="429">
        <f t="shared" ref="H80" si="212">H78/E78</f>
        <v>0</v>
      </c>
      <c r="I80" s="429">
        <f t="shared" ref="I80" si="213">I78/E78</f>
        <v>0.125</v>
      </c>
      <c r="J80" s="430">
        <f t="shared" ref="J80" si="214">J78/E78</f>
        <v>0.625</v>
      </c>
      <c r="K80" s="430">
        <f t="shared" ref="K80" si="215">K78/E78</f>
        <v>0</v>
      </c>
      <c r="L80" s="436">
        <f t="shared" ref="L80" si="216">L78/E78</f>
        <v>0.75</v>
      </c>
      <c r="M80" s="392"/>
      <c r="N80" s="392"/>
    </row>
    <row r="81" spans="2:14" ht="17.25" customHeight="1" x14ac:dyDescent="0.2">
      <c r="B81" s="618"/>
      <c r="C81" s="626" t="s">
        <v>212</v>
      </c>
      <c r="D81" s="321">
        <v>25</v>
      </c>
      <c r="E81" s="380">
        <f>SUM(F81:K81)</f>
        <v>3</v>
      </c>
      <c r="F81" s="381">
        <v>0</v>
      </c>
      <c r="G81" s="381">
        <v>1</v>
      </c>
      <c r="H81" s="381">
        <v>0</v>
      </c>
      <c r="I81" s="381">
        <v>0</v>
      </c>
      <c r="J81" s="163">
        <v>2</v>
      </c>
      <c r="K81" s="163">
        <v>0</v>
      </c>
      <c r="L81" s="399">
        <f t="shared" ref="L81" si="217">H81+I81+J81</f>
        <v>2</v>
      </c>
      <c r="M81" s="382">
        <v>19</v>
      </c>
      <c r="N81" s="382">
        <f>D81-E81-M81</f>
        <v>3</v>
      </c>
    </row>
    <row r="82" spans="2:14" ht="17.25" customHeight="1" x14ac:dyDescent="0.2">
      <c r="B82" s="618"/>
      <c r="C82" s="604"/>
      <c r="D82" s="326"/>
      <c r="E82" s="427">
        <f>E81/D81</f>
        <v>0.12</v>
      </c>
      <c r="F82" s="385">
        <f t="shared" ref="F82" si="218">F81/D81</f>
        <v>0</v>
      </c>
      <c r="G82" s="385">
        <f t="shared" ref="G82" si="219">G81/D81</f>
        <v>0.04</v>
      </c>
      <c r="H82" s="385">
        <f t="shared" ref="H82" si="220">H81/D81</f>
        <v>0</v>
      </c>
      <c r="I82" s="385">
        <f t="shared" ref="I82" si="221">I81/D81</f>
        <v>0</v>
      </c>
      <c r="J82" s="386">
        <f t="shared" ref="J82" si="222">J81/D81</f>
        <v>0.08</v>
      </c>
      <c r="K82" s="386">
        <f t="shared" ref="K82" si="223">K81/D81</f>
        <v>0</v>
      </c>
      <c r="L82" s="387">
        <f t="shared" ref="L82" si="224">L81/D81</f>
        <v>0.08</v>
      </c>
      <c r="M82" s="388">
        <f t="shared" ref="M82" si="225">M81/D81</f>
        <v>0.76</v>
      </c>
      <c r="N82" s="388">
        <f t="shared" ref="N82" si="226">N81/D81</f>
        <v>0.12</v>
      </c>
    </row>
    <row r="83" spans="2:14" ht="17.25" customHeight="1" x14ac:dyDescent="0.2">
      <c r="B83" s="618"/>
      <c r="C83" s="604"/>
      <c r="D83" s="540"/>
      <c r="E83" s="433"/>
      <c r="F83" s="429">
        <f t="shared" ref="F83" si="227">F81/E81</f>
        <v>0</v>
      </c>
      <c r="G83" s="429">
        <f t="shared" ref="G83" si="228">G81/E81</f>
        <v>0.33333333333333331</v>
      </c>
      <c r="H83" s="429">
        <f t="shared" ref="H83" si="229">H81/E81</f>
        <v>0</v>
      </c>
      <c r="I83" s="429">
        <f t="shared" ref="I83" si="230">I81/E81</f>
        <v>0</v>
      </c>
      <c r="J83" s="430">
        <f t="shared" ref="J83" si="231">J81/E81</f>
        <v>0.66666666666666663</v>
      </c>
      <c r="K83" s="430">
        <f t="shared" ref="K83" si="232">K81/E81</f>
        <v>0</v>
      </c>
      <c r="L83" s="436">
        <f t="shared" ref="L83" si="233">L81/E81</f>
        <v>0.66666666666666663</v>
      </c>
      <c r="M83" s="392"/>
      <c r="N83" s="392"/>
    </row>
    <row r="84" spans="2:14" ht="17.25" customHeight="1" x14ac:dyDescent="0.2">
      <c r="B84" s="618"/>
      <c r="C84" s="629" t="s">
        <v>264</v>
      </c>
      <c r="D84" s="321">
        <v>82</v>
      </c>
      <c r="E84" s="380">
        <f>SUM(F84:K84)</f>
        <v>11</v>
      </c>
      <c r="F84" s="381">
        <v>2</v>
      </c>
      <c r="G84" s="381">
        <v>0</v>
      </c>
      <c r="H84" s="381">
        <v>3</v>
      </c>
      <c r="I84" s="381">
        <v>2</v>
      </c>
      <c r="J84" s="163">
        <v>1</v>
      </c>
      <c r="K84" s="163">
        <v>3</v>
      </c>
      <c r="L84" s="399">
        <f t="shared" ref="L84" si="234">H84+I84+J84</f>
        <v>6</v>
      </c>
      <c r="M84" s="382">
        <v>60</v>
      </c>
      <c r="N84" s="382">
        <f>D84-E84-M84</f>
        <v>11</v>
      </c>
    </row>
    <row r="85" spans="2:14" ht="17.25" customHeight="1" x14ac:dyDescent="0.2">
      <c r="B85" s="618"/>
      <c r="C85" s="630"/>
      <c r="D85" s="326"/>
      <c r="E85" s="427">
        <f>E84/D84</f>
        <v>0.13414634146341464</v>
      </c>
      <c r="F85" s="385">
        <f t="shared" ref="F85" si="235">F84/D84</f>
        <v>2.4390243902439025E-2</v>
      </c>
      <c r="G85" s="385">
        <f t="shared" ref="G85" si="236">G84/D84</f>
        <v>0</v>
      </c>
      <c r="H85" s="385">
        <f t="shared" ref="H85" si="237">H84/D84</f>
        <v>3.6585365853658534E-2</v>
      </c>
      <c r="I85" s="385">
        <f t="shared" ref="I85" si="238">I84/D84</f>
        <v>2.4390243902439025E-2</v>
      </c>
      <c r="J85" s="386">
        <f t="shared" ref="J85" si="239">J84/D84</f>
        <v>1.2195121951219513E-2</v>
      </c>
      <c r="K85" s="386">
        <f t="shared" ref="K85" si="240">K84/D84</f>
        <v>3.6585365853658534E-2</v>
      </c>
      <c r="L85" s="387">
        <f t="shared" ref="L85" si="241">L84/D84</f>
        <v>7.3170731707317069E-2</v>
      </c>
      <c r="M85" s="388">
        <f t="shared" ref="M85" si="242">M84/D84</f>
        <v>0.73170731707317072</v>
      </c>
      <c r="N85" s="388">
        <f t="shared" ref="N85" si="243">N84/D84</f>
        <v>0.13414634146341464</v>
      </c>
    </row>
    <row r="86" spans="2:14" ht="17.25" customHeight="1" x14ac:dyDescent="0.2">
      <c r="B86" s="618"/>
      <c r="C86" s="634"/>
      <c r="D86" s="540"/>
      <c r="E86" s="433"/>
      <c r="F86" s="429">
        <f t="shared" ref="F86" si="244">F84/E84</f>
        <v>0.18181818181818182</v>
      </c>
      <c r="G86" s="429">
        <f t="shared" ref="G86" si="245">G84/E84</f>
        <v>0</v>
      </c>
      <c r="H86" s="429">
        <f t="shared" ref="H86" si="246">H84/E84</f>
        <v>0.27272727272727271</v>
      </c>
      <c r="I86" s="429">
        <f t="shared" ref="I86" si="247">I84/E84</f>
        <v>0.18181818181818182</v>
      </c>
      <c r="J86" s="430">
        <f t="shared" ref="J86" si="248">J84/E84</f>
        <v>9.0909090909090912E-2</v>
      </c>
      <c r="K86" s="430">
        <f t="shared" ref="K86" si="249">K84/E84</f>
        <v>0.27272727272727271</v>
      </c>
      <c r="L86" s="436">
        <f t="shared" ref="L86" si="250">L84/E84</f>
        <v>0.54545454545454541</v>
      </c>
      <c r="M86" s="392"/>
      <c r="N86" s="392"/>
    </row>
    <row r="87" spans="2:14" ht="17.25" customHeight="1" x14ac:dyDescent="0.2">
      <c r="B87" s="618"/>
      <c r="C87" s="629" t="s">
        <v>231</v>
      </c>
      <c r="D87" s="321">
        <v>8</v>
      </c>
      <c r="E87" s="380">
        <f>SUM(F87:K87)</f>
        <v>0</v>
      </c>
      <c r="F87" s="381">
        <v>0</v>
      </c>
      <c r="G87" s="381">
        <v>0</v>
      </c>
      <c r="H87" s="381">
        <v>0</v>
      </c>
      <c r="I87" s="381">
        <v>0</v>
      </c>
      <c r="J87" s="163">
        <v>0</v>
      </c>
      <c r="K87" s="163">
        <v>0</v>
      </c>
      <c r="L87" s="399">
        <f t="shared" ref="L87" si="251">H87+I87+J87</f>
        <v>0</v>
      </c>
      <c r="M87" s="382">
        <v>7</v>
      </c>
      <c r="N87" s="382">
        <f>D87-E87-M87</f>
        <v>1</v>
      </c>
    </row>
    <row r="88" spans="2:14" ht="17.25" customHeight="1" x14ac:dyDescent="0.2">
      <c r="B88" s="618"/>
      <c r="C88" s="630"/>
      <c r="D88" s="326"/>
      <c r="E88" s="427">
        <f t="shared" ref="E88" si="252">E87/D87</f>
        <v>0</v>
      </c>
      <c r="F88" s="385">
        <f t="shared" ref="F88" si="253">F87/D87</f>
        <v>0</v>
      </c>
      <c r="G88" s="385">
        <f t="shared" ref="G88" si="254">G87/D87</f>
        <v>0</v>
      </c>
      <c r="H88" s="385">
        <f t="shared" ref="H88" si="255">H87/D87</f>
        <v>0</v>
      </c>
      <c r="I88" s="385">
        <f t="shared" ref="I88" si="256">I87/D87</f>
        <v>0</v>
      </c>
      <c r="J88" s="386">
        <f t="shared" ref="J88" si="257">J87/D87</f>
        <v>0</v>
      </c>
      <c r="K88" s="386">
        <f t="shared" ref="K88" si="258">K87/D87</f>
        <v>0</v>
      </c>
      <c r="L88" s="387">
        <f t="shared" ref="L88" si="259">L87/D87</f>
        <v>0</v>
      </c>
      <c r="M88" s="388">
        <f t="shared" ref="M88" si="260">M87/D87</f>
        <v>0.875</v>
      </c>
      <c r="N88" s="388">
        <f t="shared" ref="N88" si="261">N87/D87</f>
        <v>0.125</v>
      </c>
    </row>
    <row r="89" spans="2:14" ht="17.25" customHeight="1" x14ac:dyDescent="0.2">
      <c r="B89" s="618"/>
      <c r="C89" s="634"/>
      <c r="D89" s="540"/>
      <c r="E89" s="433"/>
      <c r="F89" s="429">
        <f>IFERROR(F87/$E$87,0)</f>
        <v>0</v>
      </c>
      <c r="G89" s="429">
        <f t="shared" ref="G89:L89" si="262">IFERROR(G87/$E$87,0)</f>
        <v>0</v>
      </c>
      <c r="H89" s="429">
        <f t="shared" si="262"/>
        <v>0</v>
      </c>
      <c r="I89" s="429">
        <f t="shared" si="262"/>
        <v>0</v>
      </c>
      <c r="J89" s="429">
        <f t="shared" si="262"/>
        <v>0</v>
      </c>
      <c r="K89" s="430">
        <f t="shared" si="262"/>
        <v>0</v>
      </c>
      <c r="L89" s="547">
        <f t="shared" si="262"/>
        <v>0</v>
      </c>
      <c r="M89" s="392"/>
      <c r="N89" s="392"/>
    </row>
    <row r="90" spans="2:14" ht="17.25" customHeight="1" x14ac:dyDescent="0.2">
      <c r="B90" s="618"/>
      <c r="C90" s="629" t="s">
        <v>174</v>
      </c>
      <c r="D90" s="321">
        <v>176</v>
      </c>
      <c r="E90" s="380">
        <f>SUM(F90:K90)</f>
        <v>16</v>
      </c>
      <c r="F90" s="381">
        <v>2</v>
      </c>
      <c r="G90" s="381">
        <v>6</v>
      </c>
      <c r="H90" s="381">
        <v>4</v>
      </c>
      <c r="I90" s="381">
        <v>0</v>
      </c>
      <c r="J90" s="163">
        <v>1</v>
      </c>
      <c r="K90" s="163">
        <v>3</v>
      </c>
      <c r="L90" s="538">
        <f t="shared" ref="L90" si="263">H90+I90+J90</f>
        <v>5</v>
      </c>
      <c r="M90" s="382">
        <v>128</v>
      </c>
      <c r="N90" s="382">
        <f>D90-E90-M90</f>
        <v>32</v>
      </c>
    </row>
    <row r="91" spans="2:14" ht="17.25" customHeight="1" x14ac:dyDescent="0.2">
      <c r="B91" s="618"/>
      <c r="C91" s="630"/>
      <c r="D91" s="326"/>
      <c r="E91" s="427">
        <f t="shared" ref="E91" si="264">E90/D90</f>
        <v>9.0909090909090912E-2</v>
      </c>
      <c r="F91" s="385">
        <f t="shared" ref="F91" si="265">F90/D90</f>
        <v>1.1363636363636364E-2</v>
      </c>
      <c r="G91" s="385">
        <f t="shared" ref="G91" si="266">G90/D90</f>
        <v>3.4090909090909088E-2</v>
      </c>
      <c r="H91" s="385">
        <f t="shared" ref="H91" si="267">H90/D90</f>
        <v>2.2727272727272728E-2</v>
      </c>
      <c r="I91" s="385">
        <f t="shared" ref="I91" si="268">I90/D90</f>
        <v>0</v>
      </c>
      <c r="J91" s="386">
        <f t="shared" ref="J91" si="269">J90/D90</f>
        <v>5.681818181818182E-3</v>
      </c>
      <c r="K91" s="386">
        <f t="shared" ref="K91" si="270">K90/D90</f>
        <v>1.7045454545454544E-2</v>
      </c>
      <c r="L91" s="387">
        <f t="shared" ref="L91" si="271">L90/D90</f>
        <v>2.8409090909090908E-2</v>
      </c>
      <c r="M91" s="388">
        <f t="shared" ref="M91" si="272">M90/D90</f>
        <v>0.72727272727272729</v>
      </c>
      <c r="N91" s="388">
        <f t="shared" ref="N91" si="273">N90/D90</f>
        <v>0.18181818181818182</v>
      </c>
    </row>
    <row r="92" spans="2:14" ht="17.25" customHeight="1" thickBot="1" x14ac:dyDescent="0.25">
      <c r="B92" s="623"/>
      <c r="C92" s="634"/>
      <c r="D92" s="541"/>
      <c r="E92" s="433"/>
      <c r="F92" s="429">
        <f t="shared" ref="F92" si="274">F90/E90</f>
        <v>0.125</v>
      </c>
      <c r="G92" s="429">
        <f t="shared" ref="G92" si="275">G90/E90</f>
        <v>0.375</v>
      </c>
      <c r="H92" s="429">
        <f t="shared" ref="H92" si="276">H90/E90</f>
        <v>0.25</v>
      </c>
      <c r="I92" s="429">
        <f t="shared" ref="I92" si="277">I90/E90</f>
        <v>0</v>
      </c>
      <c r="J92" s="430">
        <f t="shared" ref="J92" si="278">J90/E90</f>
        <v>6.25E-2</v>
      </c>
      <c r="K92" s="430">
        <f t="shared" ref="K92" si="279">K90/E90</f>
        <v>0.1875</v>
      </c>
      <c r="L92" s="436">
        <f t="shared" ref="L92" si="280">L90/E90</f>
        <v>0.3125</v>
      </c>
      <c r="M92" s="392"/>
      <c r="N92" s="392"/>
    </row>
    <row r="93" spans="2:14" ht="17.25" customHeight="1" thickTop="1" x14ac:dyDescent="0.2">
      <c r="B93" s="617" t="s">
        <v>216</v>
      </c>
      <c r="C93" s="633" t="s">
        <v>217</v>
      </c>
      <c r="D93" s="321">
        <v>106</v>
      </c>
      <c r="E93" s="393">
        <f>SUM(F93:K93)</f>
        <v>5</v>
      </c>
      <c r="F93" s="394">
        <v>2</v>
      </c>
      <c r="G93" s="394">
        <v>3</v>
      </c>
      <c r="H93" s="394">
        <v>0</v>
      </c>
      <c r="I93" s="394">
        <v>0</v>
      </c>
      <c r="J93" s="395">
        <v>0</v>
      </c>
      <c r="K93" s="395">
        <v>0</v>
      </c>
      <c r="L93" s="396">
        <f t="shared" ref="L93" si="281">H93+I93+J93</f>
        <v>0</v>
      </c>
      <c r="M93" s="397">
        <v>73</v>
      </c>
      <c r="N93" s="397">
        <f>D93-E93-M93</f>
        <v>28</v>
      </c>
    </row>
    <row r="94" spans="2:14" ht="17.25" customHeight="1" x14ac:dyDescent="0.2">
      <c r="B94" s="618"/>
      <c r="C94" s="630"/>
      <c r="D94" s="326"/>
      <c r="E94" s="427">
        <f t="shared" ref="E94" si="282">E93/D93</f>
        <v>4.716981132075472E-2</v>
      </c>
      <c r="F94" s="385">
        <f t="shared" ref="F94" si="283">F93/D93</f>
        <v>1.8867924528301886E-2</v>
      </c>
      <c r="G94" s="385">
        <f t="shared" ref="G94" si="284">G93/D93</f>
        <v>2.8301886792452831E-2</v>
      </c>
      <c r="H94" s="385">
        <f t="shared" ref="H94" si="285">H93/D93</f>
        <v>0</v>
      </c>
      <c r="I94" s="385">
        <f t="shared" ref="I94" si="286">I93/D93</f>
        <v>0</v>
      </c>
      <c r="J94" s="386">
        <f t="shared" ref="J94" si="287">J93/D93</f>
        <v>0</v>
      </c>
      <c r="K94" s="386">
        <f t="shared" ref="K94" si="288">K93/D93</f>
        <v>0</v>
      </c>
      <c r="L94" s="387">
        <f t="shared" ref="L94" si="289">L93/D93</f>
        <v>0</v>
      </c>
      <c r="M94" s="388">
        <f t="shared" ref="M94" si="290">M93/D93</f>
        <v>0.68867924528301883</v>
      </c>
      <c r="N94" s="388">
        <f t="shared" ref="N94" si="291">N93/D93</f>
        <v>0.26415094339622641</v>
      </c>
    </row>
    <row r="95" spans="2:14" ht="17.25" customHeight="1" x14ac:dyDescent="0.2">
      <c r="B95" s="618"/>
      <c r="C95" s="634"/>
      <c r="D95" s="540"/>
      <c r="E95" s="495"/>
      <c r="F95" s="437">
        <f t="shared" ref="F95" si="292">F93/E93</f>
        <v>0.4</v>
      </c>
      <c r="G95" s="437">
        <f t="shared" ref="G95" si="293">G93/E93</f>
        <v>0.6</v>
      </c>
      <c r="H95" s="437">
        <f t="shared" ref="H95" si="294">H93/E93</f>
        <v>0</v>
      </c>
      <c r="I95" s="437">
        <f t="shared" ref="I95" si="295">I93/E93</f>
        <v>0</v>
      </c>
      <c r="J95" s="438">
        <f t="shared" ref="J95" si="296">J93/E93</f>
        <v>0</v>
      </c>
      <c r="K95" s="438">
        <f t="shared" ref="K95" si="297">K93/E93</f>
        <v>0</v>
      </c>
      <c r="L95" s="439">
        <f t="shared" ref="L95" si="298">L93/E93</f>
        <v>0</v>
      </c>
      <c r="M95" s="402"/>
      <c r="N95" s="402"/>
    </row>
    <row r="96" spans="2:14" ht="17.25" customHeight="1" x14ac:dyDescent="0.2">
      <c r="B96" s="618"/>
      <c r="C96" s="629" t="s">
        <v>218</v>
      </c>
      <c r="D96" s="321">
        <v>171</v>
      </c>
      <c r="E96" s="488">
        <f>SUM(F96:K96)</f>
        <v>16</v>
      </c>
      <c r="F96" s="381">
        <v>1</v>
      </c>
      <c r="G96" s="381">
        <v>4</v>
      </c>
      <c r="H96" s="381">
        <v>5</v>
      </c>
      <c r="I96" s="381">
        <v>1</v>
      </c>
      <c r="J96" s="163">
        <v>3</v>
      </c>
      <c r="K96" s="163">
        <v>2</v>
      </c>
      <c r="L96" s="399">
        <f t="shared" ref="L96" si="299">H96+I96+J96</f>
        <v>9</v>
      </c>
      <c r="M96" s="382">
        <v>132</v>
      </c>
      <c r="N96" s="382">
        <f>D96-E96-M96</f>
        <v>23</v>
      </c>
    </row>
    <row r="97" spans="2:14" ht="17.25" customHeight="1" x14ac:dyDescent="0.2">
      <c r="B97" s="618"/>
      <c r="C97" s="630"/>
      <c r="D97" s="326"/>
      <c r="E97" s="427">
        <f t="shared" ref="E97" si="300">E96/D96</f>
        <v>9.3567251461988299E-2</v>
      </c>
      <c r="F97" s="385">
        <f t="shared" ref="F97" si="301">F96/D96</f>
        <v>5.8479532163742687E-3</v>
      </c>
      <c r="G97" s="385">
        <f t="shared" ref="G97" si="302">G96/D96</f>
        <v>2.3391812865497075E-2</v>
      </c>
      <c r="H97" s="385">
        <f t="shared" ref="H97" si="303">H96/D96</f>
        <v>2.9239766081871343E-2</v>
      </c>
      <c r="I97" s="385">
        <f t="shared" ref="I97" si="304">I96/D96</f>
        <v>5.8479532163742687E-3</v>
      </c>
      <c r="J97" s="386">
        <f t="shared" ref="J97" si="305">J96/D96</f>
        <v>1.7543859649122806E-2</v>
      </c>
      <c r="K97" s="386">
        <f t="shared" ref="K97" si="306">K96/D96</f>
        <v>1.1695906432748537E-2</v>
      </c>
      <c r="L97" s="387">
        <f t="shared" ref="L97" si="307">L96/D96</f>
        <v>5.2631578947368418E-2</v>
      </c>
      <c r="M97" s="388">
        <f t="shared" ref="M97" si="308">M96/D96</f>
        <v>0.77192982456140347</v>
      </c>
      <c r="N97" s="388">
        <f t="shared" ref="N97" si="309">N96/D96</f>
        <v>0.13450292397660818</v>
      </c>
    </row>
    <row r="98" spans="2:14" ht="17.25" customHeight="1" x14ac:dyDescent="0.2">
      <c r="B98" s="618"/>
      <c r="C98" s="634"/>
      <c r="D98" s="540"/>
      <c r="E98" s="433"/>
      <c r="F98" s="437">
        <f t="shared" ref="F98" si="310">F96/E96</f>
        <v>6.25E-2</v>
      </c>
      <c r="G98" s="437">
        <f t="shared" ref="G98" si="311">G96/E96</f>
        <v>0.25</v>
      </c>
      <c r="H98" s="437">
        <f t="shared" ref="H98" si="312">H96/E96</f>
        <v>0.3125</v>
      </c>
      <c r="I98" s="437">
        <f t="shared" ref="I98" si="313">I96/E96</f>
        <v>6.25E-2</v>
      </c>
      <c r="J98" s="438">
        <f t="shared" ref="J98" si="314">J96/E96</f>
        <v>0.1875</v>
      </c>
      <c r="K98" s="438">
        <f t="shared" ref="K98" si="315">K96/E96</f>
        <v>0.125</v>
      </c>
      <c r="L98" s="439">
        <f t="shared" ref="L98" si="316">L96/E96</f>
        <v>0.5625</v>
      </c>
      <c r="M98" s="402"/>
      <c r="N98" s="402"/>
    </row>
    <row r="99" spans="2:14" ht="17.25" customHeight="1" x14ac:dyDescent="0.2">
      <c r="B99" s="618"/>
      <c r="C99" s="629" t="s">
        <v>219</v>
      </c>
      <c r="D99" s="321">
        <v>49</v>
      </c>
      <c r="E99" s="380">
        <f>SUM(F99:K99)</f>
        <v>5</v>
      </c>
      <c r="F99" s="381">
        <v>1</v>
      </c>
      <c r="G99" s="381">
        <v>0</v>
      </c>
      <c r="H99" s="381">
        <v>2</v>
      </c>
      <c r="I99" s="381">
        <v>1</v>
      </c>
      <c r="J99" s="163">
        <v>1</v>
      </c>
      <c r="K99" s="163">
        <v>0</v>
      </c>
      <c r="L99" s="399">
        <f t="shared" ref="L99" si="317">H99+I99+J99</f>
        <v>4</v>
      </c>
      <c r="M99" s="382">
        <v>37</v>
      </c>
      <c r="N99" s="382">
        <f>D99-E99-M99</f>
        <v>7</v>
      </c>
    </row>
    <row r="100" spans="2:14" ht="17.25" customHeight="1" x14ac:dyDescent="0.2">
      <c r="B100" s="618"/>
      <c r="C100" s="630"/>
      <c r="D100" s="326"/>
      <c r="E100" s="427">
        <f t="shared" ref="E100" si="318">E99/D99</f>
        <v>0.10204081632653061</v>
      </c>
      <c r="F100" s="385">
        <f t="shared" ref="F100" si="319">F99/D99</f>
        <v>2.0408163265306121E-2</v>
      </c>
      <c r="G100" s="385">
        <f t="shared" ref="G100" si="320">G99/D99</f>
        <v>0</v>
      </c>
      <c r="H100" s="385">
        <f t="shared" ref="H100" si="321">H99/D99</f>
        <v>4.0816326530612242E-2</v>
      </c>
      <c r="I100" s="385">
        <f t="shared" ref="I100" si="322">I99/D99</f>
        <v>2.0408163265306121E-2</v>
      </c>
      <c r="J100" s="386">
        <f t="shared" ref="J100" si="323">J99/D99</f>
        <v>2.0408163265306121E-2</v>
      </c>
      <c r="K100" s="386">
        <f t="shared" ref="K100" si="324">K99/D99</f>
        <v>0</v>
      </c>
      <c r="L100" s="387">
        <f t="shared" ref="L100" si="325">L99/D99</f>
        <v>8.1632653061224483E-2</v>
      </c>
      <c r="M100" s="388">
        <f t="shared" ref="M100" si="326">M99/D99</f>
        <v>0.75510204081632648</v>
      </c>
      <c r="N100" s="388">
        <f t="shared" ref="N100" si="327">N99/D99</f>
        <v>0.14285714285714285</v>
      </c>
    </row>
    <row r="101" spans="2:14" ht="17.25" customHeight="1" x14ac:dyDescent="0.2">
      <c r="B101" s="618"/>
      <c r="C101" s="634"/>
      <c r="D101" s="540"/>
      <c r="E101" s="433"/>
      <c r="F101" s="437">
        <f t="shared" ref="F101" si="328">F99/E99</f>
        <v>0.2</v>
      </c>
      <c r="G101" s="437">
        <f t="shared" ref="G101" si="329">G99/E99</f>
        <v>0</v>
      </c>
      <c r="H101" s="437">
        <f t="shared" ref="H101" si="330">H99/E99</f>
        <v>0.4</v>
      </c>
      <c r="I101" s="437">
        <f t="shared" ref="I101" si="331">I99/E99</f>
        <v>0.2</v>
      </c>
      <c r="J101" s="438">
        <f t="shared" ref="J101" si="332">J99/E99</f>
        <v>0.2</v>
      </c>
      <c r="K101" s="438">
        <f t="shared" ref="K101" si="333">K99/E99</f>
        <v>0</v>
      </c>
      <c r="L101" s="439">
        <f t="shared" ref="L101" si="334">L99/E99</f>
        <v>0.8</v>
      </c>
      <c r="M101" s="402"/>
      <c r="N101" s="402"/>
    </row>
    <row r="102" spans="2:14" ht="17.25" customHeight="1" x14ac:dyDescent="0.2">
      <c r="B102" s="618"/>
      <c r="C102" s="629" t="s">
        <v>220</v>
      </c>
      <c r="D102" s="321">
        <v>38</v>
      </c>
      <c r="E102" s="380">
        <f>SUM(F102:K102)</f>
        <v>3</v>
      </c>
      <c r="F102" s="381">
        <v>0</v>
      </c>
      <c r="G102" s="381">
        <v>1</v>
      </c>
      <c r="H102" s="381">
        <v>0</v>
      </c>
      <c r="I102" s="381">
        <v>0</v>
      </c>
      <c r="J102" s="163">
        <v>0</v>
      </c>
      <c r="K102" s="163">
        <v>2</v>
      </c>
      <c r="L102" s="399">
        <f t="shared" ref="L102" si="335">H102+I102+J102</f>
        <v>0</v>
      </c>
      <c r="M102" s="382">
        <v>32</v>
      </c>
      <c r="N102" s="382">
        <f>D102-E102-M102</f>
        <v>3</v>
      </c>
    </row>
    <row r="103" spans="2:14" ht="17.25" customHeight="1" x14ac:dyDescent="0.2">
      <c r="B103" s="618"/>
      <c r="C103" s="630"/>
      <c r="D103" s="326"/>
      <c r="E103" s="427">
        <f t="shared" ref="E103" si="336">E102/D102</f>
        <v>7.8947368421052627E-2</v>
      </c>
      <c r="F103" s="385">
        <f t="shared" ref="F103" si="337">F102/D102</f>
        <v>0</v>
      </c>
      <c r="G103" s="385">
        <f t="shared" ref="G103" si="338">G102/D102</f>
        <v>2.6315789473684209E-2</v>
      </c>
      <c r="H103" s="385">
        <f t="shared" ref="H103" si="339">H102/D102</f>
        <v>0</v>
      </c>
      <c r="I103" s="385">
        <f t="shared" ref="I103" si="340">I102/D102</f>
        <v>0</v>
      </c>
      <c r="J103" s="386">
        <f t="shared" ref="J103" si="341">J102/D102</f>
        <v>0</v>
      </c>
      <c r="K103" s="386">
        <f t="shared" ref="K103" si="342">K102/D102</f>
        <v>5.2631578947368418E-2</v>
      </c>
      <c r="L103" s="387">
        <f t="shared" ref="L103" si="343">L102/D102</f>
        <v>0</v>
      </c>
      <c r="M103" s="388">
        <f>M102/D102</f>
        <v>0.84210526315789469</v>
      </c>
      <c r="N103" s="388">
        <f t="shared" ref="N103" si="344">N102/D102</f>
        <v>7.8947368421052627E-2</v>
      </c>
    </row>
    <row r="104" spans="2:14" ht="17.25" customHeight="1" x14ac:dyDescent="0.2">
      <c r="B104" s="618"/>
      <c r="C104" s="634"/>
      <c r="D104" s="540"/>
      <c r="E104" s="433"/>
      <c r="F104" s="437">
        <f t="shared" ref="F104" si="345">F102/E102</f>
        <v>0</v>
      </c>
      <c r="G104" s="437">
        <f t="shared" ref="G104" si="346">G102/E102</f>
        <v>0.33333333333333331</v>
      </c>
      <c r="H104" s="437">
        <f t="shared" ref="H104" si="347">H102/E102</f>
        <v>0</v>
      </c>
      <c r="I104" s="437">
        <f t="shared" ref="I104" si="348">I102/E102</f>
        <v>0</v>
      </c>
      <c r="J104" s="438">
        <f t="shared" ref="J104" si="349">J102/E102</f>
        <v>0</v>
      </c>
      <c r="K104" s="438">
        <f t="shared" ref="K104" si="350">K102/E102</f>
        <v>0.66666666666666663</v>
      </c>
      <c r="L104" s="439">
        <f t="shared" ref="L104" si="351">L102/E102</f>
        <v>0</v>
      </c>
      <c r="M104" s="402"/>
      <c r="N104" s="402"/>
    </row>
    <row r="105" spans="2:14" ht="17.25" customHeight="1" x14ac:dyDescent="0.2">
      <c r="B105" s="618"/>
      <c r="C105" s="629" t="s">
        <v>221</v>
      </c>
      <c r="D105" s="321">
        <v>33</v>
      </c>
      <c r="E105" s="380">
        <f>SUM(F105:K105)</f>
        <v>3</v>
      </c>
      <c r="F105" s="381">
        <v>0</v>
      </c>
      <c r="G105" s="381">
        <v>1</v>
      </c>
      <c r="H105" s="381">
        <v>0</v>
      </c>
      <c r="I105" s="381">
        <v>0</v>
      </c>
      <c r="J105" s="163">
        <v>1</v>
      </c>
      <c r="K105" s="163">
        <v>1</v>
      </c>
      <c r="L105" s="399">
        <f t="shared" ref="L105" si="352">H105+I105+J105</f>
        <v>1</v>
      </c>
      <c r="M105" s="382">
        <v>28</v>
      </c>
      <c r="N105" s="382">
        <f>D105-E105-M105</f>
        <v>2</v>
      </c>
    </row>
    <row r="106" spans="2:14" ht="17.25" customHeight="1" x14ac:dyDescent="0.2">
      <c r="B106" s="618"/>
      <c r="C106" s="630"/>
      <c r="D106" s="326"/>
      <c r="E106" s="427">
        <f t="shared" ref="E106" si="353">E105/D105</f>
        <v>9.0909090909090912E-2</v>
      </c>
      <c r="F106" s="385">
        <f t="shared" ref="F106" si="354">F105/D105</f>
        <v>0</v>
      </c>
      <c r="G106" s="385">
        <f t="shared" ref="G106" si="355">G105/D105</f>
        <v>3.0303030303030304E-2</v>
      </c>
      <c r="H106" s="385">
        <f t="shared" ref="H106" si="356">H105/D105</f>
        <v>0</v>
      </c>
      <c r="I106" s="385">
        <f t="shared" ref="I106" si="357">I105/D105</f>
        <v>0</v>
      </c>
      <c r="J106" s="386">
        <f t="shared" ref="J106" si="358">J105/D105</f>
        <v>3.0303030303030304E-2</v>
      </c>
      <c r="K106" s="386">
        <f t="shared" ref="K106" si="359">K105/D105</f>
        <v>3.0303030303030304E-2</v>
      </c>
      <c r="L106" s="387">
        <f t="shared" ref="L106" si="360">L105/D105</f>
        <v>3.0303030303030304E-2</v>
      </c>
      <c r="M106" s="388">
        <f>M105/D105</f>
        <v>0.84848484848484851</v>
      </c>
      <c r="N106" s="388">
        <f t="shared" ref="N106" si="361">N105/D105</f>
        <v>6.0606060606060608E-2</v>
      </c>
    </row>
    <row r="107" spans="2:14" ht="17.25" customHeight="1" x14ac:dyDescent="0.2">
      <c r="B107" s="618"/>
      <c r="C107" s="634"/>
      <c r="D107" s="540"/>
      <c r="E107" s="433"/>
      <c r="F107" s="437">
        <f t="shared" ref="F107" si="362">F105/E105</f>
        <v>0</v>
      </c>
      <c r="G107" s="437">
        <f t="shared" ref="G107" si="363">G105/E105</f>
        <v>0.33333333333333331</v>
      </c>
      <c r="H107" s="437">
        <f t="shared" ref="H107" si="364">H105/E105</f>
        <v>0</v>
      </c>
      <c r="I107" s="437">
        <f t="shared" ref="I107" si="365">I105/E105</f>
        <v>0</v>
      </c>
      <c r="J107" s="438">
        <f t="shared" ref="J107" si="366">J105/E105</f>
        <v>0.33333333333333331</v>
      </c>
      <c r="K107" s="438">
        <f t="shared" ref="K107" si="367">K105/E105</f>
        <v>0.33333333333333331</v>
      </c>
      <c r="L107" s="439">
        <f t="shared" ref="L107" si="368">L105/E105</f>
        <v>0.33333333333333331</v>
      </c>
      <c r="M107" s="402"/>
      <c r="N107" s="402"/>
    </row>
    <row r="108" spans="2:14" ht="17.25" customHeight="1" x14ac:dyDescent="0.2">
      <c r="B108" s="618"/>
      <c r="C108" s="629" t="s">
        <v>222</v>
      </c>
      <c r="D108" s="321">
        <v>30</v>
      </c>
      <c r="E108" s="380">
        <f>SUM(F108:K108)</f>
        <v>9</v>
      </c>
      <c r="F108" s="381">
        <v>0</v>
      </c>
      <c r="G108" s="381">
        <v>2</v>
      </c>
      <c r="H108" s="381">
        <v>1</v>
      </c>
      <c r="I108" s="381">
        <v>1</v>
      </c>
      <c r="J108" s="163">
        <v>4</v>
      </c>
      <c r="K108" s="163">
        <v>1</v>
      </c>
      <c r="L108" s="399">
        <f t="shared" ref="L108" si="369">H108+I108+J108</f>
        <v>6</v>
      </c>
      <c r="M108" s="382">
        <v>17</v>
      </c>
      <c r="N108" s="382">
        <f>D108-E108-M108</f>
        <v>4</v>
      </c>
    </row>
    <row r="109" spans="2:14" ht="17.25" customHeight="1" x14ac:dyDescent="0.2">
      <c r="B109" s="618"/>
      <c r="C109" s="630"/>
      <c r="D109" s="326"/>
      <c r="E109" s="427">
        <f t="shared" ref="E109" si="370">E108/D108</f>
        <v>0.3</v>
      </c>
      <c r="F109" s="385">
        <f t="shared" ref="F109" si="371">F108/D108</f>
        <v>0</v>
      </c>
      <c r="G109" s="385">
        <f t="shared" ref="G109" si="372">G108/D108</f>
        <v>6.6666666666666666E-2</v>
      </c>
      <c r="H109" s="385">
        <f t="shared" ref="H109" si="373">H108/D108</f>
        <v>3.3333333333333333E-2</v>
      </c>
      <c r="I109" s="385">
        <f t="shared" ref="I109" si="374">I108/D108</f>
        <v>3.3333333333333333E-2</v>
      </c>
      <c r="J109" s="386">
        <f t="shared" ref="J109" si="375">J108/D108</f>
        <v>0.13333333333333333</v>
      </c>
      <c r="K109" s="386">
        <f t="shared" ref="K109" si="376">K108/D108</f>
        <v>3.3333333333333333E-2</v>
      </c>
      <c r="L109" s="387">
        <f>L108/D108</f>
        <v>0.2</v>
      </c>
      <c r="M109" s="388">
        <f>M108/D108</f>
        <v>0.56666666666666665</v>
      </c>
      <c r="N109" s="388">
        <f t="shared" ref="N109" si="377">N108/D108</f>
        <v>0.13333333333333333</v>
      </c>
    </row>
    <row r="110" spans="2:14" ht="17.25" customHeight="1" thickBot="1" x14ac:dyDescent="0.25">
      <c r="B110" s="618"/>
      <c r="C110" s="632"/>
      <c r="D110" s="541"/>
      <c r="E110" s="440"/>
      <c r="F110" s="441">
        <f t="shared" ref="F110" si="378">F108/E108</f>
        <v>0</v>
      </c>
      <c r="G110" s="441">
        <f t="shared" ref="G110" si="379">G108/E108</f>
        <v>0.22222222222222221</v>
      </c>
      <c r="H110" s="441">
        <f t="shared" ref="H110" si="380">H108/E108</f>
        <v>0.1111111111111111</v>
      </c>
      <c r="I110" s="441">
        <f t="shared" ref="I110" si="381">I108/E108</f>
        <v>0.1111111111111111</v>
      </c>
      <c r="J110" s="442">
        <f t="shared" ref="J110" si="382">J108/E108</f>
        <v>0.44444444444444442</v>
      </c>
      <c r="K110" s="442">
        <f t="shared" ref="K110" si="383">K108/E108</f>
        <v>0.1111111111111111</v>
      </c>
      <c r="L110" s="443">
        <f t="shared" ref="L110" si="384">L108/E108</f>
        <v>0.66666666666666663</v>
      </c>
      <c r="M110" s="404"/>
      <c r="N110" s="404"/>
    </row>
    <row r="111" spans="2:14" ht="17.25" customHeight="1" thickTop="1" x14ac:dyDescent="0.2">
      <c r="B111" s="618"/>
      <c r="C111" s="37" t="s">
        <v>182</v>
      </c>
      <c r="D111" s="340">
        <f>D96+D99+D102+D105</f>
        <v>291</v>
      </c>
      <c r="E111" s="380">
        <f t="shared" ref="E111:N111" si="385">E96+E99+E102+E105</f>
        <v>27</v>
      </c>
      <c r="F111" s="381">
        <f t="shared" si="385"/>
        <v>2</v>
      </c>
      <c r="G111" s="381">
        <f t="shared" si="385"/>
        <v>6</v>
      </c>
      <c r="H111" s="381">
        <f t="shared" si="385"/>
        <v>7</v>
      </c>
      <c r="I111" s="381">
        <f t="shared" si="385"/>
        <v>2</v>
      </c>
      <c r="J111" s="163">
        <f t="shared" si="385"/>
        <v>5</v>
      </c>
      <c r="K111" s="163">
        <f t="shared" si="385"/>
        <v>5</v>
      </c>
      <c r="L111" s="399">
        <f t="shared" si="385"/>
        <v>14</v>
      </c>
      <c r="M111" s="382">
        <f t="shared" si="385"/>
        <v>229</v>
      </c>
      <c r="N111" s="382">
        <f t="shared" si="385"/>
        <v>35</v>
      </c>
    </row>
    <row r="112" spans="2:14" ht="17.25" customHeight="1" x14ac:dyDescent="0.2">
      <c r="B112" s="618"/>
      <c r="C112" s="35" t="s">
        <v>183</v>
      </c>
      <c r="D112" s="164"/>
      <c r="E112" s="427">
        <f>E111/D111</f>
        <v>9.2783505154639179E-2</v>
      </c>
      <c r="F112" s="385">
        <f>F111/D111</f>
        <v>6.8728522336769758E-3</v>
      </c>
      <c r="G112" s="385">
        <f>G111/D111</f>
        <v>2.0618556701030927E-2</v>
      </c>
      <c r="H112" s="385">
        <f>H111/D111</f>
        <v>2.4054982817869417E-2</v>
      </c>
      <c r="I112" s="385">
        <f>I111/D111</f>
        <v>6.8728522336769758E-3</v>
      </c>
      <c r="J112" s="386">
        <f>J111/D111</f>
        <v>1.7182130584192441E-2</v>
      </c>
      <c r="K112" s="386">
        <f>K111/D111</f>
        <v>1.7182130584192441E-2</v>
      </c>
      <c r="L112" s="387">
        <f>L111/D111</f>
        <v>4.8109965635738834E-2</v>
      </c>
      <c r="M112" s="388">
        <f>M111/D111</f>
        <v>0.78694158075601373</v>
      </c>
      <c r="N112" s="388">
        <f>N111/D111</f>
        <v>0.12027491408934708</v>
      </c>
    </row>
    <row r="113" spans="1:14" ht="17.25" customHeight="1" x14ac:dyDescent="0.2">
      <c r="B113" s="618"/>
      <c r="C113" s="4"/>
      <c r="D113" s="165"/>
      <c r="E113" s="433"/>
      <c r="F113" s="437">
        <f>F111/E111</f>
        <v>7.407407407407407E-2</v>
      </c>
      <c r="G113" s="437">
        <f>G111/E111</f>
        <v>0.22222222222222221</v>
      </c>
      <c r="H113" s="437">
        <f>H111/E111</f>
        <v>0.25925925925925924</v>
      </c>
      <c r="I113" s="437">
        <f>I111/E111</f>
        <v>7.407407407407407E-2</v>
      </c>
      <c r="J113" s="438">
        <f>J111/E111</f>
        <v>0.18518518518518517</v>
      </c>
      <c r="K113" s="438">
        <f>K111/E111</f>
        <v>0.18518518518518517</v>
      </c>
      <c r="L113" s="439">
        <f>L111/E111</f>
        <v>0.51851851851851849</v>
      </c>
      <c r="M113" s="402"/>
      <c r="N113" s="402"/>
    </row>
    <row r="114" spans="1:14" ht="17.25" customHeight="1" x14ac:dyDescent="0.2">
      <c r="B114" s="618"/>
      <c r="C114" s="3" t="s">
        <v>182</v>
      </c>
      <c r="D114" s="341">
        <f>SUM(D99:D108)</f>
        <v>150</v>
      </c>
      <c r="E114" s="380">
        <f t="shared" ref="E114:N114" si="386">E99+E102+E105+E108</f>
        <v>20</v>
      </c>
      <c r="F114" s="381">
        <f t="shared" si="386"/>
        <v>1</v>
      </c>
      <c r="G114" s="381">
        <f t="shared" si="386"/>
        <v>4</v>
      </c>
      <c r="H114" s="381">
        <f t="shared" si="386"/>
        <v>3</v>
      </c>
      <c r="I114" s="381">
        <f t="shared" si="386"/>
        <v>2</v>
      </c>
      <c r="J114" s="163">
        <f t="shared" si="386"/>
        <v>6</v>
      </c>
      <c r="K114" s="163">
        <f t="shared" si="386"/>
        <v>4</v>
      </c>
      <c r="L114" s="399">
        <f t="shared" si="386"/>
        <v>11</v>
      </c>
      <c r="M114" s="382">
        <f t="shared" si="386"/>
        <v>114</v>
      </c>
      <c r="N114" s="382">
        <f t="shared" si="386"/>
        <v>16</v>
      </c>
    </row>
    <row r="115" spans="1:14" ht="17.25" customHeight="1" x14ac:dyDescent="0.2">
      <c r="B115" s="618"/>
      <c r="C115" s="35" t="s">
        <v>184</v>
      </c>
      <c r="D115" s="342"/>
      <c r="E115" s="427">
        <f>E114/D114</f>
        <v>0.13333333333333333</v>
      </c>
      <c r="F115" s="385">
        <f>F114/D114</f>
        <v>6.6666666666666671E-3</v>
      </c>
      <c r="G115" s="385">
        <f>G114/D114</f>
        <v>2.6666666666666668E-2</v>
      </c>
      <c r="H115" s="385">
        <f>H114/D114</f>
        <v>0.02</v>
      </c>
      <c r="I115" s="385">
        <f>I114/D114</f>
        <v>1.3333333333333334E-2</v>
      </c>
      <c r="J115" s="386">
        <f>J114/D114</f>
        <v>0.04</v>
      </c>
      <c r="K115" s="386">
        <f>K114/D114</f>
        <v>2.6666666666666668E-2</v>
      </c>
      <c r="L115" s="387">
        <f>L114/D114</f>
        <v>7.3333333333333334E-2</v>
      </c>
      <c r="M115" s="388">
        <f>M114/D114</f>
        <v>0.76</v>
      </c>
      <c r="N115" s="388">
        <f>N114/D114</f>
        <v>0.10666666666666667</v>
      </c>
    </row>
    <row r="116" spans="1:14" ht="17.25" customHeight="1" thickBot="1" x14ac:dyDescent="0.25">
      <c r="B116" s="619"/>
      <c r="C116" s="4"/>
      <c r="D116" s="165"/>
      <c r="E116" s="446"/>
      <c r="F116" s="447">
        <f>F114/E114</f>
        <v>0.05</v>
      </c>
      <c r="G116" s="447">
        <f>G114/E114</f>
        <v>0.2</v>
      </c>
      <c r="H116" s="447">
        <f>H114/E114</f>
        <v>0.15</v>
      </c>
      <c r="I116" s="447">
        <f>I114/E114</f>
        <v>0.1</v>
      </c>
      <c r="J116" s="448">
        <f>J114/E114</f>
        <v>0.3</v>
      </c>
      <c r="K116" s="448">
        <f>K114/E114</f>
        <v>0.2</v>
      </c>
      <c r="L116" s="453">
        <f>L114/E114</f>
        <v>0.55000000000000004</v>
      </c>
      <c r="M116" s="408"/>
      <c r="N116" s="408"/>
    </row>
    <row r="117" spans="1:14" x14ac:dyDescent="0.2">
      <c r="B117" s="378"/>
      <c r="C117" s="21"/>
      <c r="D117" s="17"/>
      <c r="E117" s="372"/>
      <c r="F117" s="360"/>
      <c r="G117" s="360"/>
      <c r="H117" s="360"/>
      <c r="I117" s="379"/>
      <c r="J117" s="379"/>
      <c r="K117" s="379"/>
      <c r="L117" s="379"/>
      <c r="M117" s="379"/>
      <c r="N117" s="379"/>
    </row>
    <row r="118" spans="1:14" ht="14.4" x14ac:dyDescent="0.2">
      <c r="B118" s="353" t="s">
        <v>302</v>
      </c>
    </row>
    <row r="119" spans="1:14" ht="7.5" customHeight="1" x14ac:dyDescent="0.2">
      <c r="B119" s="352"/>
    </row>
    <row r="120" spans="1:14" x14ac:dyDescent="0.2">
      <c r="A120" s="361"/>
      <c r="B120" s="352"/>
      <c r="J120" s="354" t="s">
        <v>167</v>
      </c>
    </row>
    <row r="121" spans="1:14" x14ac:dyDescent="0.2">
      <c r="A121" s="361"/>
      <c r="B121" s="352"/>
      <c r="J121" s="354" t="s">
        <v>280</v>
      </c>
    </row>
    <row r="122" spans="1:14" x14ac:dyDescent="0.2">
      <c r="A122" s="361"/>
      <c r="B122" s="352"/>
      <c r="J122" s="354" t="s">
        <v>281</v>
      </c>
    </row>
    <row r="123" spans="1:14" ht="7.5" customHeight="1" x14ac:dyDescent="0.2">
      <c r="A123" s="361"/>
      <c r="B123" s="352"/>
      <c r="J123" s="373"/>
    </row>
    <row r="124" spans="1:14" ht="13.8" thickBot="1" x14ac:dyDescent="0.25">
      <c r="F124" s="374" t="s">
        <v>282</v>
      </c>
      <c r="G124" s="374" t="s">
        <v>283</v>
      </c>
      <c r="H124" s="374" t="s">
        <v>284</v>
      </c>
      <c r="I124" s="374" t="s">
        <v>285</v>
      </c>
      <c r="J124" s="374" t="s">
        <v>286</v>
      </c>
      <c r="K124" s="374"/>
      <c r="M124" s="17"/>
      <c r="N124" s="17" t="s">
        <v>287</v>
      </c>
    </row>
    <row r="125" spans="1:14" ht="13.5" customHeight="1" x14ac:dyDescent="0.2">
      <c r="B125" s="656" t="s">
        <v>303</v>
      </c>
      <c r="C125" s="657"/>
      <c r="D125" s="635" t="s">
        <v>207</v>
      </c>
      <c r="E125" s="650" t="s">
        <v>289</v>
      </c>
      <c r="F125" s="375"/>
      <c r="G125" s="375"/>
      <c r="H125" s="375"/>
      <c r="I125" s="375"/>
      <c r="J125" s="375"/>
      <c r="K125" s="375"/>
      <c r="L125" s="377"/>
      <c r="M125" s="637" t="s">
        <v>290</v>
      </c>
      <c r="N125" s="637" t="s">
        <v>229</v>
      </c>
    </row>
    <row r="126" spans="1:14" x14ac:dyDescent="0.2">
      <c r="B126" s="658"/>
      <c r="C126" s="659"/>
      <c r="D126" s="603"/>
      <c r="E126" s="651"/>
      <c r="F126" s="23" t="s">
        <v>291</v>
      </c>
      <c r="G126" s="24"/>
      <c r="H126" s="24"/>
      <c r="I126" s="25"/>
      <c r="J126" s="25"/>
      <c r="K126" s="25"/>
      <c r="L126" s="177"/>
      <c r="M126" s="638"/>
      <c r="N126" s="638"/>
    </row>
    <row r="127" spans="1:14" ht="13.5" customHeight="1" x14ac:dyDescent="0.2">
      <c r="B127" s="658"/>
      <c r="C127" s="659"/>
      <c r="D127" s="603"/>
      <c r="E127" s="651"/>
      <c r="F127" s="626" t="s">
        <v>292</v>
      </c>
      <c r="G127" s="626" t="s">
        <v>293</v>
      </c>
      <c r="H127" s="626" t="s">
        <v>294</v>
      </c>
      <c r="I127" s="626" t="s">
        <v>295</v>
      </c>
      <c r="J127" s="635" t="s">
        <v>296</v>
      </c>
      <c r="K127" s="635" t="s">
        <v>297</v>
      </c>
      <c r="L127" s="178" t="s">
        <v>298</v>
      </c>
      <c r="M127" s="638"/>
      <c r="N127" s="638"/>
    </row>
    <row r="128" spans="1:14" ht="13.5" customHeight="1" x14ac:dyDescent="0.2">
      <c r="B128" s="658"/>
      <c r="C128" s="659"/>
      <c r="D128" s="603"/>
      <c r="E128" s="651"/>
      <c r="F128" s="604"/>
      <c r="G128" s="604"/>
      <c r="H128" s="604"/>
      <c r="I128" s="604"/>
      <c r="J128" s="603"/>
      <c r="K128" s="603"/>
      <c r="L128" s="662" t="s">
        <v>299</v>
      </c>
      <c r="M128" s="638"/>
      <c r="N128" s="638"/>
    </row>
    <row r="129" spans="2:14" ht="40.5" customHeight="1" x14ac:dyDescent="0.2">
      <c r="B129" s="660"/>
      <c r="C129" s="661"/>
      <c r="D129" s="636"/>
      <c r="E129" s="652"/>
      <c r="F129" s="605"/>
      <c r="G129" s="605"/>
      <c r="H129" s="605"/>
      <c r="I129" s="605"/>
      <c r="J129" s="636"/>
      <c r="K129" s="636"/>
      <c r="L129" s="663"/>
      <c r="M129" s="639"/>
      <c r="N129" s="639"/>
    </row>
    <row r="130" spans="2:14" ht="18" customHeight="1" x14ac:dyDescent="0.2">
      <c r="B130" s="640" t="s">
        <v>263</v>
      </c>
      <c r="C130" s="641"/>
      <c r="D130" s="163">
        <f>D133+D136+D139+D142+D145+D148</f>
        <v>427</v>
      </c>
      <c r="E130" s="380">
        <f>E133+E136+E139+E142+E145+E148</f>
        <v>138</v>
      </c>
      <c r="F130" s="381">
        <f t="shared" ref="F130:M130" si="387">F133+F136+F139+F142+F145+F148</f>
        <v>9</v>
      </c>
      <c r="G130" s="381">
        <f>G133+G136+G139+G142+G145+G148</f>
        <v>62</v>
      </c>
      <c r="H130" s="381">
        <f t="shared" si="387"/>
        <v>23</v>
      </c>
      <c r="I130" s="381">
        <f t="shared" si="387"/>
        <v>7</v>
      </c>
      <c r="J130" s="163">
        <f t="shared" si="387"/>
        <v>17</v>
      </c>
      <c r="K130" s="409">
        <f t="shared" si="387"/>
        <v>20</v>
      </c>
      <c r="L130" s="410">
        <f t="shared" si="387"/>
        <v>47</v>
      </c>
      <c r="M130" s="382">
        <f t="shared" si="387"/>
        <v>234</v>
      </c>
      <c r="N130" s="382">
        <f>N133+N136+N139+N142+N145+N148</f>
        <v>55</v>
      </c>
    </row>
    <row r="131" spans="2:14" ht="18" customHeight="1" x14ac:dyDescent="0.2">
      <c r="B131" s="642"/>
      <c r="C131" s="643"/>
      <c r="D131" s="329"/>
      <c r="E131" s="427">
        <f>E130/D130</f>
        <v>0.3231850117096019</v>
      </c>
      <c r="F131" s="385">
        <f>F130/D130</f>
        <v>2.1077283372365339E-2</v>
      </c>
      <c r="G131" s="385">
        <f>G130/D130</f>
        <v>0.14519906323185011</v>
      </c>
      <c r="H131" s="385">
        <f>H130/D130</f>
        <v>5.3864168618266976E-2</v>
      </c>
      <c r="I131" s="385">
        <f>I130/D130</f>
        <v>1.6393442622950821E-2</v>
      </c>
      <c r="J131" s="386">
        <f>J130/D130</f>
        <v>3.9812646370023422E-2</v>
      </c>
      <c r="K131" s="411">
        <f>K130/D130</f>
        <v>4.6838407494145202E-2</v>
      </c>
      <c r="L131" s="412">
        <f>L130/D130</f>
        <v>0.11007025761124122</v>
      </c>
      <c r="M131" s="388">
        <f>M130/D130</f>
        <v>0.54800936768149888</v>
      </c>
      <c r="N131" s="388">
        <f>N130/D130</f>
        <v>0.1288056206088993</v>
      </c>
    </row>
    <row r="132" spans="2:14" ht="18" customHeight="1" thickBot="1" x14ac:dyDescent="0.25">
      <c r="B132" s="644"/>
      <c r="C132" s="645"/>
      <c r="D132" s="333"/>
      <c r="E132" s="428"/>
      <c r="F132" s="429">
        <f>F130/E130</f>
        <v>6.5217391304347824E-2</v>
      </c>
      <c r="G132" s="429">
        <f>G130/E130</f>
        <v>0.44927536231884058</v>
      </c>
      <c r="H132" s="429">
        <f>H130/E130</f>
        <v>0.16666666666666666</v>
      </c>
      <c r="I132" s="429">
        <f>I130/E130</f>
        <v>5.0724637681159424E-2</v>
      </c>
      <c r="J132" s="430">
        <f>J130/E130</f>
        <v>0.12318840579710146</v>
      </c>
      <c r="K132" s="431">
        <f>K130/E130</f>
        <v>0.14492753623188406</v>
      </c>
      <c r="L132" s="432">
        <f>L130/E130</f>
        <v>0.34057971014492755</v>
      </c>
      <c r="M132" s="392"/>
      <c r="N132" s="392"/>
    </row>
    <row r="133" spans="2:14" ht="18" customHeight="1" thickTop="1" x14ac:dyDescent="0.2">
      <c r="B133" s="617" t="s">
        <v>209</v>
      </c>
      <c r="C133" s="633" t="s">
        <v>170</v>
      </c>
      <c r="D133" s="318">
        <v>49</v>
      </c>
      <c r="E133" s="393">
        <f>SUM(F133:K133)</f>
        <v>16</v>
      </c>
      <c r="F133" s="394">
        <v>0</v>
      </c>
      <c r="G133" s="394">
        <v>10</v>
      </c>
      <c r="H133" s="394">
        <v>3</v>
      </c>
      <c r="I133" s="394">
        <v>0</v>
      </c>
      <c r="J133" s="395">
        <v>1</v>
      </c>
      <c r="K133" s="395">
        <v>2</v>
      </c>
      <c r="L133" s="396">
        <f>H133+I133+J133</f>
        <v>4</v>
      </c>
      <c r="M133" s="397">
        <v>26</v>
      </c>
      <c r="N133" s="397">
        <f>D133-E133-M133</f>
        <v>7</v>
      </c>
    </row>
    <row r="134" spans="2:14" ht="18" customHeight="1" x14ac:dyDescent="0.2">
      <c r="B134" s="618"/>
      <c r="C134" s="630"/>
      <c r="D134" s="326"/>
      <c r="E134" s="427">
        <f>E133/D133</f>
        <v>0.32653061224489793</v>
      </c>
      <c r="F134" s="385">
        <f>F133/D133</f>
        <v>0</v>
      </c>
      <c r="G134" s="385">
        <f>G133/D133</f>
        <v>0.20408163265306123</v>
      </c>
      <c r="H134" s="385">
        <f>H133/D133</f>
        <v>6.1224489795918366E-2</v>
      </c>
      <c r="I134" s="385">
        <f>I133/D133</f>
        <v>0</v>
      </c>
      <c r="J134" s="386">
        <f>J133/D133</f>
        <v>2.0408163265306121E-2</v>
      </c>
      <c r="K134" s="386">
        <f>K133/D133</f>
        <v>4.0816326530612242E-2</v>
      </c>
      <c r="L134" s="387">
        <f>L133/D133</f>
        <v>8.1632653061224483E-2</v>
      </c>
      <c r="M134" s="388">
        <f>M133/D133</f>
        <v>0.53061224489795922</v>
      </c>
      <c r="N134" s="388">
        <f>N133/D133</f>
        <v>0.14285714285714285</v>
      </c>
    </row>
    <row r="135" spans="2:14" ht="18" customHeight="1" x14ac:dyDescent="0.2">
      <c r="B135" s="618"/>
      <c r="C135" s="634"/>
      <c r="D135" s="209"/>
      <c r="E135" s="433"/>
      <c r="F135" s="429">
        <f>F133/E133</f>
        <v>0</v>
      </c>
      <c r="G135" s="429">
        <f>G133/E133</f>
        <v>0.625</v>
      </c>
      <c r="H135" s="429">
        <f>H133/E133</f>
        <v>0.1875</v>
      </c>
      <c r="I135" s="429">
        <f>I133/E133</f>
        <v>0</v>
      </c>
      <c r="J135" s="430">
        <f>J133/E133</f>
        <v>6.25E-2</v>
      </c>
      <c r="K135" s="430">
        <f>K133/E133</f>
        <v>0.125</v>
      </c>
      <c r="L135" s="436">
        <f>L133/E133</f>
        <v>0.25</v>
      </c>
      <c r="M135" s="392"/>
      <c r="N135" s="392"/>
    </row>
    <row r="136" spans="2:14" ht="18" customHeight="1" x14ac:dyDescent="0.2">
      <c r="B136" s="618"/>
      <c r="C136" s="629" t="s">
        <v>171</v>
      </c>
      <c r="D136" s="313">
        <v>87</v>
      </c>
      <c r="E136" s="380">
        <f>SUM(F136:K136)</f>
        <v>28</v>
      </c>
      <c r="F136" s="381">
        <v>1</v>
      </c>
      <c r="G136" s="381">
        <v>13</v>
      </c>
      <c r="H136" s="381">
        <v>5</v>
      </c>
      <c r="I136" s="381">
        <v>1</v>
      </c>
      <c r="J136" s="163">
        <v>5</v>
      </c>
      <c r="K136" s="163">
        <v>3</v>
      </c>
      <c r="L136" s="399">
        <f>H136+I136+J136</f>
        <v>11</v>
      </c>
      <c r="M136" s="382">
        <v>50</v>
      </c>
      <c r="N136" s="382">
        <f>D136-E136-M136</f>
        <v>9</v>
      </c>
    </row>
    <row r="137" spans="2:14" ht="18" customHeight="1" x14ac:dyDescent="0.2">
      <c r="B137" s="618"/>
      <c r="C137" s="630"/>
      <c r="D137" s="326"/>
      <c r="E137" s="427">
        <f t="shared" ref="E137" si="388">E136/D136</f>
        <v>0.32183908045977011</v>
      </c>
      <c r="F137" s="385">
        <f t="shared" ref="F137" si="389">F136/D136</f>
        <v>1.1494252873563218E-2</v>
      </c>
      <c r="G137" s="385">
        <f t="shared" ref="G137" si="390">G136/D136</f>
        <v>0.14942528735632185</v>
      </c>
      <c r="H137" s="385">
        <f t="shared" ref="H137" si="391">H136/D136</f>
        <v>5.7471264367816091E-2</v>
      </c>
      <c r="I137" s="385">
        <f t="shared" ref="I137" si="392">I136/D136</f>
        <v>1.1494252873563218E-2</v>
      </c>
      <c r="J137" s="386">
        <f t="shared" ref="J137" si="393">J136/D136</f>
        <v>5.7471264367816091E-2</v>
      </c>
      <c r="K137" s="386">
        <f t="shared" ref="K137" si="394">K136/D136</f>
        <v>3.4482758620689655E-2</v>
      </c>
      <c r="L137" s="387">
        <f t="shared" ref="L137" si="395">L136/D136</f>
        <v>0.12643678160919541</v>
      </c>
      <c r="M137" s="388">
        <f t="shared" ref="M137" si="396">M136/D136</f>
        <v>0.57471264367816088</v>
      </c>
      <c r="N137" s="388">
        <f t="shared" ref="N137" si="397">N136/D136</f>
        <v>0.10344827586206896</v>
      </c>
    </row>
    <row r="138" spans="2:14" ht="18" customHeight="1" x14ac:dyDescent="0.2">
      <c r="B138" s="618"/>
      <c r="C138" s="634"/>
      <c r="D138" s="540"/>
      <c r="E138" s="433"/>
      <c r="F138" s="429">
        <f t="shared" ref="F138" si="398">F136/E136</f>
        <v>3.5714285714285712E-2</v>
      </c>
      <c r="G138" s="429">
        <f t="shared" ref="G138" si="399">G136/E136</f>
        <v>0.4642857142857143</v>
      </c>
      <c r="H138" s="429">
        <f t="shared" ref="H138" si="400">H136/E136</f>
        <v>0.17857142857142858</v>
      </c>
      <c r="I138" s="429">
        <f t="shared" ref="I138" si="401">I136/E136</f>
        <v>3.5714285714285712E-2</v>
      </c>
      <c r="J138" s="430">
        <f t="shared" ref="J138" si="402">J136/E136</f>
        <v>0.17857142857142858</v>
      </c>
      <c r="K138" s="430">
        <f t="shared" ref="K138" si="403">K136/E136</f>
        <v>0.10714285714285714</v>
      </c>
      <c r="L138" s="436">
        <f t="shared" ref="L138" si="404">L136/E136</f>
        <v>0.39285714285714285</v>
      </c>
      <c r="M138" s="392"/>
      <c r="N138" s="392"/>
    </row>
    <row r="139" spans="2:14" ht="18" customHeight="1" x14ac:dyDescent="0.2">
      <c r="B139" s="618"/>
      <c r="C139" s="626" t="s">
        <v>212</v>
      </c>
      <c r="D139" s="321">
        <v>25</v>
      </c>
      <c r="E139" s="380">
        <f>SUM(F139:K139)</f>
        <v>10</v>
      </c>
      <c r="F139" s="381">
        <v>1</v>
      </c>
      <c r="G139" s="381">
        <v>4</v>
      </c>
      <c r="H139" s="381">
        <v>2</v>
      </c>
      <c r="I139" s="381">
        <v>1</v>
      </c>
      <c r="J139" s="163">
        <v>2</v>
      </c>
      <c r="K139" s="163">
        <v>0</v>
      </c>
      <c r="L139" s="399">
        <f>H139+I139+J139</f>
        <v>5</v>
      </c>
      <c r="M139" s="382">
        <v>12</v>
      </c>
      <c r="N139" s="382">
        <f>D139-E139-M139</f>
        <v>3</v>
      </c>
    </row>
    <row r="140" spans="2:14" ht="18" customHeight="1" x14ac:dyDescent="0.2">
      <c r="B140" s="618"/>
      <c r="C140" s="604"/>
      <c r="D140" s="326"/>
      <c r="E140" s="427">
        <f t="shared" ref="E140" si="405">E139/D139</f>
        <v>0.4</v>
      </c>
      <c r="F140" s="385">
        <f t="shared" ref="F140" si="406">F139/D139</f>
        <v>0.04</v>
      </c>
      <c r="G140" s="385">
        <f t="shared" ref="G140" si="407">G139/D139</f>
        <v>0.16</v>
      </c>
      <c r="H140" s="385">
        <f t="shared" ref="H140" si="408">H139/D139</f>
        <v>0.08</v>
      </c>
      <c r="I140" s="385">
        <f t="shared" ref="I140" si="409">I139/D139</f>
        <v>0.04</v>
      </c>
      <c r="J140" s="386">
        <f t="shared" ref="J140" si="410">J139/D139</f>
        <v>0.08</v>
      </c>
      <c r="K140" s="386">
        <f t="shared" ref="K140" si="411">K139/D139</f>
        <v>0</v>
      </c>
      <c r="L140" s="387">
        <f t="shared" ref="L140" si="412">L139/D139</f>
        <v>0.2</v>
      </c>
      <c r="M140" s="388">
        <f t="shared" ref="M140" si="413">M139/D139</f>
        <v>0.48</v>
      </c>
      <c r="N140" s="388">
        <f t="shared" ref="N140" si="414">N139/D139</f>
        <v>0.12</v>
      </c>
    </row>
    <row r="141" spans="2:14" ht="18" customHeight="1" x14ac:dyDescent="0.2">
      <c r="B141" s="618"/>
      <c r="C141" s="604"/>
      <c r="D141" s="540"/>
      <c r="E141" s="433"/>
      <c r="F141" s="429">
        <f t="shared" ref="F141" si="415">F139/E139</f>
        <v>0.1</v>
      </c>
      <c r="G141" s="429">
        <f t="shared" ref="G141" si="416">G139/E139</f>
        <v>0.4</v>
      </c>
      <c r="H141" s="429">
        <f t="shared" ref="H141" si="417">H139/E139</f>
        <v>0.2</v>
      </c>
      <c r="I141" s="429">
        <f t="shared" ref="I141" si="418">I139/E139</f>
        <v>0.1</v>
      </c>
      <c r="J141" s="430">
        <f t="shared" ref="J141" si="419">J139/E139</f>
        <v>0.2</v>
      </c>
      <c r="K141" s="430">
        <f t="shared" ref="K141" si="420">K139/E139</f>
        <v>0</v>
      </c>
      <c r="L141" s="436">
        <f t="shared" ref="L141" si="421">L139/E139</f>
        <v>0.5</v>
      </c>
      <c r="M141" s="392"/>
      <c r="N141" s="392"/>
    </row>
    <row r="142" spans="2:14" ht="18" customHeight="1" x14ac:dyDescent="0.2">
      <c r="B142" s="618"/>
      <c r="C142" s="629" t="s">
        <v>264</v>
      </c>
      <c r="D142" s="321">
        <v>82</v>
      </c>
      <c r="E142" s="380">
        <f>SUM(F142:K142)</f>
        <v>25</v>
      </c>
      <c r="F142" s="381">
        <v>4</v>
      </c>
      <c r="G142" s="381">
        <v>8</v>
      </c>
      <c r="H142" s="381">
        <v>3</v>
      </c>
      <c r="I142" s="381">
        <v>2</v>
      </c>
      <c r="J142" s="163">
        <v>3</v>
      </c>
      <c r="K142" s="163">
        <v>5</v>
      </c>
      <c r="L142" s="399">
        <f>H142+I142+J142</f>
        <v>8</v>
      </c>
      <c r="M142" s="382">
        <v>47</v>
      </c>
      <c r="N142" s="382">
        <f>D142-E142-M142</f>
        <v>10</v>
      </c>
    </row>
    <row r="143" spans="2:14" ht="18" customHeight="1" x14ac:dyDescent="0.2">
      <c r="B143" s="618"/>
      <c r="C143" s="630"/>
      <c r="D143" s="326"/>
      <c r="E143" s="427">
        <f t="shared" ref="E143" si="422">E142/D142</f>
        <v>0.3048780487804878</v>
      </c>
      <c r="F143" s="385">
        <f t="shared" ref="F143" si="423">F142/D142</f>
        <v>4.878048780487805E-2</v>
      </c>
      <c r="G143" s="385">
        <f t="shared" ref="G143" si="424">G142/D142</f>
        <v>9.7560975609756101E-2</v>
      </c>
      <c r="H143" s="385">
        <f t="shared" ref="H143" si="425">H142/D142</f>
        <v>3.6585365853658534E-2</v>
      </c>
      <c r="I143" s="385">
        <f t="shared" ref="I143" si="426">I142/D142</f>
        <v>2.4390243902439025E-2</v>
      </c>
      <c r="J143" s="386">
        <f t="shared" ref="J143" si="427">J142/D142</f>
        <v>3.6585365853658534E-2</v>
      </c>
      <c r="K143" s="386">
        <f t="shared" ref="K143" si="428">K142/D142</f>
        <v>6.097560975609756E-2</v>
      </c>
      <c r="L143" s="387">
        <f t="shared" ref="L143" si="429">L142/D142</f>
        <v>9.7560975609756101E-2</v>
      </c>
      <c r="M143" s="388">
        <f t="shared" ref="M143" si="430">M142/D142</f>
        <v>0.57317073170731703</v>
      </c>
      <c r="N143" s="388">
        <f t="shared" ref="N143" si="431">N142/D142</f>
        <v>0.12195121951219512</v>
      </c>
    </row>
    <row r="144" spans="2:14" ht="18" customHeight="1" x14ac:dyDescent="0.2">
      <c r="B144" s="618"/>
      <c r="C144" s="634"/>
      <c r="D144" s="540"/>
      <c r="E144" s="433"/>
      <c r="F144" s="429">
        <f t="shared" ref="F144" si="432">F142/E142</f>
        <v>0.16</v>
      </c>
      <c r="G144" s="429">
        <f t="shared" ref="G144" si="433">G142/E142</f>
        <v>0.32</v>
      </c>
      <c r="H144" s="429">
        <f t="shared" ref="H144" si="434">H142/E142</f>
        <v>0.12</v>
      </c>
      <c r="I144" s="429">
        <f t="shared" ref="I144" si="435">I142/E142</f>
        <v>0.08</v>
      </c>
      <c r="J144" s="430">
        <f t="shared" ref="J144" si="436">J142/E142</f>
        <v>0.12</v>
      </c>
      <c r="K144" s="430">
        <f t="shared" ref="K144" si="437">K142/E142</f>
        <v>0.2</v>
      </c>
      <c r="L144" s="436">
        <f t="shared" ref="L144" si="438">L142/E142</f>
        <v>0.32</v>
      </c>
      <c r="M144" s="392"/>
      <c r="N144" s="392"/>
    </row>
    <row r="145" spans="2:14" ht="18" customHeight="1" x14ac:dyDescent="0.2">
      <c r="B145" s="618"/>
      <c r="C145" s="629" t="s">
        <v>231</v>
      </c>
      <c r="D145" s="321">
        <v>8</v>
      </c>
      <c r="E145" s="380">
        <f>SUM(F145:K145)</f>
        <v>3</v>
      </c>
      <c r="F145" s="381">
        <v>0</v>
      </c>
      <c r="G145" s="381">
        <v>0</v>
      </c>
      <c r="H145" s="381">
        <v>1</v>
      </c>
      <c r="I145" s="381">
        <v>1</v>
      </c>
      <c r="J145" s="163">
        <v>0</v>
      </c>
      <c r="K145" s="163">
        <v>1</v>
      </c>
      <c r="L145" s="399">
        <f>H145+I145+J145</f>
        <v>2</v>
      </c>
      <c r="M145" s="382">
        <v>4</v>
      </c>
      <c r="N145" s="382">
        <f>D145-E145-M145</f>
        <v>1</v>
      </c>
    </row>
    <row r="146" spans="2:14" ht="18" customHeight="1" x14ac:dyDescent="0.2">
      <c r="B146" s="618"/>
      <c r="C146" s="630"/>
      <c r="D146" s="326"/>
      <c r="E146" s="427">
        <f t="shared" ref="E146" si="439">E145/D145</f>
        <v>0.375</v>
      </c>
      <c r="F146" s="385">
        <f t="shared" ref="F146" si="440">F145/D145</f>
        <v>0</v>
      </c>
      <c r="G146" s="385">
        <f t="shared" ref="G146" si="441">G145/D145</f>
        <v>0</v>
      </c>
      <c r="H146" s="385">
        <f t="shared" ref="H146" si="442">H145/D145</f>
        <v>0.125</v>
      </c>
      <c r="I146" s="385">
        <f t="shared" ref="I146" si="443">I145/D145</f>
        <v>0.125</v>
      </c>
      <c r="J146" s="386">
        <f t="shared" ref="J146" si="444">J145/D145</f>
        <v>0</v>
      </c>
      <c r="K146" s="386">
        <f t="shared" ref="K146" si="445">K145/D145</f>
        <v>0.125</v>
      </c>
      <c r="L146" s="387">
        <f t="shared" ref="L146" si="446">L145/D145</f>
        <v>0.25</v>
      </c>
      <c r="M146" s="388">
        <f t="shared" ref="M146" si="447">M145/D145</f>
        <v>0.5</v>
      </c>
      <c r="N146" s="388">
        <f t="shared" ref="N146" si="448">N145/D145</f>
        <v>0.125</v>
      </c>
    </row>
    <row r="147" spans="2:14" ht="18" customHeight="1" x14ac:dyDescent="0.2">
      <c r="B147" s="618"/>
      <c r="C147" s="634"/>
      <c r="D147" s="540"/>
      <c r="E147" s="433"/>
      <c r="F147" s="429">
        <f t="shared" ref="F147" si="449">F145/E145</f>
        <v>0</v>
      </c>
      <c r="G147" s="429">
        <f t="shared" ref="G147" si="450">G145/E145</f>
        <v>0</v>
      </c>
      <c r="H147" s="429">
        <f t="shared" ref="H147" si="451">H145/E145</f>
        <v>0.33333333333333331</v>
      </c>
      <c r="I147" s="429">
        <f t="shared" ref="I147" si="452">I145/E145</f>
        <v>0.33333333333333331</v>
      </c>
      <c r="J147" s="430">
        <f t="shared" ref="J147" si="453">J145/E145</f>
        <v>0</v>
      </c>
      <c r="K147" s="430">
        <f t="shared" ref="K147" si="454">K145/E145</f>
        <v>0.33333333333333331</v>
      </c>
      <c r="L147" s="436">
        <f t="shared" ref="L147" si="455">L145/E145</f>
        <v>0.66666666666666663</v>
      </c>
      <c r="M147" s="392"/>
      <c r="N147" s="392"/>
    </row>
    <row r="148" spans="2:14" ht="18" customHeight="1" x14ac:dyDescent="0.2">
      <c r="B148" s="618"/>
      <c r="C148" s="629" t="s">
        <v>174</v>
      </c>
      <c r="D148" s="321">
        <v>176</v>
      </c>
      <c r="E148" s="380">
        <f>SUM(F148:K148)</f>
        <v>56</v>
      </c>
      <c r="F148" s="381">
        <v>3</v>
      </c>
      <c r="G148" s="381">
        <v>27</v>
      </c>
      <c r="H148" s="381">
        <v>9</v>
      </c>
      <c r="I148" s="381">
        <v>2</v>
      </c>
      <c r="J148" s="163">
        <v>6</v>
      </c>
      <c r="K148" s="163">
        <v>9</v>
      </c>
      <c r="L148" s="399">
        <f>H148+I148+J148</f>
        <v>17</v>
      </c>
      <c r="M148" s="382">
        <v>95</v>
      </c>
      <c r="N148" s="382">
        <f>D148-E148-M148</f>
        <v>25</v>
      </c>
    </row>
    <row r="149" spans="2:14" ht="18" customHeight="1" x14ac:dyDescent="0.2">
      <c r="B149" s="618"/>
      <c r="C149" s="630"/>
      <c r="D149" s="326"/>
      <c r="E149" s="427">
        <f t="shared" ref="E149" si="456">E148/D148</f>
        <v>0.31818181818181818</v>
      </c>
      <c r="F149" s="385">
        <f t="shared" ref="F149" si="457">F148/D148</f>
        <v>1.7045454545454544E-2</v>
      </c>
      <c r="G149" s="385">
        <f t="shared" ref="G149" si="458">G148/D148</f>
        <v>0.15340909090909091</v>
      </c>
      <c r="H149" s="385">
        <f t="shared" ref="H149" si="459">H148/D148</f>
        <v>5.113636363636364E-2</v>
      </c>
      <c r="I149" s="385">
        <f t="shared" ref="I149" si="460">I148/D148</f>
        <v>1.1363636363636364E-2</v>
      </c>
      <c r="J149" s="386">
        <f t="shared" ref="J149" si="461">J148/D148</f>
        <v>3.4090909090909088E-2</v>
      </c>
      <c r="K149" s="386">
        <f t="shared" ref="K149" si="462">K148/D148</f>
        <v>5.113636363636364E-2</v>
      </c>
      <c r="L149" s="387">
        <f t="shared" ref="L149" si="463">L148/D148</f>
        <v>9.6590909090909088E-2</v>
      </c>
      <c r="M149" s="388">
        <f t="shared" ref="M149" si="464">M148/D148</f>
        <v>0.53977272727272729</v>
      </c>
      <c r="N149" s="388">
        <f t="shared" ref="N149" si="465">N148/D148</f>
        <v>0.14204545454545456</v>
      </c>
    </row>
    <row r="150" spans="2:14" ht="18" customHeight="1" thickBot="1" x14ac:dyDescent="0.25">
      <c r="B150" s="623"/>
      <c r="C150" s="634"/>
      <c r="D150" s="541"/>
      <c r="E150" s="433"/>
      <c r="F150" s="429">
        <f t="shared" ref="F150" si="466">F148/E148</f>
        <v>5.3571428571428568E-2</v>
      </c>
      <c r="G150" s="429">
        <f t="shared" ref="G150" si="467">G148/E148</f>
        <v>0.48214285714285715</v>
      </c>
      <c r="H150" s="429">
        <f t="shared" ref="H150" si="468">H148/E148</f>
        <v>0.16071428571428573</v>
      </c>
      <c r="I150" s="429">
        <f t="shared" ref="I150" si="469">I148/E148</f>
        <v>3.5714285714285712E-2</v>
      </c>
      <c r="J150" s="430">
        <f t="shared" ref="J150" si="470">J148/E148</f>
        <v>0.10714285714285714</v>
      </c>
      <c r="K150" s="430">
        <f t="shared" ref="K150" si="471">K148/E148</f>
        <v>0.16071428571428573</v>
      </c>
      <c r="L150" s="436">
        <f t="shared" ref="L150" si="472">L148/E148</f>
        <v>0.30357142857142855</v>
      </c>
      <c r="M150" s="392"/>
      <c r="N150" s="392"/>
    </row>
    <row r="151" spans="2:14" ht="18" customHeight="1" thickTop="1" x14ac:dyDescent="0.2">
      <c r="B151" s="617" t="s">
        <v>216</v>
      </c>
      <c r="C151" s="633" t="s">
        <v>217</v>
      </c>
      <c r="D151" s="321">
        <v>106</v>
      </c>
      <c r="E151" s="393">
        <f>SUM(F151:K151)</f>
        <v>23</v>
      </c>
      <c r="F151" s="394">
        <v>4</v>
      </c>
      <c r="G151" s="394">
        <v>8</v>
      </c>
      <c r="H151" s="394">
        <v>1</v>
      </c>
      <c r="I151" s="394">
        <v>1</v>
      </c>
      <c r="J151" s="395">
        <v>4</v>
      </c>
      <c r="K151" s="395">
        <v>5</v>
      </c>
      <c r="L151" s="396">
        <f>H151+I151+J151</f>
        <v>6</v>
      </c>
      <c r="M151" s="397">
        <v>56</v>
      </c>
      <c r="N151" s="397">
        <f>D151-E151-M151</f>
        <v>27</v>
      </c>
    </row>
    <row r="152" spans="2:14" ht="18" customHeight="1" x14ac:dyDescent="0.2">
      <c r="B152" s="618"/>
      <c r="C152" s="630"/>
      <c r="D152" s="326"/>
      <c r="E152" s="427">
        <f t="shared" ref="E152" si="473">E151/D151</f>
        <v>0.21698113207547171</v>
      </c>
      <c r="F152" s="385">
        <f t="shared" ref="F152" si="474">F151/D151</f>
        <v>3.7735849056603772E-2</v>
      </c>
      <c r="G152" s="385">
        <f t="shared" ref="G152" si="475">G151/D151</f>
        <v>7.5471698113207544E-2</v>
      </c>
      <c r="H152" s="385">
        <f t="shared" ref="H152" si="476">H151/D151</f>
        <v>9.433962264150943E-3</v>
      </c>
      <c r="I152" s="385">
        <f t="shared" ref="I152" si="477">I151/D151</f>
        <v>9.433962264150943E-3</v>
      </c>
      <c r="J152" s="386">
        <f t="shared" ref="J152" si="478">J151/D151</f>
        <v>3.7735849056603772E-2</v>
      </c>
      <c r="K152" s="386">
        <f t="shared" ref="K152" si="479">K151/D151</f>
        <v>4.716981132075472E-2</v>
      </c>
      <c r="L152" s="387">
        <f t="shared" ref="L152" si="480">L151/D151</f>
        <v>5.6603773584905662E-2</v>
      </c>
      <c r="M152" s="388">
        <f t="shared" ref="M152" si="481">M151/D151</f>
        <v>0.52830188679245282</v>
      </c>
      <c r="N152" s="388">
        <f t="shared" ref="N152" si="482">N151/D151</f>
        <v>0.25471698113207547</v>
      </c>
    </row>
    <row r="153" spans="2:14" ht="18" customHeight="1" x14ac:dyDescent="0.2">
      <c r="B153" s="618"/>
      <c r="C153" s="634"/>
      <c r="D153" s="540"/>
      <c r="E153" s="433"/>
      <c r="F153" s="437">
        <f t="shared" ref="F153" si="483">F151/E151</f>
        <v>0.17391304347826086</v>
      </c>
      <c r="G153" s="437">
        <f t="shared" ref="G153" si="484">G151/E151</f>
        <v>0.34782608695652173</v>
      </c>
      <c r="H153" s="437">
        <f t="shared" ref="H153" si="485">H151/E151</f>
        <v>4.3478260869565216E-2</v>
      </c>
      <c r="I153" s="437">
        <f t="shared" ref="I153" si="486">I151/E151</f>
        <v>4.3478260869565216E-2</v>
      </c>
      <c r="J153" s="438">
        <f t="shared" ref="J153" si="487">J151/E151</f>
        <v>0.17391304347826086</v>
      </c>
      <c r="K153" s="438">
        <f t="shared" ref="K153" si="488">K151/E151</f>
        <v>0.21739130434782608</v>
      </c>
      <c r="L153" s="439">
        <f t="shared" ref="L153" si="489">L151/E151</f>
        <v>0.2608695652173913</v>
      </c>
      <c r="M153" s="402"/>
      <c r="N153" s="402"/>
    </row>
    <row r="154" spans="2:14" ht="18" customHeight="1" x14ac:dyDescent="0.2">
      <c r="B154" s="618"/>
      <c r="C154" s="629" t="s">
        <v>218</v>
      </c>
      <c r="D154" s="321">
        <v>171</v>
      </c>
      <c r="E154" s="380">
        <f>SUM(F154:K154)</f>
        <v>55</v>
      </c>
      <c r="F154" s="381">
        <v>2</v>
      </c>
      <c r="G154" s="381">
        <v>27</v>
      </c>
      <c r="H154" s="381">
        <v>11</v>
      </c>
      <c r="I154" s="381">
        <v>3</v>
      </c>
      <c r="J154" s="163">
        <v>4</v>
      </c>
      <c r="K154" s="163">
        <v>8</v>
      </c>
      <c r="L154" s="399">
        <f>H154+I154+J154</f>
        <v>18</v>
      </c>
      <c r="M154" s="382">
        <v>101</v>
      </c>
      <c r="N154" s="382">
        <f>D154-E154-M154</f>
        <v>15</v>
      </c>
    </row>
    <row r="155" spans="2:14" ht="18" customHeight="1" x14ac:dyDescent="0.2">
      <c r="B155" s="618"/>
      <c r="C155" s="630"/>
      <c r="D155" s="326"/>
      <c r="E155" s="427">
        <f t="shared" ref="E155" si="490">E154/D154</f>
        <v>0.32163742690058478</v>
      </c>
      <c r="F155" s="385">
        <f t="shared" ref="F155" si="491">F154/D154</f>
        <v>1.1695906432748537E-2</v>
      </c>
      <c r="G155" s="385">
        <f t="shared" ref="G155" si="492">G154/D154</f>
        <v>0.15789473684210525</v>
      </c>
      <c r="H155" s="385">
        <f t="shared" ref="H155" si="493">H154/D154</f>
        <v>6.4327485380116955E-2</v>
      </c>
      <c r="I155" s="385">
        <f t="shared" ref="I155" si="494">I154/D154</f>
        <v>1.7543859649122806E-2</v>
      </c>
      <c r="J155" s="386">
        <f t="shared" ref="J155" si="495">J154/D154</f>
        <v>2.3391812865497075E-2</v>
      </c>
      <c r="K155" s="386">
        <f t="shared" ref="K155" si="496">K154/D154</f>
        <v>4.6783625730994149E-2</v>
      </c>
      <c r="L155" s="387">
        <f t="shared" ref="L155" si="497">L154/D154</f>
        <v>0.10526315789473684</v>
      </c>
      <c r="M155" s="388">
        <f t="shared" ref="M155" si="498">M154/D154</f>
        <v>0.59064327485380119</v>
      </c>
      <c r="N155" s="388">
        <f t="shared" ref="N155" si="499">N154/D154</f>
        <v>8.771929824561403E-2</v>
      </c>
    </row>
    <row r="156" spans="2:14" ht="18" customHeight="1" x14ac:dyDescent="0.2">
      <c r="B156" s="618"/>
      <c r="C156" s="634"/>
      <c r="D156" s="540"/>
      <c r="E156" s="433"/>
      <c r="F156" s="437">
        <f t="shared" ref="F156" si="500">F154/E154</f>
        <v>3.6363636363636362E-2</v>
      </c>
      <c r="G156" s="437">
        <f t="shared" ref="G156" si="501">G154/E154</f>
        <v>0.49090909090909091</v>
      </c>
      <c r="H156" s="437">
        <f t="shared" ref="H156" si="502">H154/E154</f>
        <v>0.2</v>
      </c>
      <c r="I156" s="437">
        <f t="shared" ref="I156" si="503">I154/E154</f>
        <v>5.4545454545454543E-2</v>
      </c>
      <c r="J156" s="438">
        <f t="shared" ref="J156" si="504">J154/E154</f>
        <v>7.2727272727272724E-2</v>
      </c>
      <c r="K156" s="438">
        <f t="shared" ref="K156" si="505">K154/E154</f>
        <v>0.14545454545454545</v>
      </c>
      <c r="L156" s="439">
        <f t="shared" ref="L156" si="506">L154/E154</f>
        <v>0.32727272727272727</v>
      </c>
      <c r="M156" s="402"/>
      <c r="N156" s="402"/>
    </row>
    <row r="157" spans="2:14" ht="18" customHeight="1" x14ac:dyDescent="0.2">
      <c r="B157" s="618"/>
      <c r="C157" s="629" t="s">
        <v>219</v>
      </c>
      <c r="D157" s="321">
        <v>49</v>
      </c>
      <c r="E157" s="380">
        <f>SUM(F157:K157)</f>
        <v>16</v>
      </c>
      <c r="F157" s="381">
        <v>0</v>
      </c>
      <c r="G157" s="381">
        <v>8</v>
      </c>
      <c r="H157" s="381">
        <v>3</v>
      </c>
      <c r="I157" s="381">
        <v>0</v>
      </c>
      <c r="J157" s="163">
        <v>3</v>
      </c>
      <c r="K157" s="163">
        <v>2</v>
      </c>
      <c r="L157" s="399">
        <f t="shared" ref="L157" si="507">H157+I157+J157</f>
        <v>6</v>
      </c>
      <c r="M157" s="382">
        <v>26</v>
      </c>
      <c r="N157" s="382">
        <f>D157-E157-M157</f>
        <v>7</v>
      </c>
    </row>
    <row r="158" spans="2:14" ht="18" customHeight="1" x14ac:dyDescent="0.2">
      <c r="B158" s="618"/>
      <c r="C158" s="630"/>
      <c r="D158" s="326"/>
      <c r="E158" s="427">
        <f t="shared" ref="E158" si="508">E157/D157</f>
        <v>0.32653061224489793</v>
      </c>
      <c r="F158" s="385">
        <f t="shared" ref="F158" si="509">F157/D157</f>
        <v>0</v>
      </c>
      <c r="G158" s="385">
        <f t="shared" ref="G158" si="510">G157/D157</f>
        <v>0.16326530612244897</v>
      </c>
      <c r="H158" s="385">
        <f t="shared" ref="H158" si="511">H157/D157</f>
        <v>6.1224489795918366E-2</v>
      </c>
      <c r="I158" s="385">
        <f t="shared" ref="I158" si="512">I157/D157</f>
        <v>0</v>
      </c>
      <c r="J158" s="386">
        <f t="shared" ref="J158" si="513">J157/D157</f>
        <v>6.1224489795918366E-2</v>
      </c>
      <c r="K158" s="386">
        <f t="shared" ref="K158" si="514">K157/D157</f>
        <v>4.0816326530612242E-2</v>
      </c>
      <c r="L158" s="387">
        <f t="shared" ref="L158" si="515">L157/D157</f>
        <v>0.12244897959183673</v>
      </c>
      <c r="M158" s="388">
        <f t="shared" ref="M158" si="516">M157/D157</f>
        <v>0.53061224489795922</v>
      </c>
      <c r="N158" s="388">
        <f t="shared" ref="N158" si="517">N157/D157</f>
        <v>0.14285714285714285</v>
      </c>
    </row>
    <row r="159" spans="2:14" ht="18" customHeight="1" x14ac:dyDescent="0.2">
      <c r="B159" s="618"/>
      <c r="C159" s="634"/>
      <c r="D159" s="540"/>
      <c r="E159" s="433"/>
      <c r="F159" s="437">
        <f t="shared" ref="F159" si="518">F157/E157</f>
        <v>0</v>
      </c>
      <c r="G159" s="437">
        <f t="shared" ref="G159" si="519">G157/E157</f>
        <v>0.5</v>
      </c>
      <c r="H159" s="437">
        <f t="shared" ref="H159" si="520">H157/E157</f>
        <v>0.1875</v>
      </c>
      <c r="I159" s="437">
        <f t="shared" ref="I159" si="521">I157/E157</f>
        <v>0</v>
      </c>
      <c r="J159" s="438">
        <f t="shared" ref="J159" si="522">J157/E157</f>
        <v>0.1875</v>
      </c>
      <c r="K159" s="438">
        <f t="shared" ref="K159" si="523">K157/E157</f>
        <v>0.125</v>
      </c>
      <c r="L159" s="439">
        <f t="shared" ref="L159" si="524">L157/E157</f>
        <v>0.375</v>
      </c>
      <c r="M159" s="402"/>
      <c r="N159" s="402"/>
    </row>
    <row r="160" spans="2:14" ht="18" customHeight="1" x14ac:dyDescent="0.2">
      <c r="B160" s="618"/>
      <c r="C160" s="629" t="s">
        <v>220</v>
      </c>
      <c r="D160" s="321">
        <v>38</v>
      </c>
      <c r="E160" s="380">
        <f>SUM(F160:K160)</f>
        <v>18</v>
      </c>
      <c r="F160" s="381">
        <v>1</v>
      </c>
      <c r="G160" s="381">
        <v>10</v>
      </c>
      <c r="H160" s="381">
        <v>3</v>
      </c>
      <c r="I160" s="381">
        <v>0</v>
      </c>
      <c r="J160" s="163">
        <v>2</v>
      </c>
      <c r="K160" s="163">
        <v>2</v>
      </c>
      <c r="L160" s="399">
        <f t="shared" ref="L160" si="525">H160+I160+J160</f>
        <v>5</v>
      </c>
      <c r="M160" s="382">
        <v>18</v>
      </c>
      <c r="N160" s="382">
        <f>D160-E160-M160</f>
        <v>2</v>
      </c>
    </row>
    <row r="161" spans="2:14" ht="18" customHeight="1" x14ac:dyDescent="0.2">
      <c r="B161" s="618"/>
      <c r="C161" s="630"/>
      <c r="D161" s="326"/>
      <c r="E161" s="427">
        <f t="shared" ref="E161" si="526">E160/D160</f>
        <v>0.47368421052631576</v>
      </c>
      <c r="F161" s="385">
        <f t="shared" ref="F161" si="527">F160/D160</f>
        <v>2.6315789473684209E-2</v>
      </c>
      <c r="G161" s="385">
        <f t="shared" ref="G161" si="528">G160/D160</f>
        <v>0.26315789473684209</v>
      </c>
      <c r="H161" s="385">
        <f t="shared" ref="H161" si="529">H160/D160</f>
        <v>7.8947368421052627E-2</v>
      </c>
      <c r="I161" s="385">
        <f t="shared" ref="I161" si="530">I160/D160</f>
        <v>0</v>
      </c>
      <c r="J161" s="386">
        <f t="shared" ref="J161" si="531">J160/D160</f>
        <v>5.2631578947368418E-2</v>
      </c>
      <c r="K161" s="386">
        <f t="shared" ref="K161" si="532">K160/D160</f>
        <v>5.2631578947368418E-2</v>
      </c>
      <c r="L161" s="387">
        <f t="shared" ref="L161" si="533">L160/D160</f>
        <v>0.13157894736842105</v>
      </c>
      <c r="M161" s="388">
        <f t="shared" ref="M161" si="534">M160/D160</f>
        <v>0.47368421052631576</v>
      </c>
      <c r="N161" s="388">
        <f t="shared" ref="N161" si="535">N160/D160</f>
        <v>5.2631578947368418E-2</v>
      </c>
    </row>
    <row r="162" spans="2:14" ht="18" customHeight="1" x14ac:dyDescent="0.2">
      <c r="B162" s="618"/>
      <c r="C162" s="634"/>
      <c r="D162" s="540"/>
      <c r="E162" s="433"/>
      <c r="F162" s="437">
        <f t="shared" ref="F162" si="536">F160/E160</f>
        <v>5.5555555555555552E-2</v>
      </c>
      <c r="G162" s="437">
        <f t="shared" ref="G162" si="537">G160/E160</f>
        <v>0.55555555555555558</v>
      </c>
      <c r="H162" s="437">
        <f t="shared" ref="H162" si="538">H160/E160</f>
        <v>0.16666666666666666</v>
      </c>
      <c r="I162" s="437">
        <f t="shared" ref="I162" si="539">I160/E160</f>
        <v>0</v>
      </c>
      <c r="J162" s="438">
        <f t="shared" ref="J162" si="540">J160/E160</f>
        <v>0.1111111111111111</v>
      </c>
      <c r="K162" s="438">
        <f t="shared" ref="K162" si="541">K160/E160</f>
        <v>0.1111111111111111</v>
      </c>
      <c r="L162" s="439">
        <f t="shared" ref="L162" si="542">L160/E160</f>
        <v>0.27777777777777779</v>
      </c>
      <c r="M162" s="402"/>
      <c r="N162" s="402"/>
    </row>
    <row r="163" spans="2:14" ht="18" customHeight="1" x14ac:dyDescent="0.2">
      <c r="B163" s="618"/>
      <c r="C163" s="629" t="s">
        <v>221</v>
      </c>
      <c r="D163" s="321">
        <v>33</v>
      </c>
      <c r="E163" s="380">
        <f>SUM(F163:K163)</f>
        <v>10</v>
      </c>
      <c r="F163" s="381">
        <v>2</v>
      </c>
      <c r="G163" s="381">
        <v>4</v>
      </c>
      <c r="H163" s="381">
        <v>1</v>
      </c>
      <c r="I163" s="381">
        <v>1</v>
      </c>
      <c r="J163" s="163">
        <v>2</v>
      </c>
      <c r="K163" s="163">
        <v>0</v>
      </c>
      <c r="L163" s="399">
        <f t="shared" ref="L163" si="543">H163+I163+J163</f>
        <v>4</v>
      </c>
      <c r="M163" s="382">
        <v>20</v>
      </c>
      <c r="N163" s="382">
        <f>D163-E163-M163</f>
        <v>3</v>
      </c>
    </row>
    <row r="164" spans="2:14" ht="18" customHeight="1" x14ac:dyDescent="0.2">
      <c r="B164" s="618"/>
      <c r="C164" s="630"/>
      <c r="D164" s="326"/>
      <c r="E164" s="427">
        <f t="shared" ref="E164" si="544">E163/D163</f>
        <v>0.30303030303030304</v>
      </c>
      <c r="F164" s="385">
        <f t="shared" ref="F164" si="545">F163/D163</f>
        <v>6.0606060606060608E-2</v>
      </c>
      <c r="G164" s="385">
        <f t="shared" ref="G164" si="546">G163/D163</f>
        <v>0.12121212121212122</v>
      </c>
      <c r="H164" s="385">
        <f t="shared" ref="H164" si="547">H163/D163</f>
        <v>3.0303030303030304E-2</v>
      </c>
      <c r="I164" s="385">
        <f t="shared" ref="I164" si="548">I163/D163</f>
        <v>3.0303030303030304E-2</v>
      </c>
      <c r="J164" s="386">
        <f t="shared" ref="J164" si="549">J163/D163</f>
        <v>6.0606060606060608E-2</v>
      </c>
      <c r="K164" s="386">
        <f t="shared" ref="K164" si="550">K163/D163</f>
        <v>0</v>
      </c>
      <c r="L164" s="387">
        <f t="shared" ref="L164" si="551">L163/D163</f>
        <v>0.12121212121212122</v>
      </c>
      <c r="M164" s="388">
        <f t="shared" ref="M164" si="552">M163/D163</f>
        <v>0.60606060606060608</v>
      </c>
      <c r="N164" s="388">
        <f t="shared" ref="N164" si="553">N163/D163</f>
        <v>9.0909090909090912E-2</v>
      </c>
    </row>
    <row r="165" spans="2:14" ht="18" customHeight="1" x14ac:dyDescent="0.2">
      <c r="B165" s="618"/>
      <c r="C165" s="634"/>
      <c r="D165" s="540"/>
      <c r="E165" s="433"/>
      <c r="F165" s="437">
        <f t="shared" ref="F165" si="554">F163/E163</f>
        <v>0.2</v>
      </c>
      <c r="G165" s="437">
        <f t="shared" ref="G165" si="555">G163/E163</f>
        <v>0.4</v>
      </c>
      <c r="H165" s="437">
        <f t="shared" ref="H165" si="556">H163/E163</f>
        <v>0.1</v>
      </c>
      <c r="I165" s="437">
        <f t="shared" ref="I165" si="557">I163/E163</f>
        <v>0.1</v>
      </c>
      <c r="J165" s="438">
        <f t="shared" ref="J165" si="558">J163/E163</f>
        <v>0.2</v>
      </c>
      <c r="K165" s="438">
        <f t="shared" ref="K165" si="559">K163/E163</f>
        <v>0</v>
      </c>
      <c r="L165" s="439">
        <f t="shared" ref="L165" si="560">L163/E163</f>
        <v>0.4</v>
      </c>
      <c r="M165" s="402"/>
      <c r="N165" s="402"/>
    </row>
    <row r="166" spans="2:14" ht="18" customHeight="1" x14ac:dyDescent="0.2">
      <c r="B166" s="618"/>
      <c r="C166" s="629" t="s">
        <v>222</v>
      </c>
      <c r="D166" s="321">
        <v>30</v>
      </c>
      <c r="E166" s="380">
        <f>SUM(F166:K166)</f>
        <v>16</v>
      </c>
      <c r="F166" s="381">
        <v>0</v>
      </c>
      <c r="G166" s="381">
        <v>5</v>
      </c>
      <c r="H166" s="381">
        <v>4</v>
      </c>
      <c r="I166" s="381">
        <v>2</v>
      </c>
      <c r="J166" s="163">
        <v>2</v>
      </c>
      <c r="K166" s="163">
        <v>3</v>
      </c>
      <c r="L166" s="399">
        <f t="shared" ref="L166" si="561">H166+I166+J166</f>
        <v>8</v>
      </c>
      <c r="M166" s="382">
        <v>13</v>
      </c>
      <c r="N166" s="382">
        <f>D166-E166-M166</f>
        <v>1</v>
      </c>
    </row>
    <row r="167" spans="2:14" ht="18" customHeight="1" x14ac:dyDescent="0.2">
      <c r="B167" s="618"/>
      <c r="C167" s="630"/>
      <c r="D167" s="326"/>
      <c r="E167" s="427">
        <f t="shared" ref="E167" si="562">E166/D166</f>
        <v>0.53333333333333333</v>
      </c>
      <c r="F167" s="385">
        <f t="shared" ref="F167" si="563">F166/D166</f>
        <v>0</v>
      </c>
      <c r="G167" s="385">
        <f t="shared" ref="G167" si="564">G166/D166</f>
        <v>0.16666666666666666</v>
      </c>
      <c r="H167" s="385">
        <f t="shared" ref="H167" si="565">H166/D166</f>
        <v>0.13333333333333333</v>
      </c>
      <c r="I167" s="385">
        <f t="shared" ref="I167" si="566">I166/D166</f>
        <v>6.6666666666666666E-2</v>
      </c>
      <c r="J167" s="386">
        <f t="shared" ref="J167" si="567">J166/D166</f>
        <v>6.6666666666666666E-2</v>
      </c>
      <c r="K167" s="386">
        <f t="shared" ref="K167" si="568">K166/D166</f>
        <v>0.1</v>
      </c>
      <c r="L167" s="387">
        <f t="shared" ref="L167" si="569">L166/D166</f>
        <v>0.26666666666666666</v>
      </c>
      <c r="M167" s="388">
        <f t="shared" ref="M167" si="570">M166/D166</f>
        <v>0.43333333333333335</v>
      </c>
      <c r="N167" s="388">
        <f t="shared" ref="N167" si="571">N166/D166</f>
        <v>3.3333333333333333E-2</v>
      </c>
    </row>
    <row r="168" spans="2:14" ht="18" customHeight="1" thickBot="1" x14ac:dyDescent="0.25">
      <c r="B168" s="618"/>
      <c r="C168" s="632"/>
      <c r="D168" s="541"/>
      <c r="E168" s="440"/>
      <c r="F168" s="441">
        <f t="shared" ref="F168" si="572">F166/E166</f>
        <v>0</v>
      </c>
      <c r="G168" s="441">
        <f t="shared" ref="G168" si="573">G166/E166</f>
        <v>0.3125</v>
      </c>
      <c r="H168" s="441">
        <f t="shared" ref="H168" si="574">H166/E166</f>
        <v>0.25</v>
      </c>
      <c r="I168" s="441">
        <f t="shared" ref="I168" si="575">I166/E166</f>
        <v>0.125</v>
      </c>
      <c r="J168" s="442">
        <f t="shared" ref="J168" si="576">J166/E166</f>
        <v>0.125</v>
      </c>
      <c r="K168" s="442">
        <f t="shared" ref="K168" si="577">K166/E166</f>
        <v>0.1875</v>
      </c>
      <c r="L168" s="443">
        <f t="shared" ref="L168" si="578">L166/E166</f>
        <v>0.5</v>
      </c>
      <c r="M168" s="404"/>
      <c r="N168" s="404"/>
    </row>
    <row r="169" spans="2:14" ht="18" customHeight="1" thickTop="1" x14ac:dyDescent="0.2">
      <c r="B169" s="618"/>
      <c r="C169" s="37" t="s">
        <v>182</v>
      </c>
      <c r="D169" s="340">
        <f>D154+D157+D160+D163</f>
        <v>291</v>
      </c>
      <c r="E169" s="380">
        <f t="shared" ref="E169:N169" si="579">E154+E157+E160+E163</f>
        <v>99</v>
      </c>
      <c r="F169" s="381">
        <f>F154+F157+F160+F163</f>
        <v>5</v>
      </c>
      <c r="G169" s="381">
        <f t="shared" si="579"/>
        <v>49</v>
      </c>
      <c r="H169" s="381">
        <f t="shared" si="579"/>
        <v>18</v>
      </c>
      <c r="I169" s="381">
        <f t="shared" si="579"/>
        <v>4</v>
      </c>
      <c r="J169" s="163">
        <f t="shared" si="579"/>
        <v>11</v>
      </c>
      <c r="K169" s="409">
        <f t="shared" si="579"/>
        <v>12</v>
      </c>
      <c r="L169" s="410">
        <f t="shared" si="579"/>
        <v>33</v>
      </c>
      <c r="M169" s="382">
        <f t="shared" si="579"/>
        <v>165</v>
      </c>
      <c r="N169" s="382">
        <f t="shared" si="579"/>
        <v>27</v>
      </c>
    </row>
    <row r="170" spans="2:14" ht="18" customHeight="1" x14ac:dyDescent="0.2">
      <c r="B170" s="618"/>
      <c r="C170" s="35" t="s">
        <v>183</v>
      </c>
      <c r="D170" s="164"/>
      <c r="E170" s="427">
        <f>E169/D169</f>
        <v>0.34020618556701032</v>
      </c>
      <c r="F170" s="385">
        <f>F169/D169</f>
        <v>1.7182130584192441E-2</v>
      </c>
      <c r="G170" s="385">
        <f>G169/D169</f>
        <v>0.16838487972508592</v>
      </c>
      <c r="H170" s="385">
        <f>H169/D169</f>
        <v>6.1855670103092786E-2</v>
      </c>
      <c r="I170" s="385">
        <f>I169/D169</f>
        <v>1.3745704467353952E-2</v>
      </c>
      <c r="J170" s="386">
        <f>J169/D169</f>
        <v>3.7800687285223365E-2</v>
      </c>
      <c r="K170" s="411">
        <f>K169/D169</f>
        <v>4.1237113402061855E-2</v>
      </c>
      <c r="L170" s="412">
        <f>L169/D169</f>
        <v>0.1134020618556701</v>
      </c>
      <c r="M170" s="388">
        <f>M169/D169</f>
        <v>0.5670103092783505</v>
      </c>
      <c r="N170" s="388">
        <f>N169/D169</f>
        <v>9.2783505154639179E-2</v>
      </c>
    </row>
    <row r="171" spans="2:14" ht="18" customHeight="1" x14ac:dyDescent="0.2">
      <c r="B171" s="618"/>
      <c r="C171" s="4"/>
      <c r="D171" s="165"/>
      <c r="E171" s="433"/>
      <c r="F171" s="437">
        <f>F169/E169</f>
        <v>5.0505050505050504E-2</v>
      </c>
      <c r="G171" s="437">
        <f>G169/E169</f>
        <v>0.49494949494949497</v>
      </c>
      <c r="H171" s="437">
        <f>H169/E169</f>
        <v>0.18181818181818182</v>
      </c>
      <c r="I171" s="437">
        <f>I169/E169</f>
        <v>4.0404040404040407E-2</v>
      </c>
      <c r="J171" s="438">
        <f>J169/E169</f>
        <v>0.1111111111111111</v>
      </c>
      <c r="K171" s="444">
        <f>K169/E169</f>
        <v>0.12121212121212122</v>
      </c>
      <c r="L171" s="445">
        <f>L169/E169</f>
        <v>0.33333333333333331</v>
      </c>
      <c r="M171" s="402"/>
      <c r="N171" s="402"/>
    </row>
    <row r="172" spans="2:14" ht="18" customHeight="1" x14ac:dyDescent="0.2">
      <c r="B172" s="618"/>
      <c r="C172" s="3" t="s">
        <v>182</v>
      </c>
      <c r="D172" s="341">
        <f>SUM(D157:D166)</f>
        <v>150</v>
      </c>
      <c r="E172" s="380">
        <f t="shared" ref="E172:N172" si="580">E157+E160+E163+E166</f>
        <v>60</v>
      </c>
      <c r="F172" s="381">
        <f t="shared" si="580"/>
        <v>3</v>
      </c>
      <c r="G172" s="381">
        <f t="shared" si="580"/>
        <v>27</v>
      </c>
      <c r="H172" s="381">
        <f t="shared" si="580"/>
        <v>11</v>
      </c>
      <c r="I172" s="381">
        <f t="shared" si="580"/>
        <v>3</v>
      </c>
      <c r="J172" s="163">
        <f t="shared" si="580"/>
        <v>9</v>
      </c>
      <c r="K172" s="409">
        <f t="shared" si="580"/>
        <v>7</v>
      </c>
      <c r="L172" s="410">
        <f t="shared" si="580"/>
        <v>23</v>
      </c>
      <c r="M172" s="382">
        <f t="shared" si="580"/>
        <v>77</v>
      </c>
      <c r="N172" s="382">
        <f t="shared" si="580"/>
        <v>13</v>
      </c>
    </row>
    <row r="173" spans="2:14" ht="18" customHeight="1" x14ac:dyDescent="0.2">
      <c r="B173" s="618"/>
      <c r="C173" s="35" t="s">
        <v>184</v>
      </c>
      <c r="D173" s="342"/>
      <c r="E173" s="427">
        <f>E172/D172</f>
        <v>0.4</v>
      </c>
      <c r="F173" s="385">
        <f>F172/D172</f>
        <v>0.02</v>
      </c>
      <c r="G173" s="385">
        <f>G172/D172</f>
        <v>0.18</v>
      </c>
      <c r="H173" s="385">
        <f>H172/D172</f>
        <v>7.3333333333333334E-2</v>
      </c>
      <c r="I173" s="385">
        <f>I172/D172</f>
        <v>0.02</v>
      </c>
      <c r="J173" s="386">
        <f>J172/D172</f>
        <v>0.06</v>
      </c>
      <c r="K173" s="411">
        <f>K172/D172</f>
        <v>4.6666666666666669E-2</v>
      </c>
      <c r="L173" s="412">
        <f>L172/D172</f>
        <v>0.15333333333333332</v>
      </c>
      <c r="M173" s="388">
        <f>M172/D172</f>
        <v>0.51333333333333331</v>
      </c>
      <c r="N173" s="388">
        <f>N172/D172</f>
        <v>8.666666666666667E-2</v>
      </c>
    </row>
    <row r="174" spans="2:14" ht="18" customHeight="1" thickBot="1" x14ac:dyDescent="0.25">
      <c r="B174" s="619"/>
      <c r="C174" s="4"/>
      <c r="D174" s="165"/>
      <c r="E174" s="446"/>
      <c r="F174" s="447">
        <f>F172/E172</f>
        <v>0.05</v>
      </c>
      <c r="G174" s="447">
        <f>G172/E172</f>
        <v>0.45</v>
      </c>
      <c r="H174" s="447">
        <f>H172/E172</f>
        <v>0.18333333333333332</v>
      </c>
      <c r="I174" s="447">
        <f>I172/E172</f>
        <v>0.05</v>
      </c>
      <c r="J174" s="448">
        <f>J172/E172</f>
        <v>0.15</v>
      </c>
      <c r="K174" s="449">
        <f>K172/E172</f>
        <v>0.11666666666666667</v>
      </c>
      <c r="L174" s="450">
        <f>L172/E172</f>
        <v>0.38333333333333336</v>
      </c>
      <c r="M174" s="408"/>
      <c r="N174" s="408"/>
    </row>
    <row r="175" spans="2:14" x14ac:dyDescent="0.2">
      <c r="B175" s="378"/>
      <c r="C175" s="21"/>
      <c r="D175" s="17"/>
      <c r="E175" s="372"/>
      <c r="F175" s="360"/>
      <c r="G175" s="360"/>
      <c r="H175" s="360"/>
      <c r="I175" s="379"/>
      <c r="J175" s="379"/>
      <c r="K175" s="379"/>
      <c r="L175" s="379"/>
      <c r="M175" s="379"/>
      <c r="N175" s="379"/>
    </row>
    <row r="176" spans="2:14" ht="14.4" x14ac:dyDescent="0.2">
      <c r="B176" s="353" t="s">
        <v>304</v>
      </c>
    </row>
    <row r="177" spans="1:14" ht="7.5" customHeight="1" x14ac:dyDescent="0.2">
      <c r="B177" s="352"/>
    </row>
    <row r="178" spans="1:14" x14ac:dyDescent="0.2">
      <c r="A178" s="361"/>
      <c r="B178" s="352"/>
      <c r="J178" s="354" t="s">
        <v>167</v>
      </c>
    </row>
    <row r="179" spans="1:14" x14ac:dyDescent="0.2">
      <c r="A179" s="361"/>
      <c r="B179" s="352"/>
      <c r="J179" s="354" t="s">
        <v>280</v>
      </c>
    </row>
    <row r="180" spans="1:14" x14ac:dyDescent="0.2">
      <c r="A180" s="361"/>
      <c r="B180" s="352"/>
      <c r="J180" s="354" t="s">
        <v>281</v>
      </c>
    </row>
    <row r="181" spans="1:14" ht="7.5" customHeight="1" x14ac:dyDescent="0.2">
      <c r="A181" s="361"/>
      <c r="B181" s="352"/>
      <c r="J181" s="373"/>
    </row>
    <row r="182" spans="1:14" ht="13.8" thickBot="1" x14ac:dyDescent="0.25">
      <c r="F182" s="374" t="s">
        <v>282</v>
      </c>
      <c r="G182" s="374" t="s">
        <v>283</v>
      </c>
      <c r="H182" s="374" t="s">
        <v>284</v>
      </c>
      <c r="I182" s="374" t="s">
        <v>285</v>
      </c>
      <c r="J182" s="374" t="s">
        <v>286</v>
      </c>
      <c r="K182" s="374"/>
      <c r="M182" s="17"/>
      <c r="N182" s="17" t="s">
        <v>287</v>
      </c>
    </row>
    <row r="183" spans="1:14" ht="13.5" customHeight="1" x14ac:dyDescent="0.2">
      <c r="B183" s="656" t="s">
        <v>305</v>
      </c>
      <c r="C183" s="657"/>
      <c r="D183" s="635" t="s">
        <v>207</v>
      </c>
      <c r="E183" s="650" t="s">
        <v>289</v>
      </c>
      <c r="F183" s="375"/>
      <c r="G183" s="375"/>
      <c r="H183" s="375"/>
      <c r="I183" s="375"/>
      <c r="J183" s="375"/>
      <c r="K183" s="375"/>
      <c r="L183" s="377"/>
      <c r="M183" s="637" t="s">
        <v>290</v>
      </c>
      <c r="N183" s="637" t="s">
        <v>229</v>
      </c>
    </row>
    <row r="184" spans="1:14" x14ac:dyDescent="0.2">
      <c r="B184" s="658"/>
      <c r="C184" s="659"/>
      <c r="D184" s="603"/>
      <c r="E184" s="651"/>
      <c r="F184" s="23" t="s">
        <v>291</v>
      </c>
      <c r="G184" s="24"/>
      <c r="H184" s="24"/>
      <c r="I184" s="25"/>
      <c r="J184" s="25"/>
      <c r="K184" s="25"/>
      <c r="L184" s="177"/>
      <c r="M184" s="638"/>
      <c r="N184" s="638"/>
    </row>
    <row r="185" spans="1:14" ht="13.5" customHeight="1" x14ac:dyDescent="0.2">
      <c r="B185" s="658"/>
      <c r="C185" s="659"/>
      <c r="D185" s="603"/>
      <c r="E185" s="651"/>
      <c r="F185" s="626" t="s">
        <v>292</v>
      </c>
      <c r="G185" s="626" t="s">
        <v>293</v>
      </c>
      <c r="H185" s="626" t="s">
        <v>294</v>
      </c>
      <c r="I185" s="626" t="s">
        <v>295</v>
      </c>
      <c r="J185" s="635" t="s">
        <v>296</v>
      </c>
      <c r="K185" s="635" t="s">
        <v>297</v>
      </c>
      <c r="L185" s="178" t="s">
        <v>298</v>
      </c>
      <c r="M185" s="638"/>
      <c r="N185" s="638"/>
    </row>
    <row r="186" spans="1:14" ht="13.5" customHeight="1" x14ac:dyDescent="0.2">
      <c r="B186" s="658"/>
      <c r="C186" s="659"/>
      <c r="D186" s="603"/>
      <c r="E186" s="651"/>
      <c r="F186" s="604"/>
      <c r="G186" s="604"/>
      <c r="H186" s="604"/>
      <c r="I186" s="604"/>
      <c r="J186" s="603"/>
      <c r="K186" s="603"/>
      <c r="L186" s="662" t="s">
        <v>299</v>
      </c>
      <c r="M186" s="638"/>
      <c r="N186" s="638"/>
    </row>
    <row r="187" spans="1:14" ht="43.5" customHeight="1" x14ac:dyDescent="0.2">
      <c r="B187" s="660"/>
      <c r="C187" s="661"/>
      <c r="D187" s="636"/>
      <c r="E187" s="652"/>
      <c r="F187" s="605"/>
      <c r="G187" s="605"/>
      <c r="H187" s="605"/>
      <c r="I187" s="605"/>
      <c r="J187" s="636"/>
      <c r="K187" s="636"/>
      <c r="L187" s="663"/>
      <c r="M187" s="639"/>
      <c r="N187" s="639"/>
    </row>
    <row r="188" spans="1:14" ht="17.25" customHeight="1" x14ac:dyDescent="0.2">
      <c r="B188" s="640" t="s">
        <v>263</v>
      </c>
      <c r="C188" s="641"/>
      <c r="D188" s="163">
        <f>D191+D194+D197+D200+D203+D206</f>
        <v>427</v>
      </c>
      <c r="E188" s="380">
        <f>E191+E194+E197+E200+E203+E206</f>
        <v>190</v>
      </c>
      <c r="F188" s="381">
        <f t="shared" ref="F188:N188" si="581">F191+F194+F197+F200+F203+F206</f>
        <v>9</v>
      </c>
      <c r="G188" s="381">
        <f t="shared" si="581"/>
        <v>91</v>
      </c>
      <c r="H188" s="381">
        <f t="shared" si="581"/>
        <v>53</v>
      </c>
      <c r="I188" s="381">
        <f t="shared" si="581"/>
        <v>4</v>
      </c>
      <c r="J188" s="163">
        <f t="shared" si="581"/>
        <v>11</v>
      </c>
      <c r="K188" s="409">
        <f t="shared" si="581"/>
        <v>22</v>
      </c>
      <c r="L188" s="410">
        <f t="shared" si="581"/>
        <v>68</v>
      </c>
      <c r="M188" s="382">
        <f t="shared" si="581"/>
        <v>175</v>
      </c>
      <c r="N188" s="382">
        <f t="shared" si="581"/>
        <v>62</v>
      </c>
    </row>
    <row r="189" spans="1:14" ht="17.25" customHeight="1" x14ac:dyDescent="0.2">
      <c r="B189" s="642"/>
      <c r="C189" s="643"/>
      <c r="D189" s="329"/>
      <c r="E189" s="427">
        <f>E188/D188</f>
        <v>0.44496487119437939</v>
      </c>
      <c r="F189" s="385">
        <f>F188/D188</f>
        <v>2.1077283372365339E-2</v>
      </c>
      <c r="G189" s="385">
        <f>G188/D188</f>
        <v>0.21311475409836064</v>
      </c>
      <c r="H189" s="385">
        <f>H188/D188</f>
        <v>0.12412177985948478</v>
      </c>
      <c r="I189" s="385">
        <f>I188/D188</f>
        <v>9.3676814988290398E-3</v>
      </c>
      <c r="J189" s="386">
        <f>J188/D188</f>
        <v>2.576112412177986E-2</v>
      </c>
      <c r="K189" s="411">
        <f>K188/D188</f>
        <v>5.1522248243559721E-2</v>
      </c>
      <c r="L189" s="412">
        <f>L188/D188</f>
        <v>0.15925058548009369</v>
      </c>
      <c r="M189" s="388">
        <f>M188/D188</f>
        <v>0.4098360655737705</v>
      </c>
      <c r="N189" s="388">
        <f>N188/D188</f>
        <v>0.14519906323185011</v>
      </c>
    </row>
    <row r="190" spans="1:14" ht="17.25" customHeight="1" thickBot="1" x14ac:dyDescent="0.25">
      <c r="B190" s="644"/>
      <c r="C190" s="645"/>
      <c r="D190" s="333"/>
      <c r="E190" s="428"/>
      <c r="F190" s="429">
        <f>F188/E188</f>
        <v>4.736842105263158E-2</v>
      </c>
      <c r="G190" s="429">
        <f>G188/E188</f>
        <v>0.47894736842105262</v>
      </c>
      <c r="H190" s="429">
        <f>H188/E188</f>
        <v>0.27894736842105261</v>
      </c>
      <c r="I190" s="429">
        <f>I188/E188</f>
        <v>2.1052631578947368E-2</v>
      </c>
      <c r="J190" s="430">
        <f>J188/E188</f>
        <v>5.7894736842105263E-2</v>
      </c>
      <c r="K190" s="431">
        <f>K188/E188</f>
        <v>0.11578947368421053</v>
      </c>
      <c r="L190" s="432">
        <f>L188/E188</f>
        <v>0.35789473684210527</v>
      </c>
      <c r="M190" s="392"/>
      <c r="N190" s="392"/>
    </row>
    <row r="191" spans="1:14" ht="17.25" customHeight="1" thickTop="1" x14ac:dyDescent="0.2">
      <c r="B191" s="617" t="s">
        <v>209</v>
      </c>
      <c r="C191" s="633" t="s">
        <v>170</v>
      </c>
      <c r="D191" s="318">
        <v>49</v>
      </c>
      <c r="E191" s="544">
        <f>SUM(F191:K191)</f>
        <v>20</v>
      </c>
      <c r="F191" s="394">
        <v>0</v>
      </c>
      <c r="G191" s="394">
        <v>13</v>
      </c>
      <c r="H191" s="394">
        <v>4</v>
      </c>
      <c r="I191" s="394">
        <v>0</v>
      </c>
      <c r="J191" s="395">
        <v>0</v>
      </c>
      <c r="K191" s="395">
        <v>3</v>
      </c>
      <c r="L191" s="396">
        <f>H191+I191+J191</f>
        <v>4</v>
      </c>
      <c r="M191" s="397">
        <v>22</v>
      </c>
      <c r="N191" s="397">
        <f>D191-E191-M191</f>
        <v>7</v>
      </c>
    </row>
    <row r="192" spans="1:14" ht="17.25" customHeight="1" x14ac:dyDescent="0.2">
      <c r="B192" s="618"/>
      <c r="C192" s="630"/>
      <c r="D192" s="326"/>
      <c r="E192" s="427">
        <f>E191/D191</f>
        <v>0.40816326530612246</v>
      </c>
      <c r="F192" s="385">
        <f>F191/D191</f>
        <v>0</v>
      </c>
      <c r="G192" s="385">
        <f>G191/D191</f>
        <v>0.26530612244897961</v>
      </c>
      <c r="H192" s="385">
        <f>H191/D191</f>
        <v>8.1632653061224483E-2</v>
      </c>
      <c r="I192" s="385">
        <f>I191/D191</f>
        <v>0</v>
      </c>
      <c r="J192" s="386">
        <f>J191/D191</f>
        <v>0</v>
      </c>
      <c r="K192" s="386">
        <f>K191/D191</f>
        <v>6.1224489795918366E-2</v>
      </c>
      <c r="L192" s="387">
        <f>L191/D191</f>
        <v>8.1632653061224483E-2</v>
      </c>
      <c r="M192" s="388">
        <f>M191/D191</f>
        <v>0.44897959183673469</v>
      </c>
      <c r="N192" s="388">
        <f>N191/D191</f>
        <v>0.14285714285714285</v>
      </c>
    </row>
    <row r="193" spans="2:14" ht="17.25" customHeight="1" x14ac:dyDescent="0.2">
      <c r="B193" s="618"/>
      <c r="C193" s="634"/>
      <c r="D193" s="209"/>
      <c r="E193" s="433"/>
      <c r="F193" s="429">
        <f>F191/E191</f>
        <v>0</v>
      </c>
      <c r="G193" s="429">
        <f>G191/E191</f>
        <v>0.65</v>
      </c>
      <c r="H193" s="429">
        <f>H191/E191</f>
        <v>0.2</v>
      </c>
      <c r="I193" s="429">
        <f>I191/E191</f>
        <v>0</v>
      </c>
      <c r="J193" s="430">
        <f>J191/E191</f>
        <v>0</v>
      </c>
      <c r="K193" s="430">
        <f>K191/E191</f>
        <v>0.15</v>
      </c>
      <c r="L193" s="436">
        <f>L191/E191</f>
        <v>0.2</v>
      </c>
      <c r="M193" s="392"/>
      <c r="N193" s="392"/>
    </row>
    <row r="194" spans="2:14" ht="17.25" customHeight="1" x14ac:dyDescent="0.2">
      <c r="B194" s="618"/>
      <c r="C194" s="629" t="s">
        <v>171</v>
      </c>
      <c r="D194" s="313">
        <v>87</v>
      </c>
      <c r="E194" s="380">
        <f>SUM(F194:K194)</f>
        <v>40</v>
      </c>
      <c r="F194" s="381">
        <v>1</v>
      </c>
      <c r="G194" s="381">
        <v>21</v>
      </c>
      <c r="H194" s="381">
        <v>12</v>
      </c>
      <c r="I194" s="381">
        <v>1</v>
      </c>
      <c r="J194" s="163">
        <v>2</v>
      </c>
      <c r="K194" s="163">
        <v>3</v>
      </c>
      <c r="L194" s="399">
        <f t="shared" ref="L194" si="582">H194+I194+J194</f>
        <v>15</v>
      </c>
      <c r="M194" s="382">
        <v>36</v>
      </c>
      <c r="N194" s="382">
        <f>D194-E194-M194</f>
        <v>11</v>
      </c>
    </row>
    <row r="195" spans="2:14" ht="17.25" customHeight="1" x14ac:dyDescent="0.2">
      <c r="B195" s="618"/>
      <c r="C195" s="630"/>
      <c r="D195" s="326"/>
      <c r="E195" s="427">
        <f t="shared" ref="E195" si="583">E194/D194</f>
        <v>0.45977011494252873</v>
      </c>
      <c r="F195" s="385">
        <f t="shared" ref="F195" si="584">F194/D194</f>
        <v>1.1494252873563218E-2</v>
      </c>
      <c r="G195" s="385">
        <f t="shared" ref="G195" si="585">G194/D194</f>
        <v>0.2413793103448276</v>
      </c>
      <c r="H195" s="385">
        <f t="shared" ref="H195" si="586">H194/D194</f>
        <v>0.13793103448275862</v>
      </c>
      <c r="I195" s="385">
        <f t="shared" ref="I195" si="587">I194/D194</f>
        <v>1.1494252873563218E-2</v>
      </c>
      <c r="J195" s="386">
        <f t="shared" ref="J195" si="588">J194/D194</f>
        <v>2.2988505747126436E-2</v>
      </c>
      <c r="K195" s="386">
        <f t="shared" ref="K195" si="589">K194/D194</f>
        <v>3.4482758620689655E-2</v>
      </c>
      <c r="L195" s="387">
        <f t="shared" ref="L195" si="590">L194/D194</f>
        <v>0.17241379310344829</v>
      </c>
      <c r="M195" s="388">
        <f t="shared" ref="M195" si="591">M194/D194</f>
        <v>0.41379310344827586</v>
      </c>
      <c r="N195" s="388">
        <f t="shared" ref="N195" si="592">N194/D194</f>
        <v>0.12643678160919541</v>
      </c>
    </row>
    <row r="196" spans="2:14" ht="17.25" customHeight="1" x14ac:dyDescent="0.2">
      <c r="B196" s="618"/>
      <c r="C196" s="634"/>
      <c r="D196" s="540"/>
      <c r="E196" s="433"/>
      <c r="F196" s="429">
        <f t="shared" ref="F196" si="593">F194/E194</f>
        <v>2.5000000000000001E-2</v>
      </c>
      <c r="G196" s="429">
        <f t="shared" ref="G196" si="594">G194/E194</f>
        <v>0.52500000000000002</v>
      </c>
      <c r="H196" s="429">
        <f t="shared" ref="H196" si="595">H194/E194</f>
        <v>0.3</v>
      </c>
      <c r="I196" s="429">
        <f t="shared" ref="I196" si="596">I194/E194</f>
        <v>2.5000000000000001E-2</v>
      </c>
      <c r="J196" s="430">
        <f t="shared" ref="J196" si="597">J194/E194</f>
        <v>0.05</v>
      </c>
      <c r="K196" s="430">
        <f t="shared" ref="K196" si="598">K194/E194</f>
        <v>7.4999999999999997E-2</v>
      </c>
      <c r="L196" s="436">
        <f t="shared" ref="L196" si="599">L194/E194</f>
        <v>0.375</v>
      </c>
      <c r="M196" s="392"/>
      <c r="N196" s="392"/>
    </row>
    <row r="197" spans="2:14" ht="17.25" customHeight="1" x14ac:dyDescent="0.2">
      <c r="B197" s="618"/>
      <c r="C197" s="626" t="s">
        <v>212</v>
      </c>
      <c r="D197" s="321">
        <v>25</v>
      </c>
      <c r="E197" s="380">
        <f t="shared" ref="E197" si="600">SUM(F197:K197)</f>
        <v>13</v>
      </c>
      <c r="F197" s="381">
        <v>1</v>
      </c>
      <c r="G197" s="381">
        <v>7</v>
      </c>
      <c r="H197" s="381">
        <v>4</v>
      </c>
      <c r="I197" s="381">
        <v>0</v>
      </c>
      <c r="J197" s="163">
        <v>1</v>
      </c>
      <c r="K197" s="163">
        <v>0</v>
      </c>
      <c r="L197" s="399">
        <f t="shared" ref="L197" si="601">H197+I197+J197</f>
        <v>5</v>
      </c>
      <c r="M197" s="382">
        <v>10</v>
      </c>
      <c r="N197" s="382">
        <f>D197-E197-M197</f>
        <v>2</v>
      </c>
    </row>
    <row r="198" spans="2:14" ht="17.25" customHeight="1" x14ac:dyDescent="0.2">
      <c r="B198" s="618"/>
      <c r="C198" s="604"/>
      <c r="D198" s="326"/>
      <c r="E198" s="427">
        <f t="shared" ref="E198" si="602">E197/D197</f>
        <v>0.52</v>
      </c>
      <c r="F198" s="385">
        <f t="shared" ref="F198" si="603">F197/D197</f>
        <v>0.04</v>
      </c>
      <c r="G198" s="385">
        <f t="shared" ref="G198" si="604">G197/D197</f>
        <v>0.28000000000000003</v>
      </c>
      <c r="H198" s="385">
        <f t="shared" ref="H198" si="605">H197/D197</f>
        <v>0.16</v>
      </c>
      <c r="I198" s="385">
        <f t="shared" ref="I198" si="606">I197/D197</f>
        <v>0</v>
      </c>
      <c r="J198" s="386">
        <f t="shared" ref="J198" si="607">J197/D197</f>
        <v>0.04</v>
      </c>
      <c r="K198" s="386">
        <f t="shared" ref="K198" si="608">K197/D197</f>
        <v>0</v>
      </c>
      <c r="L198" s="387">
        <f t="shared" ref="L198" si="609">L197/D197</f>
        <v>0.2</v>
      </c>
      <c r="M198" s="388">
        <f t="shared" ref="M198" si="610">M197/D197</f>
        <v>0.4</v>
      </c>
      <c r="N198" s="388">
        <f t="shared" ref="N198" si="611">N197/D197</f>
        <v>0.08</v>
      </c>
    </row>
    <row r="199" spans="2:14" ht="17.25" customHeight="1" x14ac:dyDescent="0.2">
      <c r="B199" s="618"/>
      <c r="C199" s="604"/>
      <c r="D199" s="540"/>
      <c r="E199" s="433"/>
      <c r="F199" s="429">
        <f t="shared" ref="F199" si="612">F197/E197</f>
        <v>7.6923076923076927E-2</v>
      </c>
      <c r="G199" s="429">
        <f t="shared" ref="G199" si="613">G197/E197</f>
        <v>0.53846153846153844</v>
      </c>
      <c r="H199" s="429">
        <f t="shared" ref="H199" si="614">H197/E197</f>
        <v>0.30769230769230771</v>
      </c>
      <c r="I199" s="429">
        <f t="shared" ref="I199" si="615">I197/E197</f>
        <v>0</v>
      </c>
      <c r="J199" s="430">
        <f t="shared" ref="J199" si="616">J197/E197</f>
        <v>7.6923076923076927E-2</v>
      </c>
      <c r="K199" s="430">
        <f t="shared" ref="K199" si="617">K197/E197</f>
        <v>0</v>
      </c>
      <c r="L199" s="436">
        <f t="shared" ref="L199" si="618">L197/E197</f>
        <v>0.38461538461538464</v>
      </c>
      <c r="M199" s="392"/>
      <c r="N199" s="392"/>
    </row>
    <row r="200" spans="2:14" ht="17.25" customHeight="1" x14ac:dyDescent="0.2">
      <c r="B200" s="618"/>
      <c r="C200" s="629" t="s">
        <v>264</v>
      </c>
      <c r="D200" s="321">
        <v>82</v>
      </c>
      <c r="E200" s="380">
        <f t="shared" ref="E200" si="619">SUM(F200:K200)</f>
        <v>28</v>
      </c>
      <c r="F200" s="381">
        <v>5</v>
      </c>
      <c r="G200" s="381">
        <v>10</v>
      </c>
      <c r="H200" s="381">
        <v>7</v>
      </c>
      <c r="I200" s="381">
        <v>0</v>
      </c>
      <c r="J200" s="163">
        <v>2</v>
      </c>
      <c r="K200" s="163">
        <v>4</v>
      </c>
      <c r="L200" s="399">
        <f t="shared" ref="L200" si="620">H200+I200+J200</f>
        <v>9</v>
      </c>
      <c r="M200" s="382">
        <v>40</v>
      </c>
      <c r="N200" s="382">
        <f>D200-E200-M200</f>
        <v>14</v>
      </c>
    </row>
    <row r="201" spans="2:14" ht="17.25" customHeight="1" x14ac:dyDescent="0.2">
      <c r="B201" s="618"/>
      <c r="C201" s="630"/>
      <c r="D201" s="326"/>
      <c r="E201" s="427">
        <f t="shared" ref="E201" si="621">E200/D200</f>
        <v>0.34146341463414637</v>
      </c>
      <c r="F201" s="385">
        <f t="shared" ref="F201" si="622">F200/D200</f>
        <v>6.097560975609756E-2</v>
      </c>
      <c r="G201" s="385">
        <f t="shared" ref="G201" si="623">G200/D200</f>
        <v>0.12195121951219512</v>
      </c>
      <c r="H201" s="385">
        <f t="shared" ref="H201" si="624">H200/D200</f>
        <v>8.5365853658536592E-2</v>
      </c>
      <c r="I201" s="385">
        <f t="shared" ref="I201" si="625">I200/D200</f>
        <v>0</v>
      </c>
      <c r="J201" s="386">
        <f t="shared" ref="J201" si="626">J200/D200</f>
        <v>2.4390243902439025E-2</v>
      </c>
      <c r="K201" s="386">
        <f t="shared" ref="K201" si="627">K200/D200</f>
        <v>4.878048780487805E-2</v>
      </c>
      <c r="L201" s="387">
        <f t="shared" ref="L201" si="628">L200/D200</f>
        <v>0.10975609756097561</v>
      </c>
      <c r="M201" s="388">
        <f t="shared" ref="M201" si="629">M200/D200</f>
        <v>0.48780487804878048</v>
      </c>
      <c r="N201" s="388">
        <f t="shared" ref="N201" si="630">N200/D200</f>
        <v>0.17073170731707318</v>
      </c>
    </row>
    <row r="202" spans="2:14" ht="17.25" customHeight="1" x14ac:dyDescent="0.2">
      <c r="B202" s="618"/>
      <c r="C202" s="634"/>
      <c r="D202" s="540"/>
      <c r="E202" s="433"/>
      <c r="F202" s="429">
        <f t="shared" ref="F202" si="631">F200/E200</f>
        <v>0.17857142857142858</v>
      </c>
      <c r="G202" s="429">
        <f t="shared" ref="G202" si="632">G200/E200</f>
        <v>0.35714285714285715</v>
      </c>
      <c r="H202" s="429">
        <f t="shared" ref="H202" si="633">H200/E200</f>
        <v>0.25</v>
      </c>
      <c r="I202" s="429">
        <f t="shared" ref="I202" si="634">I200/E200</f>
        <v>0</v>
      </c>
      <c r="J202" s="430">
        <f t="shared" ref="J202" si="635">J200/E200</f>
        <v>7.1428571428571425E-2</v>
      </c>
      <c r="K202" s="430">
        <f t="shared" ref="K202" si="636">K200/E200</f>
        <v>0.14285714285714285</v>
      </c>
      <c r="L202" s="436">
        <f t="shared" ref="L202" si="637">L200/E200</f>
        <v>0.32142857142857145</v>
      </c>
      <c r="M202" s="392"/>
      <c r="N202" s="392"/>
    </row>
    <row r="203" spans="2:14" ht="17.25" customHeight="1" x14ac:dyDescent="0.2">
      <c r="B203" s="618"/>
      <c r="C203" s="629" t="s">
        <v>231</v>
      </c>
      <c r="D203" s="321">
        <v>8</v>
      </c>
      <c r="E203" s="380">
        <f t="shared" ref="E203" si="638">SUM(F203:K203)</f>
        <v>5</v>
      </c>
      <c r="F203" s="381">
        <v>0</v>
      </c>
      <c r="G203" s="381">
        <v>1</v>
      </c>
      <c r="H203" s="381">
        <v>2</v>
      </c>
      <c r="I203" s="381">
        <v>1</v>
      </c>
      <c r="J203" s="163">
        <v>0</v>
      </c>
      <c r="K203" s="163">
        <v>1</v>
      </c>
      <c r="L203" s="399">
        <f t="shared" ref="L203" si="639">H203+I203+J203</f>
        <v>3</v>
      </c>
      <c r="M203" s="382">
        <v>2</v>
      </c>
      <c r="N203" s="382">
        <f>D203-E203-M203</f>
        <v>1</v>
      </c>
    </row>
    <row r="204" spans="2:14" ht="17.25" customHeight="1" x14ac:dyDescent="0.2">
      <c r="B204" s="618"/>
      <c r="C204" s="630"/>
      <c r="D204" s="326"/>
      <c r="E204" s="427">
        <f t="shared" ref="E204" si="640">E203/D203</f>
        <v>0.625</v>
      </c>
      <c r="F204" s="385">
        <f t="shared" ref="F204" si="641">F203/D203</f>
        <v>0</v>
      </c>
      <c r="G204" s="385">
        <f t="shared" ref="G204" si="642">G203/D203</f>
        <v>0.125</v>
      </c>
      <c r="H204" s="385">
        <f t="shared" ref="H204" si="643">H203/D203</f>
        <v>0.25</v>
      </c>
      <c r="I204" s="385">
        <f t="shared" ref="I204" si="644">I203/D203</f>
        <v>0.125</v>
      </c>
      <c r="J204" s="386">
        <f t="shared" ref="J204" si="645">J203/D203</f>
        <v>0</v>
      </c>
      <c r="K204" s="386">
        <f t="shared" ref="K204" si="646">K203/D203</f>
        <v>0.125</v>
      </c>
      <c r="L204" s="387">
        <f t="shared" ref="L204" si="647">L203/D203</f>
        <v>0.375</v>
      </c>
      <c r="M204" s="388">
        <f t="shared" ref="M204" si="648">M203/D203</f>
        <v>0.25</v>
      </c>
      <c r="N204" s="388">
        <f t="shared" ref="N204" si="649">N203/D203</f>
        <v>0.125</v>
      </c>
    </row>
    <row r="205" spans="2:14" ht="17.25" customHeight="1" x14ac:dyDescent="0.2">
      <c r="B205" s="618"/>
      <c r="C205" s="634"/>
      <c r="D205" s="540"/>
      <c r="E205" s="433"/>
      <c r="F205" s="429">
        <f t="shared" ref="F205" si="650">F203/E203</f>
        <v>0</v>
      </c>
      <c r="G205" s="429">
        <f t="shared" ref="G205" si="651">G203/E203</f>
        <v>0.2</v>
      </c>
      <c r="H205" s="429">
        <f t="shared" ref="H205" si="652">H203/E203</f>
        <v>0.4</v>
      </c>
      <c r="I205" s="429">
        <f t="shared" ref="I205" si="653">I203/E203</f>
        <v>0.2</v>
      </c>
      <c r="J205" s="430">
        <f t="shared" ref="J205" si="654">J203/E203</f>
        <v>0</v>
      </c>
      <c r="K205" s="430">
        <f t="shared" ref="K205" si="655">K203/E203</f>
        <v>0.2</v>
      </c>
      <c r="L205" s="436">
        <f t="shared" ref="L205" si="656">L203/E203</f>
        <v>0.6</v>
      </c>
      <c r="M205" s="392"/>
      <c r="N205" s="392"/>
    </row>
    <row r="206" spans="2:14" ht="17.25" customHeight="1" x14ac:dyDescent="0.2">
      <c r="B206" s="618"/>
      <c r="C206" s="629" t="s">
        <v>174</v>
      </c>
      <c r="D206" s="321">
        <v>176</v>
      </c>
      <c r="E206" s="380">
        <f t="shared" ref="E206" si="657">SUM(F206:K206)</f>
        <v>84</v>
      </c>
      <c r="F206" s="381">
        <v>2</v>
      </c>
      <c r="G206" s="381">
        <v>39</v>
      </c>
      <c r="H206" s="381">
        <v>24</v>
      </c>
      <c r="I206" s="381">
        <v>2</v>
      </c>
      <c r="J206" s="163">
        <v>6</v>
      </c>
      <c r="K206" s="163">
        <v>11</v>
      </c>
      <c r="L206" s="399">
        <f t="shared" ref="L206" si="658">H206+I206+J206</f>
        <v>32</v>
      </c>
      <c r="M206" s="382">
        <v>65</v>
      </c>
      <c r="N206" s="382">
        <f>D206-E206-M206</f>
        <v>27</v>
      </c>
    </row>
    <row r="207" spans="2:14" ht="17.25" customHeight="1" x14ac:dyDescent="0.2">
      <c r="B207" s="618"/>
      <c r="C207" s="630"/>
      <c r="D207" s="326"/>
      <c r="E207" s="427">
        <f t="shared" ref="E207" si="659">E206/D206</f>
        <v>0.47727272727272729</v>
      </c>
      <c r="F207" s="385">
        <f t="shared" ref="F207" si="660">F206/D206</f>
        <v>1.1363636363636364E-2</v>
      </c>
      <c r="G207" s="385">
        <f t="shared" ref="G207" si="661">G206/D206</f>
        <v>0.22159090909090909</v>
      </c>
      <c r="H207" s="385">
        <f t="shared" ref="H207" si="662">H206/D206</f>
        <v>0.13636363636363635</v>
      </c>
      <c r="I207" s="385">
        <f t="shared" ref="I207" si="663">I206/D206</f>
        <v>1.1363636363636364E-2</v>
      </c>
      <c r="J207" s="386">
        <f t="shared" ref="J207" si="664">J206/D206</f>
        <v>3.4090909090909088E-2</v>
      </c>
      <c r="K207" s="386">
        <f t="shared" ref="K207" si="665">K206/D206</f>
        <v>6.25E-2</v>
      </c>
      <c r="L207" s="387">
        <f t="shared" ref="L207" si="666">L206/D206</f>
        <v>0.18181818181818182</v>
      </c>
      <c r="M207" s="388">
        <f t="shared" ref="M207" si="667">M206/D206</f>
        <v>0.36931818181818182</v>
      </c>
      <c r="N207" s="388">
        <f t="shared" ref="N207" si="668">N206/D206</f>
        <v>0.15340909090909091</v>
      </c>
    </row>
    <row r="208" spans="2:14" ht="17.25" customHeight="1" thickBot="1" x14ac:dyDescent="0.25">
      <c r="B208" s="623"/>
      <c r="C208" s="634"/>
      <c r="D208" s="541"/>
      <c r="E208" s="433"/>
      <c r="F208" s="429">
        <f t="shared" ref="F208" si="669">F206/E206</f>
        <v>2.3809523809523808E-2</v>
      </c>
      <c r="G208" s="429">
        <f t="shared" ref="G208" si="670">G206/E206</f>
        <v>0.4642857142857143</v>
      </c>
      <c r="H208" s="429">
        <f t="shared" ref="H208" si="671">H206/E206</f>
        <v>0.2857142857142857</v>
      </c>
      <c r="I208" s="429">
        <f t="shared" ref="I208" si="672">I206/E206</f>
        <v>2.3809523809523808E-2</v>
      </c>
      <c r="J208" s="430">
        <f t="shared" ref="J208" si="673">J206/E206</f>
        <v>7.1428571428571425E-2</v>
      </c>
      <c r="K208" s="430">
        <f t="shared" ref="K208" si="674">K206/E206</f>
        <v>0.13095238095238096</v>
      </c>
      <c r="L208" s="436">
        <f t="shared" ref="L208" si="675">L206/E206</f>
        <v>0.38095238095238093</v>
      </c>
      <c r="M208" s="392"/>
      <c r="N208" s="392"/>
    </row>
    <row r="209" spans="2:14" ht="17.25" customHeight="1" thickTop="1" x14ac:dyDescent="0.2">
      <c r="B209" s="617" t="s">
        <v>216</v>
      </c>
      <c r="C209" s="633" t="s">
        <v>217</v>
      </c>
      <c r="D209" s="321">
        <v>106</v>
      </c>
      <c r="E209" s="393">
        <f t="shared" ref="E209" si="676">SUM(F209:K209)</f>
        <v>24</v>
      </c>
      <c r="F209" s="394">
        <v>4</v>
      </c>
      <c r="G209" s="394">
        <v>11</v>
      </c>
      <c r="H209" s="394">
        <v>1</v>
      </c>
      <c r="I209" s="394">
        <v>1</v>
      </c>
      <c r="J209" s="395">
        <v>3</v>
      </c>
      <c r="K209" s="395">
        <v>4</v>
      </c>
      <c r="L209" s="396">
        <f t="shared" ref="L209" si="677">H209+I209+J209</f>
        <v>5</v>
      </c>
      <c r="M209" s="397">
        <v>56</v>
      </c>
      <c r="N209" s="397">
        <f>D209-E209-M209</f>
        <v>26</v>
      </c>
    </row>
    <row r="210" spans="2:14" ht="17.25" customHeight="1" x14ac:dyDescent="0.2">
      <c r="B210" s="618"/>
      <c r="C210" s="630"/>
      <c r="D210" s="326"/>
      <c r="E210" s="427">
        <f t="shared" ref="E210" si="678">E209/D209</f>
        <v>0.22641509433962265</v>
      </c>
      <c r="F210" s="385">
        <f t="shared" ref="F210" si="679">F209/D209</f>
        <v>3.7735849056603772E-2</v>
      </c>
      <c r="G210" s="385">
        <f t="shared" ref="G210" si="680">G209/D209</f>
        <v>0.10377358490566038</v>
      </c>
      <c r="H210" s="385">
        <f t="shared" ref="H210" si="681">H209/D209</f>
        <v>9.433962264150943E-3</v>
      </c>
      <c r="I210" s="385">
        <f t="shared" ref="I210" si="682">I209/D209</f>
        <v>9.433962264150943E-3</v>
      </c>
      <c r="J210" s="386">
        <f t="shared" ref="J210" si="683">J209/D209</f>
        <v>2.8301886792452831E-2</v>
      </c>
      <c r="K210" s="386">
        <f t="shared" ref="K210" si="684">K209/D209</f>
        <v>3.7735849056603772E-2</v>
      </c>
      <c r="L210" s="387">
        <f t="shared" ref="L210" si="685">L209/D209</f>
        <v>4.716981132075472E-2</v>
      </c>
      <c r="M210" s="388">
        <f t="shared" ref="M210" si="686">M209/D209</f>
        <v>0.52830188679245282</v>
      </c>
      <c r="N210" s="388">
        <f t="shared" ref="N210" si="687">N209/D209</f>
        <v>0.24528301886792453</v>
      </c>
    </row>
    <row r="211" spans="2:14" ht="17.25" customHeight="1" x14ac:dyDescent="0.2">
      <c r="B211" s="618"/>
      <c r="C211" s="634"/>
      <c r="D211" s="540"/>
      <c r="E211" s="433"/>
      <c r="F211" s="437">
        <f t="shared" ref="F211" si="688">F209/E209</f>
        <v>0.16666666666666666</v>
      </c>
      <c r="G211" s="437">
        <f t="shared" ref="G211" si="689">G209/E209</f>
        <v>0.45833333333333331</v>
      </c>
      <c r="H211" s="437">
        <f t="shared" ref="H211" si="690">H209/E209</f>
        <v>4.1666666666666664E-2</v>
      </c>
      <c r="I211" s="437">
        <f t="shared" ref="I211" si="691">I209/E209</f>
        <v>4.1666666666666664E-2</v>
      </c>
      <c r="J211" s="438">
        <f t="shared" ref="J211" si="692">J209/E209</f>
        <v>0.125</v>
      </c>
      <c r="K211" s="438">
        <f t="shared" ref="K211" si="693">K209/E209</f>
        <v>0.16666666666666666</v>
      </c>
      <c r="L211" s="439">
        <f t="shared" ref="L211" si="694">L209/E209</f>
        <v>0.20833333333333334</v>
      </c>
      <c r="M211" s="402"/>
      <c r="N211" s="402"/>
    </row>
    <row r="212" spans="2:14" ht="17.25" customHeight="1" x14ac:dyDescent="0.2">
      <c r="B212" s="618"/>
      <c r="C212" s="629" t="s">
        <v>218</v>
      </c>
      <c r="D212" s="321">
        <v>171</v>
      </c>
      <c r="E212" s="380">
        <f t="shared" ref="E212" si="695">SUM(F212:K212)</f>
        <v>68</v>
      </c>
      <c r="F212" s="381">
        <v>1</v>
      </c>
      <c r="G212" s="381">
        <v>34</v>
      </c>
      <c r="H212" s="381">
        <v>20</v>
      </c>
      <c r="I212" s="381">
        <v>1</v>
      </c>
      <c r="J212" s="163">
        <v>4</v>
      </c>
      <c r="K212" s="163">
        <v>8</v>
      </c>
      <c r="L212" s="399">
        <f t="shared" ref="L212" si="696">H212+I212+J212</f>
        <v>25</v>
      </c>
      <c r="M212" s="382">
        <v>81</v>
      </c>
      <c r="N212" s="382">
        <f>D212-E212-M212</f>
        <v>22</v>
      </c>
    </row>
    <row r="213" spans="2:14" ht="17.25" customHeight="1" x14ac:dyDescent="0.2">
      <c r="B213" s="618"/>
      <c r="C213" s="630"/>
      <c r="D213" s="326"/>
      <c r="E213" s="427">
        <f t="shared" ref="E213" si="697">E212/D212</f>
        <v>0.39766081871345027</v>
      </c>
      <c r="F213" s="385">
        <f t="shared" ref="F213" si="698">F212/D212</f>
        <v>5.8479532163742687E-3</v>
      </c>
      <c r="G213" s="385">
        <f t="shared" ref="G213" si="699">G212/D212</f>
        <v>0.19883040935672514</v>
      </c>
      <c r="H213" s="385">
        <f t="shared" ref="H213" si="700">H212/D212</f>
        <v>0.11695906432748537</v>
      </c>
      <c r="I213" s="385">
        <f t="shared" ref="I213" si="701">I212/D212</f>
        <v>5.8479532163742687E-3</v>
      </c>
      <c r="J213" s="386">
        <f t="shared" ref="J213" si="702">J212/D212</f>
        <v>2.3391812865497075E-2</v>
      </c>
      <c r="K213" s="386">
        <f t="shared" ref="K213" si="703">K212/D212</f>
        <v>4.6783625730994149E-2</v>
      </c>
      <c r="L213" s="387">
        <f t="shared" ref="L213" si="704">L212/D212</f>
        <v>0.14619883040935672</v>
      </c>
      <c r="M213" s="388">
        <f t="shared" ref="M213" si="705">M212/D212</f>
        <v>0.47368421052631576</v>
      </c>
      <c r="N213" s="388">
        <f t="shared" ref="N213" si="706">N212/D212</f>
        <v>0.12865497076023391</v>
      </c>
    </row>
    <row r="214" spans="2:14" ht="17.25" customHeight="1" x14ac:dyDescent="0.2">
      <c r="B214" s="618"/>
      <c r="C214" s="634"/>
      <c r="D214" s="540"/>
      <c r="E214" s="433"/>
      <c r="F214" s="437">
        <f t="shared" ref="F214" si="707">F212/E212</f>
        <v>1.4705882352941176E-2</v>
      </c>
      <c r="G214" s="437">
        <f t="shared" ref="G214" si="708">G212/E212</f>
        <v>0.5</v>
      </c>
      <c r="H214" s="437">
        <f t="shared" ref="H214" si="709">H212/E212</f>
        <v>0.29411764705882354</v>
      </c>
      <c r="I214" s="437">
        <f t="shared" ref="I214" si="710">I212/E212</f>
        <v>1.4705882352941176E-2</v>
      </c>
      <c r="J214" s="438">
        <f t="shared" ref="J214" si="711">J212/E212</f>
        <v>5.8823529411764705E-2</v>
      </c>
      <c r="K214" s="438">
        <f t="shared" ref="K214" si="712">K212/E212</f>
        <v>0.11764705882352941</v>
      </c>
      <c r="L214" s="439">
        <f t="shared" ref="L214" si="713">L212/E212</f>
        <v>0.36764705882352944</v>
      </c>
      <c r="M214" s="402"/>
      <c r="N214" s="402"/>
    </row>
    <row r="215" spans="2:14" ht="17.25" customHeight="1" x14ac:dyDescent="0.2">
      <c r="B215" s="618"/>
      <c r="C215" s="629" t="s">
        <v>219</v>
      </c>
      <c r="D215" s="321">
        <v>49</v>
      </c>
      <c r="E215" s="380">
        <f t="shared" ref="E215" si="714">SUM(F215:K215)</f>
        <v>24</v>
      </c>
      <c r="F215" s="381">
        <v>1</v>
      </c>
      <c r="G215" s="381">
        <v>11</v>
      </c>
      <c r="H215" s="381">
        <v>6</v>
      </c>
      <c r="I215" s="381">
        <v>0</v>
      </c>
      <c r="J215" s="163">
        <v>2</v>
      </c>
      <c r="K215" s="163">
        <v>4</v>
      </c>
      <c r="L215" s="399">
        <f t="shared" ref="L215" si="715">H215+I215+J215</f>
        <v>8</v>
      </c>
      <c r="M215" s="382">
        <v>18</v>
      </c>
      <c r="N215" s="382">
        <f>D215-E215-M215</f>
        <v>7</v>
      </c>
    </row>
    <row r="216" spans="2:14" ht="17.25" customHeight="1" x14ac:dyDescent="0.2">
      <c r="B216" s="618"/>
      <c r="C216" s="630"/>
      <c r="D216" s="326"/>
      <c r="E216" s="427">
        <f t="shared" ref="E216" si="716">E215/D215</f>
        <v>0.48979591836734693</v>
      </c>
      <c r="F216" s="385">
        <f t="shared" ref="F216" si="717">F215/D215</f>
        <v>2.0408163265306121E-2</v>
      </c>
      <c r="G216" s="385">
        <f t="shared" ref="G216" si="718">G215/D215</f>
        <v>0.22448979591836735</v>
      </c>
      <c r="H216" s="385">
        <f t="shared" ref="H216" si="719">H215/D215</f>
        <v>0.12244897959183673</v>
      </c>
      <c r="I216" s="385">
        <f t="shared" ref="I216" si="720">I215/D215</f>
        <v>0</v>
      </c>
      <c r="J216" s="386">
        <f t="shared" ref="J216" si="721">J215/D215</f>
        <v>4.0816326530612242E-2</v>
      </c>
      <c r="K216" s="386">
        <f t="shared" ref="K216" si="722">K215/D215</f>
        <v>8.1632653061224483E-2</v>
      </c>
      <c r="L216" s="387">
        <f t="shared" ref="L216" si="723">L215/D215</f>
        <v>0.16326530612244897</v>
      </c>
      <c r="M216" s="388">
        <f t="shared" ref="M216" si="724">M215/D215</f>
        <v>0.36734693877551022</v>
      </c>
      <c r="N216" s="388">
        <f t="shared" ref="N216" si="725">N215/D215</f>
        <v>0.14285714285714285</v>
      </c>
    </row>
    <row r="217" spans="2:14" ht="17.25" customHeight="1" x14ac:dyDescent="0.2">
      <c r="B217" s="618"/>
      <c r="C217" s="634"/>
      <c r="D217" s="540"/>
      <c r="E217" s="433"/>
      <c r="F217" s="437">
        <f t="shared" ref="F217" si="726">F215/E215</f>
        <v>4.1666666666666664E-2</v>
      </c>
      <c r="G217" s="437">
        <f t="shared" ref="G217" si="727">G215/E215</f>
        <v>0.45833333333333331</v>
      </c>
      <c r="H217" s="437">
        <f t="shared" ref="H217" si="728">H215/E215</f>
        <v>0.25</v>
      </c>
      <c r="I217" s="437">
        <f t="shared" ref="I217" si="729">I215/E215</f>
        <v>0</v>
      </c>
      <c r="J217" s="438">
        <f t="shared" ref="J217" si="730">J215/E215</f>
        <v>8.3333333333333329E-2</v>
      </c>
      <c r="K217" s="438">
        <f t="shared" ref="K217" si="731">K215/E215</f>
        <v>0.16666666666666666</v>
      </c>
      <c r="L217" s="439">
        <f t="shared" ref="L217" si="732">L215/E215</f>
        <v>0.33333333333333331</v>
      </c>
      <c r="M217" s="402"/>
      <c r="N217" s="402"/>
    </row>
    <row r="218" spans="2:14" ht="17.25" customHeight="1" x14ac:dyDescent="0.2">
      <c r="B218" s="618"/>
      <c r="C218" s="629" t="s">
        <v>220</v>
      </c>
      <c r="D218" s="321">
        <v>38</v>
      </c>
      <c r="E218" s="380">
        <f t="shared" ref="E218" si="733">SUM(F218:K218)</f>
        <v>21</v>
      </c>
      <c r="F218" s="381">
        <v>1</v>
      </c>
      <c r="G218" s="381">
        <v>10</v>
      </c>
      <c r="H218" s="381">
        <v>7</v>
      </c>
      <c r="I218" s="381">
        <v>0</v>
      </c>
      <c r="J218" s="163">
        <v>1</v>
      </c>
      <c r="K218" s="163">
        <v>2</v>
      </c>
      <c r="L218" s="399">
        <f t="shared" ref="L218" si="734">H218+I218+J218</f>
        <v>8</v>
      </c>
      <c r="M218" s="382">
        <v>15</v>
      </c>
      <c r="N218" s="382">
        <f>D218-E218-M218</f>
        <v>2</v>
      </c>
    </row>
    <row r="219" spans="2:14" ht="17.25" customHeight="1" x14ac:dyDescent="0.2">
      <c r="B219" s="618"/>
      <c r="C219" s="630"/>
      <c r="D219" s="326"/>
      <c r="E219" s="427">
        <f t="shared" ref="E219" si="735">E218/D218</f>
        <v>0.55263157894736847</v>
      </c>
      <c r="F219" s="385">
        <f t="shared" ref="F219" si="736">F218/D218</f>
        <v>2.6315789473684209E-2</v>
      </c>
      <c r="G219" s="385">
        <f t="shared" ref="G219" si="737">G218/D218</f>
        <v>0.26315789473684209</v>
      </c>
      <c r="H219" s="385">
        <f t="shared" ref="H219" si="738">H218/D218</f>
        <v>0.18421052631578946</v>
      </c>
      <c r="I219" s="385">
        <f t="shared" ref="I219" si="739">I218/D218</f>
        <v>0</v>
      </c>
      <c r="J219" s="386">
        <f t="shared" ref="J219" si="740">J218/D218</f>
        <v>2.6315789473684209E-2</v>
      </c>
      <c r="K219" s="386">
        <f t="shared" ref="K219" si="741">K218/D218</f>
        <v>5.2631578947368418E-2</v>
      </c>
      <c r="L219" s="387">
        <f t="shared" ref="L219" si="742">L218/D218</f>
        <v>0.21052631578947367</v>
      </c>
      <c r="M219" s="388">
        <f t="shared" ref="M219" si="743">M218/D218</f>
        <v>0.39473684210526316</v>
      </c>
      <c r="N219" s="388">
        <f t="shared" ref="N219" si="744">N218/D218</f>
        <v>5.2631578947368418E-2</v>
      </c>
    </row>
    <row r="220" spans="2:14" ht="17.25" customHeight="1" x14ac:dyDescent="0.2">
      <c r="B220" s="618"/>
      <c r="C220" s="634"/>
      <c r="D220" s="540"/>
      <c r="E220" s="433"/>
      <c r="F220" s="437">
        <f t="shared" ref="F220" si="745">F218/E218</f>
        <v>4.7619047619047616E-2</v>
      </c>
      <c r="G220" s="437">
        <f t="shared" ref="G220" si="746">G218/E218</f>
        <v>0.47619047619047616</v>
      </c>
      <c r="H220" s="437">
        <f t="shared" ref="H220" si="747">H218/E218</f>
        <v>0.33333333333333331</v>
      </c>
      <c r="I220" s="437">
        <f t="shared" ref="I220" si="748">I218/E218</f>
        <v>0</v>
      </c>
      <c r="J220" s="438">
        <f t="shared" ref="J220" si="749">J218/E218</f>
        <v>4.7619047619047616E-2</v>
      </c>
      <c r="K220" s="438">
        <f t="shared" ref="K220" si="750">K218/E218</f>
        <v>9.5238095238095233E-2</v>
      </c>
      <c r="L220" s="439">
        <f t="shared" ref="L220" si="751">L218/E218</f>
        <v>0.38095238095238093</v>
      </c>
      <c r="M220" s="402"/>
      <c r="N220" s="402"/>
    </row>
    <row r="221" spans="2:14" ht="17.25" customHeight="1" x14ac:dyDescent="0.2">
      <c r="B221" s="618"/>
      <c r="C221" s="629" t="s">
        <v>221</v>
      </c>
      <c r="D221" s="321">
        <v>33</v>
      </c>
      <c r="E221" s="380">
        <f t="shared" ref="E221" si="752">SUM(F221:K221)</f>
        <v>25</v>
      </c>
      <c r="F221" s="381">
        <v>2</v>
      </c>
      <c r="G221" s="381">
        <v>13</v>
      </c>
      <c r="H221" s="381">
        <v>9</v>
      </c>
      <c r="I221" s="381">
        <v>0</v>
      </c>
      <c r="J221" s="163">
        <v>0</v>
      </c>
      <c r="K221" s="163">
        <v>1</v>
      </c>
      <c r="L221" s="399">
        <f t="shared" ref="L221" si="753">H221+I221+J221</f>
        <v>9</v>
      </c>
      <c r="M221" s="382">
        <v>4</v>
      </c>
      <c r="N221" s="382">
        <f>D221-E221-M221</f>
        <v>4</v>
      </c>
    </row>
    <row r="222" spans="2:14" ht="17.25" customHeight="1" x14ac:dyDescent="0.2">
      <c r="B222" s="618"/>
      <c r="C222" s="630"/>
      <c r="D222" s="326"/>
      <c r="E222" s="427">
        <f t="shared" ref="E222" si="754">E221/D221</f>
        <v>0.75757575757575757</v>
      </c>
      <c r="F222" s="385">
        <f t="shared" ref="F222" si="755">F221/D221</f>
        <v>6.0606060606060608E-2</v>
      </c>
      <c r="G222" s="385">
        <f t="shared" ref="G222" si="756">G221/D221</f>
        <v>0.39393939393939392</v>
      </c>
      <c r="H222" s="385">
        <f t="shared" ref="H222" si="757">H221/D221</f>
        <v>0.27272727272727271</v>
      </c>
      <c r="I222" s="385">
        <f t="shared" ref="I222" si="758">I221/D221</f>
        <v>0</v>
      </c>
      <c r="J222" s="386">
        <f t="shared" ref="J222" si="759">J221/D221</f>
        <v>0</v>
      </c>
      <c r="K222" s="386">
        <f t="shared" ref="K222" si="760">K221/D221</f>
        <v>3.0303030303030304E-2</v>
      </c>
      <c r="L222" s="387">
        <f t="shared" ref="L222" si="761">L221/D221</f>
        <v>0.27272727272727271</v>
      </c>
      <c r="M222" s="388">
        <f t="shared" ref="M222" si="762">M221/D221</f>
        <v>0.12121212121212122</v>
      </c>
      <c r="N222" s="388">
        <f t="shared" ref="N222" si="763">N221/D221</f>
        <v>0.12121212121212122</v>
      </c>
    </row>
    <row r="223" spans="2:14" ht="17.25" customHeight="1" x14ac:dyDescent="0.2">
      <c r="B223" s="618"/>
      <c r="C223" s="634"/>
      <c r="D223" s="540"/>
      <c r="E223" s="433"/>
      <c r="F223" s="437">
        <f t="shared" ref="F223" si="764">F221/E221</f>
        <v>0.08</v>
      </c>
      <c r="G223" s="437">
        <f t="shared" ref="G223" si="765">G221/E221</f>
        <v>0.52</v>
      </c>
      <c r="H223" s="437">
        <f t="shared" ref="H223" si="766">H221/E221</f>
        <v>0.36</v>
      </c>
      <c r="I223" s="437">
        <f t="shared" ref="I223" si="767">I221/E221</f>
        <v>0</v>
      </c>
      <c r="J223" s="438">
        <f t="shared" ref="J223" si="768">J221/E221</f>
        <v>0</v>
      </c>
      <c r="K223" s="438">
        <f t="shared" ref="K223" si="769">K221/E221</f>
        <v>0.04</v>
      </c>
      <c r="L223" s="439">
        <f t="shared" ref="L223" si="770">L221/E221</f>
        <v>0.36</v>
      </c>
      <c r="M223" s="402"/>
      <c r="N223" s="402"/>
    </row>
    <row r="224" spans="2:14" ht="17.25" customHeight="1" x14ac:dyDescent="0.2">
      <c r="B224" s="618"/>
      <c r="C224" s="629" t="s">
        <v>222</v>
      </c>
      <c r="D224" s="321">
        <v>30</v>
      </c>
      <c r="E224" s="380">
        <f>SUM(F224:K224)</f>
        <v>28</v>
      </c>
      <c r="F224" s="381">
        <v>0</v>
      </c>
      <c r="G224" s="381">
        <v>12</v>
      </c>
      <c r="H224" s="381">
        <v>10</v>
      </c>
      <c r="I224" s="381">
        <v>2</v>
      </c>
      <c r="J224" s="163">
        <v>1</v>
      </c>
      <c r="K224" s="163">
        <v>3</v>
      </c>
      <c r="L224" s="399">
        <f t="shared" ref="L224" si="771">H224+I224+J224</f>
        <v>13</v>
      </c>
      <c r="M224" s="382">
        <v>1</v>
      </c>
      <c r="N224" s="382">
        <f>D224-E224-M224</f>
        <v>1</v>
      </c>
    </row>
    <row r="225" spans="1:14" ht="17.25" customHeight="1" x14ac:dyDescent="0.2">
      <c r="B225" s="618"/>
      <c r="C225" s="630"/>
      <c r="D225" s="326"/>
      <c r="E225" s="427">
        <f t="shared" ref="E225" si="772">E224/D224</f>
        <v>0.93333333333333335</v>
      </c>
      <c r="F225" s="385">
        <f t="shared" ref="F225" si="773">F224/D224</f>
        <v>0</v>
      </c>
      <c r="G225" s="385">
        <f t="shared" ref="G225" si="774">G224/D224</f>
        <v>0.4</v>
      </c>
      <c r="H225" s="385">
        <f t="shared" ref="H225" si="775">H224/D224</f>
        <v>0.33333333333333331</v>
      </c>
      <c r="I225" s="385">
        <f t="shared" ref="I225" si="776">I224/D224</f>
        <v>6.6666666666666666E-2</v>
      </c>
      <c r="J225" s="386">
        <f t="shared" ref="J225" si="777">J224/D224</f>
        <v>3.3333333333333333E-2</v>
      </c>
      <c r="K225" s="386">
        <f t="shared" ref="K225" si="778">K224/D224</f>
        <v>0.1</v>
      </c>
      <c r="L225" s="387">
        <f t="shared" ref="L225" si="779">L224/D224</f>
        <v>0.43333333333333335</v>
      </c>
      <c r="M225" s="388">
        <f t="shared" ref="M225" si="780">M224/D224</f>
        <v>3.3333333333333333E-2</v>
      </c>
      <c r="N225" s="388">
        <f t="shared" ref="N225" si="781">N224/D224</f>
        <v>3.3333333333333333E-2</v>
      </c>
    </row>
    <row r="226" spans="1:14" ht="17.25" customHeight="1" thickBot="1" x14ac:dyDescent="0.25">
      <c r="B226" s="618"/>
      <c r="C226" s="632"/>
      <c r="D226" s="541"/>
      <c r="E226" s="440"/>
      <c r="F226" s="441">
        <f t="shared" ref="F226" si="782">F224/E224</f>
        <v>0</v>
      </c>
      <c r="G226" s="441">
        <f t="shared" ref="G226" si="783">G224/E224</f>
        <v>0.42857142857142855</v>
      </c>
      <c r="H226" s="441">
        <f t="shared" ref="H226" si="784">H224/E224</f>
        <v>0.35714285714285715</v>
      </c>
      <c r="I226" s="441">
        <f t="shared" ref="I226" si="785">I224/E224</f>
        <v>7.1428571428571425E-2</v>
      </c>
      <c r="J226" s="442">
        <f t="shared" ref="J226" si="786">J224/E224</f>
        <v>3.5714285714285712E-2</v>
      </c>
      <c r="K226" s="442">
        <f t="shared" ref="K226" si="787">K224/E224</f>
        <v>0.10714285714285714</v>
      </c>
      <c r="L226" s="443">
        <f t="shared" ref="L226" si="788">L224/E224</f>
        <v>0.4642857142857143</v>
      </c>
      <c r="M226" s="404"/>
      <c r="N226" s="404"/>
    </row>
    <row r="227" spans="1:14" ht="17.25" customHeight="1" thickTop="1" x14ac:dyDescent="0.2">
      <c r="B227" s="618"/>
      <c r="C227" s="37" t="s">
        <v>182</v>
      </c>
      <c r="D227" s="340">
        <f>D212+D215+D218+D221</f>
        <v>291</v>
      </c>
      <c r="E227" s="380">
        <f t="shared" ref="E227:N227" si="789">E212+E215+E218+E221</f>
        <v>138</v>
      </c>
      <c r="F227" s="381">
        <f t="shared" si="789"/>
        <v>5</v>
      </c>
      <c r="G227" s="381">
        <f t="shared" si="789"/>
        <v>68</v>
      </c>
      <c r="H227" s="381">
        <f t="shared" si="789"/>
        <v>42</v>
      </c>
      <c r="I227" s="381">
        <f t="shared" si="789"/>
        <v>1</v>
      </c>
      <c r="J227" s="163">
        <f t="shared" si="789"/>
        <v>7</v>
      </c>
      <c r="K227" s="409">
        <f t="shared" si="789"/>
        <v>15</v>
      </c>
      <c r="L227" s="410">
        <f t="shared" si="789"/>
        <v>50</v>
      </c>
      <c r="M227" s="382">
        <f t="shared" si="789"/>
        <v>118</v>
      </c>
      <c r="N227" s="382">
        <f t="shared" si="789"/>
        <v>35</v>
      </c>
    </row>
    <row r="228" spans="1:14" ht="17.25" customHeight="1" x14ac:dyDescent="0.2">
      <c r="B228" s="618"/>
      <c r="C228" s="35" t="s">
        <v>183</v>
      </c>
      <c r="D228" s="164"/>
      <c r="E228" s="427">
        <f>E227/D227</f>
        <v>0.47422680412371132</v>
      </c>
      <c r="F228" s="385">
        <f>F227/D227</f>
        <v>1.7182130584192441E-2</v>
      </c>
      <c r="G228" s="385">
        <f>G227/D227</f>
        <v>0.23367697594501718</v>
      </c>
      <c r="H228" s="385">
        <f>H227/D227</f>
        <v>0.14432989690721648</v>
      </c>
      <c r="I228" s="385">
        <f>I227/D227</f>
        <v>3.4364261168384879E-3</v>
      </c>
      <c r="J228" s="386">
        <f>J227/D227</f>
        <v>2.4054982817869417E-2</v>
      </c>
      <c r="K228" s="411">
        <f>K227/D227</f>
        <v>5.1546391752577317E-2</v>
      </c>
      <c r="L228" s="412">
        <f>L227/D227</f>
        <v>0.1718213058419244</v>
      </c>
      <c r="M228" s="388">
        <f>M227/D227</f>
        <v>0.40549828178694158</v>
      </c>
      <c r="N228" s="388">
        <f>N227/D227</f>
        <v>0.12027491408934708</v>
      </c>
    </row>
    <row r="229" spans="1:14" ht="17.25" customHeight="1" x14ac:dyDescent="0.2">
      <c r="B229" s="618"/>
      <c r="C229" s="4"/>
      <c r="D229" s="165"/>
      <c r="E229" s="433"/>
      <c r="F229" s="437">
        <f>F227/E227</f>
        <v>3.6231884057971016E-2</v>
      </c>
      <c r="G229" s="437">
        <f>G227/E227</f>
        <v>0.49275362318840582</v>
      </c>
      <c r="H229" s="437">
        <f>H227/E227</f>
        <v>0.30434782608695654</v>
      </c>
      <c r="I229" s="437">
        <f>I227/E227</f>
        <v>7.246376811594203E-3</v>
      </c>
      <c r="J229" s="438">
        <f>J227/E227</f>
        <v>5.0724637681159424E-2</v>
      </c>
      <c r="K229" s="444">
        <f>K227/E227</f>
        <v>0.10869565217391304</v>
      </c>
      <c r="L229" s="445">
        <f>L227/E227</f>
        <v>0.36231884057971014</v>
      </c>
      <c r="M229" s="402"/>
      <c r="N229" s="402"/>
    </row>
    <row r="230" spans="1:14" ht="17.25" customHeight="1" x14ac:dyDescent="0.2">
      <c r="B230" s="618"/>
      <c r="C230" s="3" t="s">
        <v>182</v>
      </c>
      <c r="D230" s="341">
        <f>SUM(D215:D224)</f>
        <v>150</v>
      </c>
      <c r="E230" s="380">
        <f t="shared" ref="E230:N230" si="790">E215+E218+E221+E224</f>
        <v>98</v>
      </c>
      <c r="F230" s="381">
        <f t="shared" si="790"/>
        <v>4</v>
      </c>
      <c r="G230" s="381">
        <f t="shared" si="790"/>
        <v>46</v>
      </c>
      <c r="H230" s="381">
        <f t="shared" si="790"/>
        <v>32</v>
      </c>
      <c r="I230" s="381">
        <f t="shared" si="790"/>
        <v>2</v>
      </c>
      <c r="J230" s="163">
        <f t="shared" si="790"/>
        <v>4</v>
      </c>
      <c r="K230" s="409">
        <f t="shared" si="790"/>
        <v>10</v>
      </c>
      <c r="L230" s="410">
        <f t="shared" si="790"/>
        <v>38</v>
      </c>
      <c r="M230" s="382">
        <f t="shared" si="790"/>
        <v>38</v>
      </c>
      <c r="N230" s="382">
        <f t="shared" si="790"/>
        <v>14</v>
      </c>
    </row>
    <row r="231" spans="1:14" ht="17.25" customHeight="1" x14ac:dyDescent="0.2">
      <c r="B231" s="618"/>
      <c r="C231" s="35" t="s">
        <v>184</v>
      </c>
      <c r="D231" s="342"/>
      <c r="E231" s="427">
        <f>E230/D230</f>
        <v>0.65333333333333332</v>
      </c>
      <c r="F231" s="385">
        <f>F230/D230</f>
        <v>2.6666666666666668E-2</v>
      </c>
      <c r="G231" s="385">
        <f>G230/D230</f>
        <v>0.30666666666666664</v>
      </c>
      <c r="H231" s="385">
        <f>H230/D230</f>
        <v>0.21333333333333335</v>
      </c>
      <c r="I231" s="385">
        <f>I230/D230</f>
        <v>1.3333333333333334E-2</v>
      </c>
      <c r="J231" s="386">
        <f>J230/D230</f>
        <v>2.6666666666666668E-2</v>
      </c>
      <c r="K231" s="411">
        <f>K230/D230</f>
        <v>6.6666666666666666E-2</v>
      </c>
      <c r="L231" s="412">
        <f>L230/D230</f>
        <v>0.25333333333333335</v>
      </c>
      <c r="M231" s="388">
        <f>M230/D230</f>
        <v>0.25333333333333335</v>
      </c>
      <c r="N231" s="388">
        <f>N230/D230</f>
        <v>9.3333333333333338E-2</v>
      </c>
    </row>
    <row r="232" spans="1:14" ht="17.25" customHeight="1" thickBot="1" x14ac:dyDescent="0.25">
      <c r="B232" s="619"/>
      <c r="C232" s="4"/>
      <c r="D232" s="165"/>
      <c r="E232" s="446"/>
      <c r="F232" s="447">
        <f>F230/E230</f>
        <v>4.0816326530612242E-2</v>
      </c>
      <c r="G232" s="447">
        <f>G230/E230</f>
        <v>0.46938775510204084</v>
      </c>
      <c r="H232" s="447">
        <f>H230/E230</f>
        <v>0.32653061224489793</v>
      </c>
      <c r="I232" s="447">
        <f>I230/E230</f>
        <v>2.0408163265306121E-2</v>
      </c>
      <c r="J232" s="448">
        <f>J230/E230</f>
        <v>4.0816326530612242E-2</v>
      </c>
      <c r="K232" s="449">
        <f>K230/E230</f>
        <v>0.10204081632653061</v>
      </c>
      <c r="L232" s="450">
        <f>L230/E230</f>
        <v>0.38775510204081631</v>
      </c>
      <c r="M232" s="408"/>
      <c r="N232" s="408"/>
    </row>
    <row r="233" spans="1:14" x14ac:dyDescent="0.2">
      <c r="B233" s="378"/>
      <c r="C233" s="21"/>
      <c r="D233" s="17"/>
      <c r="E233" s="372"/>
      <c r="F233" s="360"/>
      <c r="G233" s="360"/>
      <c r="H233" s="360"/>
      <c r="I233" s="379"/>
      <c r="J233" s="379"/>
      <c r="K233" s="379"/>
      <c r="L233" s="379"/>
      <c r="M233" s="379"/>
      <c r="N233" s="379"/>
    </row>
    <row r="234" spans="1:14" ht="14.4" x14ac:dyDescent="0.2">
      <c r="B234" s="353" t="s">
        <v>306</v>
      </c>
    </row>
    <row r="235" spans="1:14" ht="7.5" customHeight="1" x14ac:dyDescent="0.2">
      <c r="B235" s="352"/>
    </row>
    <row r="236" spans="1:14" x14ac:dyDescent="0.2">
      <c r="A236" s="361"/>
      <c r="B236" s="352"/>
      <c r="J236" s="354" t="s">
        <v>167</v>
      </c>
    </row>
    <row r="237" spans="1:14" x14ac:dyDescent="0.2">
      <c r="A237" s="361"/>
      <c r="B237" s="352"/>
      <c r="J237" s="354" t="s">
        <v>280</v>
      </c>
    </row>
    <row r="238" spans="1:14" x14ac:dyDescent="0.2">
      <c r="A238" s="361"/>
      <c r="B238" s="352"/>
      <c r="J238" s="354" t="s">
        <v>281</v>
      </c>
    </row>
    <row r="239" spans="1:14" ht="7.5" customHeight="1" x14ac:dyDescent="0.2">
      <c r="A239" s="361"/>
      <c r="B239" s="352"/>
      <c r="J239" s="373"/>
    </row>
    <row r="240" spans="1:14" ht="13.8" thickBot="1" x14ac:dyDescent="0.25">
      <c r="F240" s="374" t="s">
        <v>282</v>
      </c>
      <c r="G240" s="374" t="s">
        <v>283</v>
      </c>
      <c r="H240" s="374" t="s">
        <v>284</v>
      </c>
      <c r="I240" s="374" t="s">
        <v>285</v>
      </c>
      <c r="J240" s="374" t="s">
        <v>286</v>
      </c>
      <c r="K240" s="374"/>
      <c r="M240" s="17"/>
      <c r="N240" s="17" t="s">
        <v>287</v>
      </c>
    </row>
    <row r="241" spans="2:14" ht="13.5" customHeight="1" x14ac:dyDescent="0.2">
      <c r="B241" s="656" t="s">
        <v>275</v>
      </c>
      <c r="C241" s="657"/>
      <c r="D241" s="635" t="s">
        <v>207</v>
      </c>
      <c r="E241" s="650" t="s">
        <v>289</v>
      </c>
      <c r="F241" s="375"/>
      <c r="G241" s="375"/>
      <c r="H241" s="375"/>
      <c r="I241" s="375"/>
      <c r="J241" s="375"/>
      <c r="K241" s="375"/>
      <c r="L241" s="377"/>
      <c r="M241" s="637" t="s">
        <v>290</v>
      </c>
      <c r="N241" s="637" t="s">
        <v>229</v>
      </c>
    </row>
    <row r="242" spans="2:14" x14ac:dyDescent="0.2">
      <c r="B242" s="658"/>
      <c r="C242" s="659"/>
      <c r="D242" s="603"/>
      <c r="E242" s="651"/>
      <c r="F242" s="23" t="s">
        <v>291</v>
      </c>
      <c r="G242" s="24"/>
      <c r="H242" s="24"/>
      <c r="I242" s="25"/>
      <c r="J242" s="25"/>
      <c r="K242" s="25"/>
      <c r="L242" s="177"/>
      <c r="M242" s="638"/>
      <c r="N242" s="638"/>
    </row>
    <row r="243" spans="2:14" ht="13.5" customHeight="1" x14ac:dyDescent="0.2">
      <c r="B243" s="658"/>
      <c r="C243" s="659"/>
      <c r="D243" s="603"/>
      <c r="E243" s="651"/>
      <c r="F243" s="626" t="s">
        <v>292</v>
      </c>
      <c r="G243" s="626" t="s">
        <v>293</v>
      </c>
      <c r="H243" s="626" t="s">
        <v>294</v>
      </c>
      <c r="I243" s="626" t="s">
        <v>295</v>
      </c>
      <c r="J243" s="635" t="s">
        <v>296</v>
      </c>
      <c r="K243" s="635" t="s">
        <v>297</v>
      </c>
      <c r="L243" s="178" t="s">
        <v>298</v>
      </c>
      <c r="M243" s="638"/>
      <c r="N243" s="638"/>
    </row>
    <row r="244" spans="2:14" ht="13.5" customHeight="1" x14ac:dyDescent="0.2">
      <c r="B244" s="658"/>
      <c r="C244" s="659"/>
      <c r="D244" s="603"/>
      <c r="E244" s="651"/>
      <c r="F244" s="604"/>
      <c r="G244" s="604"/>
      <c r="H244" s="604"/>
      <c r="I244" s="604"/>
      <c r="J244" s="603"/>
      <c r="K244" s="603"/>
      <c r="L244" s="662" t="s">
        <v>299</v>
      </c>
      <c r="M244" s="638"/>
      <c r="N244" s="638"/>
    </row>
    <row r="245" spans="2:14" ht="40.5" customHeight="1" x14ac:dyDescent="0.2">
      <c r="B245" s="660"/>
      <c r="C245" s="661"/>
      <c r="D245" s="636"/>
      <c r="E245" s="652"/>
      <c r="F245" s="605"/>
      <c r="G245" s="605"/>
      <c r="H245" s="605"/>
      <c r="I245" s="605"/>
      <c r="J245" s="636"/>
      <c r="K245" s="636"/>
      <c r="L245" s="663"/>
      <c r="M245" s="639"/>
      <c r="N245" s="639"/>
    </row>
    <row r="246" spans="2:14" ht="13.5" customHeight="1" x14ac:dyDescent="0.2">
      <c r="B246" s="640" t="s">
        <v>263</v>
      </c>
      <c r="C246" s="641"/>
      <c r="D246" s="163">
        <f>D249+D252+D255+D258+D261+D264</f>
        <v>427</v>
      </c>
      <c r="E246" s="380">
        <f>E249+E252+E255+E258+E261+E264</f>
        <v>39</v>
      </c>
      <c r="F246" s="381">
        <f t="shared" ref="F246:N246" si="791">F249+F252+F255+F258+F261+F264</f>
        <v>2</v>
      </c>
      <c r="G246" s="381">
        <f t="shared" si="791"/>
        <v>2</v>
      </c>
      <c r="H246" s="381">
        <f t="shared" si="791"/>
        <v>4</v>
      </c>
      <c r="I246" s="381">
        <f t="shared" si="791"/>
        <v>4</v>
      </c>
      <c r="J246" s="163">
        <f t="shared" si="791"/>
        <v>21</v>
      </c>
      <c r="K246" s="409">
        <f t="shared" si="791"/>
        <v>6</v>
      </c>
      <c r="L246" s="410">
        <f t="shared" si="791"/>
        <v>29</v>
      </c>
      <c r="M246" s="382">
        <f t="shared" si="791"/>
        <v>318</v>
      </c>
      <c r="N246" s="382">
        <f t="shared" si="791"/>
        <v>70</v>
      </c>
    </row>
    <row r="247" spans="2:14" x14ac:dyDescent="0.2">
      <c r="B247" s="642"/>
      <c r="C247" s="643"/>
      <c r="D247" s="329"/>
      <c r="E247" s="427">
        <f>E246/D246</f>
        <v>9.1334894613583142E-2</v>
      </c>
      <c r="F247" s="385">
        <f>F246/D246</f>
        <v>4.6838407494145199E-3</v>
      </c>
      <c r="G247" s="385">
        <f>G246/D246</f>
        <v>4.6838407494145199E-3</v>
      </c>
      <c r="H247" s="385">
        <f>H246/D246</f>
        <v>9.3676814988290398E-3</v>
      </c>
      <c r="I247" s="385">
        <f>I246/D246</f>
        <v>9.3676814988290398E-3</v>
      </c>
      <c r="J247" s="386">
        <f>J246/D246</f>
        <v>4.9180327868852458E-2</v>
      </c>
      <c r="K247" s="411">
        <f>K246/D246</f>
        <v>1.405152224824356E-2</v>
      </c>
      <c r="L247" s="412">
        <f>L246/D246</f>
        <v>6.7915690866510545E-2</v>
      </c>
      <c r="M247" s="388">
        <f>M246/D246</f>
        <v>0.74473067915690871</v>
      </c>
      <c r="N247" s="388">
        <f>N246/D246</f>
        <v>0.16393442622950818</v>
      </c>
    </row>
    <row r="248" spans="2:14" ht="13.8" thickBot="1" x14ac:dyDescent="0.25">
      <c r="B248" s="644"/>
      <c r="C248" s="645"/>
      <c r="D248" s="333"/>
      <c r="E248" s="428"/>
      <c r="F248" s="452">
        <f>F246/E246</f>
        <v>5.128205128205128E-2</v>
      </c>
      <c r="G248" s="452">
        <f>G246/E246</f>
        <v>5.128205128205128E-2</v>
      </c>
      <c r="H248" s="452">
        <f>H246/E246</f>
        <v>0.10256410256410256</v>
      </c>
      <c r="I248" s="452">
        <f>I246/E246</f>
        <v>0.10256410256410256</v>
      </c>
      <c r="J248" s="452">
        <f>J246/E246</f>
        <v>0.53846153846153844</v>
      </c>
      <c r="K248" s="431">
        <f>K246/E246</f>
        <v>0.15384615384615385</v>
      </c>
      <c r="L248" s="432">
        <f>L246/E246</f>
        <v>0.74358974358974361</v>
      </c>
      <c r="M248" s="392"/>
      <c r="N248" s="392"/>
    </row>
    <row r="249" spans="2:14" ht="17.25" customHeight="1" thickTop="1" x14ac:dyDescent="0.2">
      <c r="B249" s="617" t="s">
        <v>209</v>
      </c>
      <c r="C249" s="633" t="s">
        <v>170</v>
      </c>
      <c r="D249" s="318">
        <v>49</v>
      </c>
      <c r="E249" s="393">
        <f>SUM(F249:K249)</f>
        <v>6</v>
      </c>
      <c r="F249" s="394">
        <v>2</v>
      </c>
      <c r="G249" s="394">
        <v>1</v>
      </c>
      <c r="H249" s="394">
        <v>1</v>
      </c>
      <c r="I249" s="394">
        <v>0</v>
      </c>
      <c r="J249" s="395">
        <v>1</v>
      </c>
      <c r="K249" s="395">
        <v>1</v>
      </c>
      <c r="L249" s="396">
        <f>H249+I249+J249</f>
        <v>2</v>
      </c>
      <c r="M249" s="397">
        <v>33</v>
      </c>
      <c r="N249" s="397">
        <f>D249-E249-M249</f>
        <v>10</v>
      </c>
    </row>
    <row r="250" spans="2:14" ht="17.25" customHeight="1" x14ac:dyDescent="0.2">
      <c r="B250" s="618"/>
      <c r="C250" s="630"/>
      <c r="D250" s="326"/>
      <c r="E250" s="427">
        <f>E249/D249</f>
        <v>0.12244897959183673</v>
      </c>
      <c r="F250" s="385">
        <f>F249/D249</f>
        <v>4.0816326530612242E-2</v>
      </c>
      <c r="G250" s="385">
        <f>G249/D249</f>
        <v>2.0408163265306121E-2</v>
      </c>
      <c r="H250" s="385">
        <f>H249/D249</f>
        <v>2.0408163265306121E-2</v>
      </c>
      <c r="I250" s="385">
        <f>I249/D249</f>
        <v>0</v>
      </c>
      <c r="J250" s="386">
        <f>J249/D249</f>
        <v>2.0408163265306121E-2</v>
      </c>
      <c r="K250" s="386">
        <f>K249/D249</f>
        <v>2.0408163265306121E-2</v>
      </c>
      <c r="L250" s="387">
        <f>L249/D249</f>
        <v>4.0816326530612242E-2</v>
      </c>
      <c r="M250" s="388">
        <f>M249/D249</f>
        <v>0.67346938775510201</v>
      </c>
      <c r="N250" s="388">
        <f>N249/D249</f>
        <v>0.20408163265306123</v>
      </c>
    </row>
    <row r="251" spans="2:14" ht="17.25" customHeight="1" x14ac:dyDescent="0.2">
      <c r="B251" s="618"/>
      <c r="C251" s="634"/>
      <c r="D251" s="209"/>
      <c r="E251" s="433"/>
      <c r="F251" s="429">
        <f t="shared" ref="F251" si="792">F249/E249</f>
        <v>0.33333333333333331</v>
      </c>
      <c r="G251" s="429">
        <f t="shared" ref="G251" si="793">G249/E249</f>
        <v>0.16666666666666666</v>
      </c>
      <c r="H251" s="429">
        <f t="shared" ref="H251" si="794">H249/E249</f>
        <v>0.16666666666666666</v>
      </c>
      <c r="I251" s="429">
        <f t="shared" ref="I251" si="795">I249/E249</f>
        <v>0</v>
      </c>
      <c r="J251" s="430">
        <f t="shared" ref="J251" si="796">J249/E249</f>
        <v>0.16666666666666666</v>
      </c>
      <c r="K251" s="430">
        <f t="shared" ref="K251" si="797">K249/E249</f>
        <v>0.16666666666666666</v>
      </c>
      <c r="L251" s="435">
        <v>0</v>
      </c>
      <c r="M251" s="392"/>
      <c r="N251" s="392"/>
    </row>
    <row r="252" spans="2:14" ht="17.25" customHeight="1" x14ac:dyDescent="0.2">
      <c r="B252" s="618"/>
      <c r="C252" s="629" t="s">
        <v>171</v>
      </c>
      <c r="D252" s="313">
        <v>87</v>
      </c>
      <c r="E252" s="380">
        <f t="shared" ref="E252" si="798">SUM(F252:K252)</f>
        <v>8</v>
      </c>
      <c r="F252" s="381">
        <v>0</v>
      </c>
      <c r="G252" s="381">
        <v>0</v>
      </c>
      <c r="H252" s="381">
        <v>0</v>
      </c>
      <c r="I252" s="381">
        <v>1</v>
      </c>
      <c r="J252" s="163">
        <v>7</v>
      </c>
      <c r="K252" s="163">
        <v>0</v>
      </c>
      <c r="L252" s="399">
        <f t="shared" ref="L252" si="799">H252+I252+J252</f>
        <v>8</v>
      </c>
      <c r="M252" s="382">
        <v>66</v>
      </c>
      <c r="N252" s="382">
        <f>D252-E252-M252</f>
        <v>13</v>
      </c>
    </row>
    <row r="253" spans="2:14" ht="17.25" customHeight="1" x14ac:dyDescent="0.2">
      <c r="B253" s="618"/>
      <c r="C253" s="630"/>
      <c r="D253" s="326"/>
      <c r="E253" s="427">
        <f t="shared" ref="E253" si="800">E252/D252</f>
        <v>9.1954022988505746E-2</v>
      </c>
      <c r="F253" s="385">
        <f t="shared" ref="F253" si="801">F252/D252</f>
        <v>0</v>
      </c>
      <c r="G253" s="385">
        <f t="shared" ref="G253" si="802">G252/D252</f>
        <v>0</v>
      </c>
      <c r="H253" s="385">
        <f t="shared" ref="H253" si="803">H252/D252</f>
        <v>0</v>
      </c>
      <c r="I253" s="385">
        <f t="shared" ref="I253" si="804">I252/D252</f>
        <v>1.1494252873563218E-2</v>
      </c>
      <c r="J253" s="386">
        <f t="shared" ref="J253" si="805">J252/D252</f>
        <v>8.0459770114942528E-2</v>
      </c>
      <c r="K253" s="386">
        <f t="shared" ref="K253" si="806">K252/D252</f>
        <v>0</v>
      </c>
      <c r="L253" s="387">
        <f t="shared" ref="L253" si="807">L252/D252</f>
        <v>9.1954022988505746E-2</v>
      </c>
      <c r="M253" s="388">
        <f t="shared" ref="M253" si="808">M252/D252</f>
        <v>0.75862068965517238</v>
      </c>
      <c r="N253" s="388">
        <f t="shared" ref="N253" si="809">N252/D252</f>
        <v>0.14942528735632185</v>
      </c>
    </row>
    <row r="254" spans="2:14" ht="17.25" customHeight="1" x14ac:dyDescent="0.2">
      <c r="B254" s="618"/>
      <c r="C254" s="634"/>
      <c r="D254" s="540"/>
      <c r="E254" s="433"/>
      <c r="F254" s="429">
        <f t="shared" ref="F254" si="810">F252/E252</f>
        <v>0</v>
      </c>
      <c r="G254" s="429">
        <f t="shared" ref="G254" si="811">G252/E252</f>
        <v>0</v>
      </c>
      <c r="H254" s="429">
        <f t="shared" ref="H254" si="812">H252/E252</f>
        <v>0</v>
      </c>
      <c r="I254" s="429">
        <f t="shared" ref="I254" si="813">I252/E252</f>
        <v>0.125</v>
      </c>
      <c r="J254" s="430">
        <f t="shared" ref="J254" si="814">J252/E252</f>
        <v>0.875</v>
      </c>
      <c r="K254" s="430">
        <f t="shared" ref="K254" si="815">K252/E252</f>
        <v>0</v>
      </c>
      <c r="L254" s="436">
        <f t="shared" ref="L254" si="816">L252/E252</f>
        <v>1</v>
      </c>
      <c r="M254" s="392"/>
      <c r="N254" s="392"/>
    </row>
    <row r="255" spans="2:14" ht="17.25" customHeight="1" x14ac:dyDescent="0.2">
      <c r="B255" s="618"/>
      <c r="C255" s="626" t="s">
        <v>212</v>
      </c>
      <c r="D255" s="321">
        <v>25</v>
      </c>
      <c r="E255" s="380">
        <f t="shared" ref="E255" si="817">SUM(F255:K255)</f>
        <v>7</v>
      </c>
      <c r="F255" s="381">
        <v>0</v>
      </c>
      <c r="G255" s="381">
        <v>0</v>
      </c>
      <c r="H255" s="381">
        <v>1</v>
      </c>
      <c r="I255" s="381">
        <v>0</v>
      </c>
      <c r="J255" s="163">
        <v>5</v>
      </c>
      <c r="K255" s="163">
        <v>1</v>
      </c>
      <c r="L255" s="399">
        <f t="shared" ref="L255" si="818">H255+I255+J255</f>
        <v>6</v>
      </c>
      <c r="M255" s="382">
        <v>15</v>
      </c>
      <c r="N255" s="382">
        <f>D255-E255-M255</f>
        <v>3</v>
      </c>
    </row>
    <row r="256" spans="2:14" ht="17.25" customHeight="1" x14ac:dyDescent="0.2">
      <c r="B256" s="618"/>
      <c r="C256" s="604"/>
      <c r="D256" s="326"/>
      <c r="E256" s="427">
        <f t="shared" ref="E256" si="819">E255/D255</f>
        <v>0.28000000000000003</v>
      </c>
      <c r="F256" s="385">
        <f t="shared" ref="F256" si="820">F255/D255</f>
        <v>0</v>
      </c>
      <c r="G256" s="385">
        <f t="shared" ref="G256" si="821">G255/D255</f>
        <v>0</v>
      </c>
      <c r="H256" s="385">
        <f t="shared" ref="H256" si="822">H255/D255</f>
        <v>0.04</v>
      </c>
      <c r="I256" s="385">
        <f t="shared" ref="I256" si="823">I255/D255</f>
        <v>0</v>
      </c>
      <c r="J256" s="386">
        <f t="shared" ref="J256" si="824">J255/D255</f>
        <v>0.2</v>
      </c>
      <c r="K256" s="386">
        <f t="shared" ref="K256" si="825">K255/D255</f>
        <v>0.04</v>
      </c>
      <c r="L256" s="387">
        <f t="shared" ref="L256" si="826">L255/D255</f>
        <v>0.24</v>
      </c>
      <c r="M256" s="388">
        <f t="shared" ref="M256" si="827">M255/D255</f>
        <v>0.6</v>
      </c>
      <c r="N256" s="388">
        <f t="shared" ref="N256" si="828">N255/D255</f>
        <v>0.12</v>
      </c>
    </row>
    <row r="257" spans="2:14" ht="17.25" customHeight="1" x14ac:dyDescent="0.2">
      <c r="B257" s="618"/>
      <c r="C257" s="604"/>
      <c r="D257" s="540"/>
      <c r="E257" s="433"/>
      <c r="F257" s="371">
        <f t="shared" ref="F257" si="829">F255/E255</f>
        <v>0</v>
      </c>
      <c r="G257" s="371">
        <f t="shared" ref="G257" si="830">G255/E255</f>
        <v>0</v>
      </c>
      <c r="H257" s="371">
        <f t="shared" ref="H257" si="831">H255/E255</f>
        <v>0.14285714285714285</v>
      </c>
      <c r="I257" s="371">
        <f t="shared" ref="I257" si="832">I255/E255</f>
        <v>0</v>
      </c>
      <c r="J257" s="434">
        <f t="shared" ref="J257" si="833">J255/E255</f>
        <v>0.7142857142857143</v>
      </c>
      <c r="K257" s="434">
        <f t="shared" ref="K257" si="834">K255/E255</f>
        <v>0.14285714285714285</v>
      </c>
      <c r="L257" s="435">
        <f t="shared" ref="L257" si="835">L255/E255</f>
        <v>0.8571428571428571</v>
      </c>
      <c r="M257" s="392"/>
      <c r="N257" s="392"/>
    </row>
    <row r="258" spans="2:14" ht="17.25" customHeight="1" x14ac:dyDescent="0.2">
      <c r="B258" s="618"/>
      <c r="C258" s="629" t="s">
        <v>264</v>
      </c>
      <c r="D258" s="321">
        <v>82</v>
      </c>
      <c r="E258" s="380">
        <f t="shared" ref="E258" si="836">SUM(F258:K258)</f>
        <v>9</v>
      </c>
      <c r="F258" s="381">
        <v>0</v>
      </c>
      <c r="G258" s="381">
        <v>0</v>
      </c>
      <c r="H258" s="381">
        <v>2</v>
      </c>
      <c r="I258" s="381">
        <v>2</v>
      </c>
      <c r="J258" s="163">
        <v>2</v>
      </c>
      <c r="K258" s="163">
        <v>3</v>
      </c>
      <c r="L258" s="399">
        <f t="shared" ref="L258" si="837">H258+I258+J258</f>
        <v>6</v>
      </c>
      <c r="M258" s="382">
        <v>62</v>
      </c>
      <c r="N258" s="382">
        <f>D258-E258-M258</f>
        <v>11</v>
      </c>
    </row>
    <row r="259" spans="2:14" ht="17.25" customHeight="1" x14ac:dyDescent="0.2">
      <c r="B259" s="618"/>
      <c r="C259" s="630"/>
      <c r="D259" s="326"/>
      <c r="E259" s="427">
        <f t="shared" ref="E259" si="838">E258/D258</f>
        <v>0.10975609756097561</v>
      </c>
      <c r="F259" s="385">
        <f t="shared" ref="F259" si="839">F258/D258</f>
        <v>0</v>
      </c>
      <c r="G259" s="385">
        <f t="shared" ref="G259" si="840">G258/D258</f>
        <v>0</v>
      </c>
      <c r="H259" s="385">
        <f t="shared" ref="H259" si="841">H258/D258</f>
        <v>2.4390243902439025E-2</v>
      </c>
      <c r="I259" s="385">
        <f t="shared" ref="I259" si="842">I258/D258</f>
        <v>2.4390243902439025E-2</v>
      </c>
      <c r="J259" s="386">
        <f t="shared" ref="J259" si="843">J258/D258</f>
        <v>2.4390243902439025E-2</v>
      </c>
      <c r="K259" s="386">
        <f t="shared" ref="K259" si="844">K258/D258</f>
        <v>3.6585365853658534E-2</v>
      </c>
      <c r="L259" s="387">
        <f t="shared" ref="L259" si="845">L258/D258</f>
        <v>7.3170731707317069E-2</v>
      </c>
      <c r="M259" s="388">
        <f t="shared" ref="M259" si="846">M258/D258</f>
        <v>0.75609756097560976</v>
      </c>
      <c r="N259" s="388">
        <f t="shared" ref="N259" si="847">N258/D258</f>
        <v>0.13414634146341464</v>
      </c>
    </row>
    <row r="260" spans="2:14" ht="17.25" customHeight="1" x14ac:dyDescent="0.2">
      <c r="B260" s="618"/>
      <c r="C260" s="634"/>
      <c r="D260" s="540"/>
      <c r="E260" s="433"/>
      <c r="F260" s="371">
        <f>F258/E258</f>
        <v>0</v>
      </c>
      <c r="G260" s="371">
        <v>0</v>
      </c>
      <c r="H260" s="371">
        <v>0</v>
      </c>
      <c r="I260" s="371">
        <v>0</v>
      </c>
      <c r="J260" s="434">
        <v>0</v>
      </c>
      <c r="K260" s="434">
        <f t="shared" ref="K260" si="848">K258/E258</f>
        <v>0.33333333333333331</v>
      </c>
      <c r="L260" s="435">
        <f>L258/E258</f>
        <v>0.66666666666666663</v>
      </c>
      <c r="M260" s="392"/>
      <c r="N260" s="392"/>
    </row>
    <row r="261" spans="2:14" ht="17.25" customHeight="1" x14ac:dyDescent="0.2">
      <c r="B261" s="618"/>
      <c r="C261" s="629" t="s">
        <v>231</v>
      </c>
      <c r="D261" s="321">
        <v>8</v>
      </c>
      <c r="E261" s="380">
        <f t="shared" ref="E261" si="849">SUM(F261:K261)</f>
        <v>0</v>
      </c>
      <c r="F261" s="381">
        <v>0</v>
      </c>
      <c r="G261" s="381">
        <v>0</v>
      </c>
      <c r="H261" s="381">
        <v>0</v>
      </c>
      <c r="I261" s="381">
        <v>0</v>
      </c>
      <c r="J261" s="163">
        <v>0</v>
      </c>
      <c r="K261" s="163">
        <v>0</v>
      </c>
      <c r="L261" s="399">
        <f t="shared" ref="L261" si="850">H261+I261+J261</f>
        <v>0</v>
      </c>
      <c r="M261" s="382">
        <v>7</v>
      </c>
      <c r="N261" s="382">
        <f>D261-E261-M261</f>
        <v>1</v>
      </c>
    </row>
    <row r="262" spans="2:14" ht="17.25" customHeight="1" x14ac:dyDescent="0.2">
      <c r="B262" s="618"/>
      <c r="C262" s="630"/>
      <c r="D262" s="326"/>
      <c r="E262" s="427">
        <f t="shared" ref="E262" si="851">E261/D261</f>
        <v>0</v>
      </c>
      <c r="F262" s="385">
        <f t="shared" ref="F262" si="852">F261/D261</f>
        <v>0</v>
      </c>
      <c r="G262" s="385">
        <f t="shared" ref="G262" si="853">G261/D261</f>
        <v>0</v>
      </c>
      <c r="H262" s="385">
        <f t="shared" ref="H262" si="854">H261/D261</f>
        <v>0</v>
      </c>
      <c r="I262" s="385">
        <f t="shared" ref="I262" si="855">I261/D261</f>
        <v>0</v>
      </c>
      <c r="J262" s="386">
        <f t="shared" ref="J262" si="856">J261/D261</f>
        <v>0</v>
      </c>
      <c r="K262" s="386">
        <f t="shared" ref="K262" si="857">K261/D261</f>
        <v>0</v>
      </c>
      <c r="L262" s="387">
        <f t="shared" ref="L262" si="858">L261/D261</f>
        <v>0</v>
      </c>
      <c r="M262" s="388">
        <f t="shared" ref="M262" si="859">M261/D261</f>
        <v>0.875</v>
      </c>
      <c r="N262" s="388">
        <f t="shared" ref="N262" si="860">N261/D261</f>
        <v>0.125</v>
      </c>
    </row>
    <row r="263" spans="2:14" ht="17.25" customHeight="1" x14ac:dyDescent="0.2">
      <c r="B263" s="618"/>
      <c r="C263" s="634"/>
      <c r="D263" s="540"/>
      <c r="E263" s="433"/>
      <c r="F263" s="371">
        <v>0</v>
      </c>
      <c r="G263" s="371">
        <v>0</v>
      </c>
      <c r="H263" s="371">
        <v>0</v>
      </c>
      <c r="I263" s="371">
        <v>0</v>
      </c>
      <c r="J263" s="371">
        <v>0</v>
      </c>
      <c r="K263" s="371">
        <v>0</v>
      </c>
      <c r="L263" s="435">
        <v>0</v>
      </c>
      <c r="M263" s="392"/>
      <c r="N263" s="392"/>
    </row>
    <row r="264" spans="2:14" ht="17.25" customHeight="1" x14ac:dyDescent="0.2">
      <c r="B264" s="618"/>
      <c r="C264" s="629" t="s">
        <v>174</v>
      </c>
      <c r="D264" s="321">
        <v>176</v>
      </c>
      <c r="E264" s="380">
        <f t="shared" ref="E264" si="861">SUM(F264:K264)</f>
        <v>9</v>
      </c>
      <c r="F264" s="381">
        <v>0</v>
      </c>
      <c r="G264" s="381">
        <v>1</v>
      </c>
      <c r="H264" s="381">
        <v>0</v>
      </c>
      <c r="I264" s="381">
        <v>1</v>
      </c>
      <c r="J264" s="163">
        <v>6</v>
      </c>
      <c r="K264" s="163">
        <v>1</v>
      </c>
      <c r="L264" s="399">
        <f t="shared" ref="L264" si="862">H264+I264+J264</f>
        <v>7</v>
      </c>
      <c r="M264" s="382">
        <v>135</v>
      </c>
      <c r="N264" s="382">
        <f>D264-E264-M264</f>
        <v>32</v>
      </c>
    </row>
    <row r="265" spans="2:14" ht="17.25" customHeight="1" x14ac:dyDescent="0.2">
      <c r="B265" s="618"/>
      <c r="C265" s="630"/>
      <c r="D265" s="326"/>
      <c r="E265" s="427">
        <f t="shared" ref="E265" si="863">E264/D264</f>
        <v>5.113636363636364E-2</v>
      </c>
      <c r="F265" s="385">
        <f t="shared" ref="F265" si="864">F264/D264</f>
        <v>0</v>
      </c>
      <c r="G265" s="385">
        <f t="shared" ref="G265" si="865">G264/D264</f>
        <v>5.681818181818182E-3</v>
      </c>
      <c r="H265" s="385">
        <f t="shared" ref="H265" si="866">H264/D264</f>
        <v>0</v>
      </c>
      <c r="I265" s="385">
        <f t="shared" ref="I265" si="867">I264/D264</f>
        <v>5.681818181818182E-3</v>
      </c>
      <c r="J265" s="386">
        <f t="shared" ref="J265" si="868">J264/D264</f>
        <v>3.4090909090909088E-2</v>
      </c>
      <c r="K265" s="386">
        <f t="shared" ref="K265" si="869">K264/D264</f>
        <v>5.681818181818182E-3</v>
      </c>
      <c r="L265" s="387">
        <f t="shared" ref="L265" si="870">L264/D264</f>
        <v>3.9772727272727272E-2</v>
      </c>
      <c r="M265" s="388">
        <f t="shared" ref="M265" si="871">M264/D264</f>
        <v>0.76704545454545459</v>
      </c>
      <c r="N265" s="388">
        <f t="shared" ref="N265" si="872">N264/D264</f>
        <v>0.18181818181818182</v>
      </c>
    </row>
    <row r="266" spans="2:14" ht="17.25" customHeight="1" thickBot="1" x14ac:dyDescent="0.25">
      <c r="B266" s="623"/>
      <c r="C266" s="634"/>
      <c r="D266" s="541"/>
      <c r="E266" s="433"/>
      <c r="F266" s="429">
        <f t="shared" ref="F266" si="873">F264/E264</f>
        <v>0</v>
      </c>
      <c r="G266" s="429">
        <f t="shared" ref="G266" si="874">G264/E264</f>
        <v>0.1111111111111111</v>
      </c>
      <c r="H266" s="429">
        <f t="shared" ref="H266" si="875">H264/E264</f>
        <v>0</v>
      </c>
      <c r="I266" s="429">
        <f t="shared" ref="I266" si="876">I264/E264</f>
        <v>0.1111111111111111</v>
      </c>
      <c r="J266" s="430">
        <f t="shared" ref="J266" si="877">J264/E264</f>
        <v>0.66666666666666663</v>
      </c>
      <c r="K266" s="430">
        <f t="shared" ref="K266" si="878">K264/E264</f>
        <v>0.1111111111111111</v>
      </c>
      <c r="L266" s="436">
        <f t="shared" ref="L266" si="879">L264/E264</f>
        <v>0.77777777777777779</v>
      </c>
      <c r="M266" s="392"/>
      <c r="N266" s="392"/>
    </row>
    <row r="267" spans="2:14" ht="17.25" customHeight="1" thickTop="1" x14ac:dyDescent="0.2">
      <c r="B267" s="617" t="s">
        <v>216</v>
      </c>
      <c r="C267" s="633" t="s">
        <v>217</v>
      </c>
      <c r="D267" s="321">
        <v>106</v>
      </c>
      <c r="E267" s="393">
        <f t="shared" ref="E267" si="880">SUM(F267:K267)</f>
        <v>4</v>
      </c>
      <c r="F267" s="394">
        <v>0</v>
      </c>
      <c r="G267" s="394">
        <v>1</v>
      </c>
      <c r="H267" s="394">
        <v>0</v>
      </c>
      <c r="I267" s="394">
        <v>0</v>
      </c>
      <c r="J267" s="395">
        <v>2</v>
      </c>
      <c r="K267" s="395">
        <v>1</v>
      </c>
      <c r="L267" s="396">
        <f t="shared" ref="L267" si="881">H267+I267+J267</f>
        <v>2</v>
      </c>
      <c r="M267" s="397">
        <v>75</v>
      </c>
      <c r="N267" s="397">
        <f>D267-E267-M267</f>
        <v>27</v>
      </c>
    </row>
    <row r="268" spans="2:14" ht="17.25" customHeight="1" x14ac:dyDescent="0.2">
      <c r="B268" s="618"/>
      <c r="C268" s="630"/>
      <c r="D268" s="326"/>
      <c r="E268" s="427">
        <f t="shared" ref="E268" si="882">E267/D267</f>
        <v>3.7735849056603772E-2</v>
      </c>
      <c r="F268" s="385">
        <f t="shared" ref="F268" si="883">F267/D267</f>
        <v>0</v>
      </c>
      <c r="G268" s="385">
        <f t="shared" ref="G268" si="884">G267/D267</f>
        <v>9.433962264150943E-3</v>
      </c>
      <c r="H268" s="385">
        <f t="shared" ref="H268" si="885">H267/D267</f>
        <v>0</v>
      </c>
      <c r="I268" s="385">
        <f t="shared" ref="I268" si="886">I267/D267</f>
        <v>0</v>
      </c>
      <c r="J268" s="386">
        <f t="shared" ref="J268" si="887">J267/D267</f>
        <v>1.8867924528301886E-2</v>
      </c>
      <c r="K268" s="386">
        <f t="shared" ref="K268" si="888">K267/D267</f>
        <v>9.433962264150943E-3</v>
      </c>
      <c r="L268" s="387">
        <f t="shared" ref="L268" si="889">L267/D267</f>
        <v>1.8867924528301886E-2</v>
      </c>
      <c r="M268" s="388">
        <f t="shared" ref="M268" si="890">M267/D267</f>
        <v>0.70754716981132071</v>
      </c>
      <c r="N268" s="388">
        <f t="shared" ref="N268" si="891">N267/D267</f>
        <v>0.25471698113207547</v>
      </c>
    </row>
    <row r="269" spans="2:14" ht="17.25" customHeight="1" x14ac:dyDescent="0.2">
      <c r="B269" s="618"/>
      <c r="C269" s="634"/>
      <c r="D269" s="540"/>
      <c r="E269" s="433"/>
      <c r="F269" s="371">
        <f>F267/$E$267</f>
        <v>0</v>
      </c>
      <c r="G269" s="371">
        <f t="shared" ref="G269:K269" si="892">G267/$E$267</f>
        <v>0.25</v>
      </c>
      <c r="H269" s="371">
        <f t="shared" si="892"/>
        <v>0</v>
      </c>
      <c r="I269" s="371">
        <f>I267/$E$267</f>
        <v>0</v>
      </c>
      <c r="J269" s="371">
        <f t="shared" si="892"/>
        <v>0.5</v>
      </c>
      <c r="K269" s="371">
        <f t="shared" si="892"/>
        <v>0.25</v>
      </c>
      <c r="L269" s="435">
        <f>L267/E267</f>
        <v>0.5</v>
      </c>
      <c r="M269" s="402"/>
      <c r="N269" s="402"/>
    </row>
    <row r="270" spans="2:14" ht="17.25" customHeight="1" x14ac:dyDescent="0.2">
      <c r="B270" s="618"/>
      <c r="C270" s="629" t="s">
        <v>218</v>
      </c>
      <c r="D270" s="321">
        <v>171</v>
      </c>
      <c r="E270" s="380">
        <f t="shared" ref="E270" si="893">SUM(F270:K270)</f>
        <v>15</v>
      </c>
      <c r="F270" s="381">
        <v>2</v>
      </c>
      <c r="G270" s="381">
        <v>1</v>
      </c>
      <c r="H270" s="381">
        <v>2</v>
      </c>
      <c r="I270" s="381">
        <v>1</v>
      </c>
      <c r="J270" s="163">
        <v>7</v>
      </c>
      <c r="K270" s="163">
        <v>2</v>
      </c>
      <c r="L270" s="399">
        <f t="shared" ref="L270" si="894">H270+I270+J270</f>
        <v>10</v>
      </c>
      <c r="M270" s="382">
        <v>130</v>
      </c>
      <c r="N270" s="382">
        <f>D270-E270-M270</f>
        <v>26</v>
      </c>
    </row>
    <row r="271" spans="2:14" ht="17.25" customHeight="1" x14ac:dyDescent="0.2">
      <c r="B271" s="618"/>
      <c r="C271" s="630"/>
      <c r="D271" s="326"/>
      <c r="E271" s="427">
        <f t="shared" ref="E271" si="895">E270/D270</f>
        <v>8.771929824561403E-2</v>
      </c>
      <c r="F271" s="385">
        <f t="shared" ref="F271" si="896">F270/D270</f>
        <v>1.1695906432748537E-2</v>
      </c>
      <c r="G271" s="385">
        <f t="shared" ref="G271" si="897">G270/D270</f>
        <v>5.8479532163742687E-3</v>
      </c>
      <c r="H271" s="385">
        <f t="shared" ref="H271" si="898">H270/D270</f>
        <v>1.1695906432748537E-2</v>
      </c>
      <c r="I271" s="385">
        <f t="shared" ref="I271" si="899">I270/D270</f>
        <v>5.8479532163742687E-3</v>
      </c>
      <c r="J271" s="386">
        <f t="shared" ref="J271" si="900">J270/D270</f>
        <v>4.0935672514619881E-2</v>
      </c>
      <c r="K271" s="386">
        <f t="shared" ref="K271" si="901">K270/D270</f>
        <v>1.1695906432748537E-2</v>
      </c>
      <c r="L271" s="387">
        <f t="shared" ref="L271" si="902">L270/D270</f>
        <v>5.8479532163742687E-2</v>
      </c>
      <c r="M271" s="388">
        <f t="shared" ref="M271" si="903">M270/D270</f>
        <v>0.76023391812865493</v>
      </c>
      <c r="N271" s="388">
        <f t="shared" ref="N271" si="904">N270/D270</f>
        <v>0.15204678362573099</v>
      </c>
    </row>
    <row r="272" spans="2:14" ht="17.25" customHeight="1" x14ac:dyDescent="0.2">
      <c r="B272" s="618"/>
      <c r="C272" s="634"/>
      <c r="D272" s="540"/>
      <c r="E272" s="433"/>
      <c r="F272" s="437">
        <v>0</v>
      </c>
      <c r="G272" s="437">
        <v>0</v>
      </c>
      <c r="H272" s="437">
        <v>0</v>
      </c>
      <c r="I272" s="437">
        <v>0</v>
      </c>
      <c r="J272" s="438">
        <v>0</v>
      </c>
      <c r="K272" s="438">
        <v>0</v>
      </c>
      <c r="L272" s="439">
        <v>0</v>
      </c>
      <c r="M272" s="402"/>
      <c r="N272" s="402"/>
    </row>
    <row r="273" spans="2:14" ht="17.25" customHeight="1" x14ac:dyDescent="0.2">
      <c r="B273" s="618"/>
      <c r="C273" s="629" t="s">
        <v>219</v>
      </c>
      <c r="D273" s="321">
        <v>49</v>
      </c>
      <c r="E273" s="380">
        <f t="shared" ref="E273" si="905">SUM(F273:K273)</f>
        <v>3</v>
      </c>
      <c r="F273" s="381">
        <v>0</v>
      </c>
      <c r="G273" s="381">
        <v>0</v>
      </c>
      <c r="H273" s="381">
        <v>1</v>
      </c>
      <c r="I273" s="381">
        <v>1</v>
      </c>
      <c r="J273" s="163">
        <v>1</v>
      </c>
      <c r="K273" s="163">
        <v>0</v>
      </c>
      <c r="L273" s="399">
        <f t="shared" ref="L273" si="906">H273+I273+J273</f>
        <v>3</v>
      </c>
      <c r="M273" s="382">
        <v>39</v>
      </c>
      <c r="N273" s="382">
        <f>D273-E273-M273</f>
        <v>7</v>
      </c>
    </row>
    <row r="274" spans="2:14" ht="17.25" customHeight="1" x14ac:dyDescent="0.2">
      <c r="B274" s="618"/>
      <c r="C274" s="630"/>
      <c r="D274" s="326"/>
      <c r="E274" s="427">
        <f t="shared" ref="E274" si="907">E273/D273</f>
        <v>6.1224489795918366E-2</v>
      </c>
      <c r="F274" s="385">
        <f t="shared" ref="F274" si="908">F273/D273</f>
        <v>0</v>
      </c>
      <c r="G274" s="385">
        <f t="shared" ref="G274" si="909">G273/D273</f>
        <v>0</v>
      </c>
      <c r="H274" s="385">
        <f t="shared" ref="H274" si="910">H273/D273</f>
        <v>2.0408163265306121E-2</v>
      </c>
      <c r="I274" s="385">
        <f t="shared" ref="I274" si="911">I273/D273</f>
        <v>2.0408163265306121E-2</v>
      </c>
      <c r="J274" s="386">
        <f t="shared" ref="J274" si="912">J273/D273</f>
        <v>2.0408163265306121E-2</v>
      </c>
      <c r="K274" s="386">
        <f t="shared" ref="K274" si="913">K273/D273</f>
        <v>0</v>
      </c>
      <c r="L274" s="387">
        <f t="shared" ref="L274" si="914">L273/D273</f>
        <v>6.1224489795918366E-2</v>
      </c>
      <c r="M274" s="388">
        <f t="shared" ref="M274" si="915">M273/D273</f>
        <v>0.79591836734693877</v>
      </c>
      <c r="N274" s="388">
        <f t="shared" ref="N274" si="916">N273/D273</f>
        <v>0.14285714285714285</v>
      </c>
    </row>
    <row r="275" spans="2:14" ht="17.25" customHeight="1" x14ac:dyDescent="0.2">
      <c r="B275" s="618"/>
      <c r="C275" s="634"/>
      <c r="D275" s="540"/>
      <c r="E275" s="433"/>
      <c r="F275" s="371">
        <f>F273/E273</f>
        <v>0</v>
      </c>
      <c r="G275" s="371">
        <v>0</v>
      </c>
      <c r="H275" s="371">
        <v>0</v>
      </c>
      <c r="I275" s="371">
        <v>0</v>
      </c>
      <c r="J275" s="434">
        <v>0</v>
      </c>
      <c r="K275" s="434">
        <v>0</v>
      </c>
      <c r="L275" s="435">
        <v>0</v>
      </c>
      <c r="M275" s="402"/>
      <c r="N275" s="402"/>
    </row>
    <row r="276" spans="2:14" ht="17.25" customHeight="1" x14ac:dyDescent="0.2">
      <c r="B276" s="618"/>
      <c r="C276" s="629" t="s">
        <v>220</v>
      </c>
      <c r="D276" s="321">
        <v>38</v>
      </c>
      <c r="E276" s="380">
        <f t="shared" ref="E276" si="917">SUM(F276:K276)</f>
        <v>2</v>
      </c>
      <c r="F276" s="381">
        <v>0</v>
      </c>
      <c r="G276" s="381">
        <v>0</v>
      </c>
      <c r="H276" s="381">
        <v>1</v>
      </c>
      <c r="I276" s="381">
        <v>0</v>
      </c>
      <c r="J276" s="163">
        <v>1</v>
      </c>
      <c r="K276" s="163">
        <v>0</v>
      </c>
      <c r="L276" s="399">
        <f t="shared" ref="L276" si="918">H276+I276+J276</f>
        <v>2</v>
      </c>
      <c r="M276" s="382">
        <v>31</v>
      </c>
      <c r="N276" s="382">
        <f>D276-E276-M276</f>
        <v>5</v>
      </c>
    </row>
    <row r="277" spans="2:14" ht="17.25" customHeight="1" x14ac:dyDescent="0.2">
      <c r="B277" s="618"/>
      <c r="C277" s="630"/>
      <c r="D277" s="326"/>
      <c r="E277" s="427">
        <f t="shared" ref="E277" si="919">E276/D276</f>
        <v>5.2631578947368418E-2</v>
      </c>
      <c r="F277" s="385">
        <f t="shared" ref="F277" si="920">F276/D276</f>
        <v>0</v>
      </c>
      <c r="G277" s="385">
        <f t="shared" ref="G277" si="921">G276/D276</f>
        <v>0</v>
      </c>
      <c r="H277" s="385">
        <f t="shared" ref="H277" si="922">H276/D276</f>
        <v>2.6315789473684209E-2</v>
      </c>
      <c r="I277" s="385">
        <f t="shared" ref="I277" si="923">I276/D276</f>
        <v>0</v>
      </c>
      <c r="J277" s="386">
        <f t="shared" ref="J277" si="924">J276/D276</f>
        <v>2.6315789473684209E-2</v>
      </c>
      <c r="K277" s="386">
        <f t="shared" ref="K277" si="925">K276/D276</f>
        <v>0</v>
      </c>
      <c r="L277" s="387">
        <f t="shared" ref="L277" si="926">L276/D276</f>
        <v>5.2631578947368418E-2</v>
      </c>
      <c r="M277" s="388">
        <f t="shared" ref="M277" si="927">M276/D276</f>
        <v>0.81578947368421051</v>
      </c>
      <c r="N277" s="388">
        <f t="shared" ref="N277" si="928">N276/D276</f>
        <v>0.13157894736842105</v>
      </c>
    </row>
    <row r="278" spans="2:14" ht="17.25" customHeight="1" x14ac:dyDescent="0.2">
      <c r="B278" s="618"/>
      <c r="C278" s="634"/>
      <c r="D278" s="540"/>
      <c r="E278" s="433"/>
      <c r="F278" s="371">
        <v>0</v>
      </c>
      <c r="G278" s="371">
        <v>0</v>
      </c>
      <c r="H278" s="371">
        <v>0</v>
      </c>
      <c r="I278" s="371">
        <f>I276/E276</f>
        <v>0</v>
      </c>
      <c r="J278" s="434">
        <v>0</v>
      </c>
      <c r="K278" s="434">
        <v>0</v>
      </c>
      <c r="L278" s="435">
        <f>L276/E276</f>
        <v>1</v>
      </c>
      <c r="M278" s="402"/>
      <c r="N278" s="402"/>
    </row>
    <row r="279" spans="2:14" ht="17.25" customHeight="1" x14ac:dyDescent="0.2">
      <c r="B279" s="618"/>
      <c r="C279" s="629" t="s">
        <v>221</v>
      </c>
      <c r="D279" s="321">
        <v>33</v>
      </c>
      <c r="E279" s="380">
        <f t="shared" ref="E279" si="929">SUM(F279:K279)</f>
        <v>5</v>
      </c>
      <c r="F279" s="381">
        <v>0</v>
      </c>
      <c r="G279" s="381">
        <v>0</v>
      </c>
      <c r="H279" s="381">
        <v>0</v>
      </c>
      <c r="I279" s="381">
        <v>0</v>
      </c>
      <c r="J279" s="163">
        <v>3</v>
      </c>
      <c r="K279" s="163">
        <v>2</v>
      </c>
      <c r="L279" s="399">
        <f t="shared" ref="L279" si="930">H279+I279+J279</f>
        <v>3</v>
      </c>
      <c r="M279" s="382">
        <v>26</v>
      </c>
      <c r="N279" s="382">
        <f>D279-E279-M279</f>
        <v>2</v>
      </c>
    </row>
    <row r="280" spans="2:14" ht="17.25" customHeight="1" x14ac:dyDescent="0.2">
      <c r="B280" s="618"/>
      <c r="C280" s="630"/>
      <c r="D280" s="326"/>
      <c r="E280" s="427">
        <f t="shared" ref="E280" si="931">E279/D279</f>
        <v>0.15151515151515152</v>
      </c>
      <c r="F280" s="385">
        <f t="shared" ref="F280" si="932">F279/D279</f>
        <v>0</v>
      </c>
      <c r="G280" s="385">
        <f t="shared" ref="G280" si="933">G279/D279</f>
        <v>0</v>
      </c>
      <c r="H280" s="385">
        <f t="shared" ref="H280" si="934">H279/D279</f>
        <v>0</v>
      </c>
      <c r="I280" s="385">
        <f t="shared" ref="I280" si="935">I279/D279</f>
        <v>0</v>
      </c>
      <c r="J280" s="386">
        <f t="shared" ref="J280" si="936">J279/D279</f>
        <v>9.0909090909090912E-2</v>
      </c>
      <c r="K280" s="386">
        <f t="shared" ref="K280" si="937">K279/D279</f>
        <v>6.0606060606060608E-2</v>
      </c>
      <c r="L280" s="387">
        <f t="shared" ref="L280" si="938">L279/D279</f>
        <v>9.0909090909090912E-2</v>
      </c>
      <c r="M280" s="388">
        <f t="shared" ref="M280" si="939">M279/D279</f>
        <v>0.78787878787878785</v>
      </c>
      <c r="N280" s="388">
        <f t="shared" ref="N280" si="940">N279/D279</f>
        <v>6.0606060606060608E-2</v>
      </c>
    </row>
    <row r="281" spans="2:14" ht="17.25" customHeight="1" x14ac:dyDescent="0.2">
      <c r="B281" s="618"/>
      <c r="C281" s="634"/>
      <c r="D281" s="540"/>
      <c r="E281" s="433"/>
      <c r="F281" s="371">
        <f t="shared" ref="F281" si="941">F279/E279</f>
        <v>0</v>
      </c>
      <c r="G281" s="371">
        <f t="shared" ref="G281" si="942">G279/E279</f>
        <v>0</v>
      </c>
      <c r="H281" s="371">
        <f t="shared" ref="H281" si="943">H279/E279</f>
        <v>0</v>
      </c>
      <c r="I281" s="371">
        <f t="shared" ref="I281" si="944">I279/E279</f>
        <v>0</v>
      </c>
      <c r="J281" s="434">
        <f t="shared" ref="J281" si="945">J279/E279</f>
        <v>0.6</v>
      </c>
      <c r="K281" s="434">
        <f t="shared" ref="K281" si="946">K279/E279</f>
        <v>0.4</v>
      </c>
      <c r="L281" s="435">
        <f t="shared" ref="L281" si="947">L279/E279</f>
        <v>0.6</v>
      </c>
      <c r="M281" s="402"/>
      <c r="N281" s="402"/>
    </row>
    <row r="282" spans="2:14" ht="17.25" customHeight="1" x14ac:dyDescent="0.2">
      <c r="B282" s="618"/>
      <c r="C282" s="629" t="s">
        <v>222</v>
      </c>
      <c r="D282" s="321">
        <v>30</v>
      </c>
      <c r="E282" s="380">
        <f t="shared" ref="E282" si="948">SUM(F282:K282)</f>
        <v>10</v>
      </c>
      <c r="F282" s="381">
        <v>0</v>
      </c>
      <c r="G282" s="381">
        <v>0</v>
      </c>
      <c r="H282" s="381">
        <v>0</v>
      </c>
      <c r="I282" s="381">
        <v>2</v>
      </c>
      <c r="J282" s="163">
        <v>7</v>
      </c>
      <c r="K282" s="163">
        <v>1</v>
      </c>
      <c r="L282" s="399">
        <f t="shared" ref="L282" si="949">H282+I282+J282</f>
        <v>9</v>
      </c>
      <c r="M282" s="382">
        <v>17</v>
      </c>
      <c r="N282" s="382">
        <f>D282-E282-M282</f>
        <v>3</v>
      </c>
    </row>
    <row r="283" spans="2:14" ht="17.25" customHeight="1" x14ac:dyDescent="0.2">
      <c r="B283" s="618"/>
      <c r="C283" s="630"/>
      <c r="D283" s="326"/>
      <c r="E283" s="427">
        <f t="shared" ref="E283" si="950">E282/D282</f>
        <v>0.33333333333333331</v>
      </c>
      <c r="F283" s="385">
        <f t="shared" ref="F283" si="951">F282/D282</f>
        <v>0</v>
      </c>
      <c r="G283" s="385">
        <f t="shared" ref="G283" si="952">G282/D282</f>
        <v>0</v>
      </c>
      <c r="H283" s="385">
        <f t="shared" ref="H283" si="953">H282/D282</f>
        <v>0</v>
      </c>
      <c r="I283" s="385">
        <f t="shared" ref="I283" si="954">I282/D282</f>
        <v>6.6666666666666666E-2</v>
      </c>
      <c r="J283" s="386">
        <f t="shared" ref="J283" si="955">J282/D282</f>
        <v>0.23333333333333334</v>
      </c>
      <c r="K283" s="386">
        <f t="shared" ref="K283" si="956">K282/D282</f>
        <v>3.3333333333333333E-2</v>
      </c>
      <c r="L283" s="387">
        <f t="shared" ref="L283" si="957">L282/D282</f>
        <v>0.3</v>
      </c>
      <c r="M283" s="388">
        <f t="shared" ref="M283" si="958">M282/D282</f>
        <v>0.56666666666666665</v>
      </c>
      <c r="N283" s="388">
        <f t="shared" ref="N283" si="959">N282/D282</f>
        <v>0.1</v>
      </c>
    </row>
    <row r="284" spans="2:14" ht="17.25" customHeight="1" thickBot="1" x14ac:dyDescent="0.25">
      <c r="B284" s="618"/>
      <c r="C284" s="632"/>
      <c r="D284" s="541"/>
      <c r="E284" s="440"/>
      <c r="F284" s="441">
        <f t="shared" ref="F284" si="960">F282/E282</f>
        <v>0</v>
      </c>
      <c r="G284" s="441">
        <f t="shared" ref="G284" si="961">G282/E282</f>
        <v>0</v>
      </c>
      <c r="H284" s="441">
        <f t="shared" ref="H284" si="962">H282/E282</f>
        <v>0</v>
      </c>
      <c r="I284" s="441">
        <f t="shared" ref="I284" si="963">I282/E282</f>
        <v>0.2</v>
      </c>
      <c r="J284" s="442">
        <f t="shared" ref="J284" si="964">J282/E282</f>
        <v>0.7</v>
      </c>
      <c r="K284" s="442">
        <f t="shared" ref="K284" si="965">K282/E282</f>
        <v>0.1</v>
      </c>
      <c r="L284" s="443">
        <f t="shared" ref="L284" si="966">L282/E282</f>
        <v>0.9</v>
      </c>
      <c r="M284" s="404"/>
      <c r="N284" s="404"/>
    </row>
    <row r="285" spans="2:14" ht="17.25" customHeight="1" thickTop="1" x14ac:dyDescent="0.2">
      <c r="B285" s="618"/>
      <c r="C285" s="37" t="s">
        <v>182</v>
      </c>
      <c r="D285" s="340">
        <f>D270+D273+D276+D279</f>
        <v>291</v>
      </c>
      <c r="E285" s="380">
        <f t="shared" ref="E285:N285" si="967">E270+E273+E276+E279</f>
        <v>25</v>
      </c>
      <c r="F285" s="381">
        <f t="shared" si="967"/>
        <v>2</v>
      </c>
      <c r="G285" s="381">
        <f t="shared" si="967"/>
        <v>1</v>
      </c>
      <c r="H285" s="381">
        <f t="shared" si="967"/>
        <v>4</v>
      </c>
      <c r="I285" s="381">
        <f t="shared" si="967"/>
        <v>2</v>
      </c>
      <c r="J285" s="163">
        <f t="shared" si="967"/>
        <v>12</v>
      </c>
      <c r="K285" s="409">
        <f t="shared" si="967"/>
        <v>4</v>
      </c>
      <c r="L285" s="410">
        <f t="shared" si="967"/>
        <v>18</v>
      </c>
      <c r="M285" s="382">
        <f t="shared" si="967"/>
        <v>226</v>
      </c>
      <c r="N285" s="382">
        <f t="shared" si="967"/>
        <v>40</v>
      </c>
    </row>
    <row r="286" spans="2:14" ht="17.25" customHeight="1" x14ac:dyDescent="0.2">
      <c r="B286" s="618"/>
      <c r="C286" s="35" t="s">
        <v>183</v>
      </c>
      <c r="D286" s="164"/>
      <c r="E286" s="427">
        <f>E285/D285</f>
        <v>8.5910652920962199E-2</v>
      </c>
      <c r="F286" s="385">
        <f>F285/D285</f>
        <v>6.8728522336769758E-3</v>
      </c>
      <c r="G286" s="385">
        <f>G285/D285</f>
        <v>3.4364261168384879E-3</v>
      </c>
      <c r="H286" s="385">
        <f>H285/D285</f>
        <v>1.3745704467353952E-2</v>
      </c>
      <c r="I286" s="385">
        <f>I285/D285</f>
        <v>6.8728522336769758E-3</v>
      </c>
      <c r="J286" s="386">
        <f>J285/D285</f>
        <v>4.1237113402061855E-2</v>
      </c>
      <c r="K286" s="411">
        <f>K285/D285</f>
        <v>1.3745704467353952E-2</v>
      </c>
      <c r="L286" s="412">
        <f>L285/D285</f>
        <v>6.1855670103092786E-2</v>
      </c>
      <c r="M286" s="388">
        <f>M285/D285</f>
        <v>0.7766323024054983</v>
      </c>
      <c r="N286" s="388">
        <f>N285/D285</f>
        <v>0.13745704467353953</v>
      </c>
    </row>
    <row r="287" spans="2:14" ht="17.25" customHeight="1" x14ac:dyDescent="0.2">
      <c r="B287" s="618"/>
      <c r="C287" s="4"/>
      <c r="D287" s="165"/>
      <c r="E287" s="433"/>
      <c r="F287" s="437">
        <f>F285/E285</f>
        <v>0.08</v>
      </c>
      <c r="G287" s="437">
        <f>G285/E285</f>
        <v>0.04</v>
      </c>
      <c r="H287" s="437">
        <f>H285/E285</f>
        <v>0.16</v>
      </c>
      <c r="I287" s="437">
        <f>I285/E285</f>
        <v>0.08</v>
      </c>
      <c r="J287" s="438">
        <f>J285/E285</f>
        <v>0.48</v>
      </c>
      <c r="K287" s="444">
        <f>K285/E285</f>
        <v>0.16</v>
      </c>
      <c r="L287" s="445">
        <f>L285/E285</f>
        <v>0.72</v>
      </c>
      <c r="M287" s="402"/>
      <c r="N287" s="402"/>
    </row>
    <row r="288" spans="2:14" ht="17.25" customHeight="1" x14ac:dyDescent="0.2">
      <c r="B288" s="618"/>
      <c r="C288" s="3" t="s">
        <v>182</v>
      </c>
      <c r="D288" s="341">
        <f>SUM(D273:D282)</f>
        <v>150</v>
      </c>
      <c r="E288" s="380">
        <f t="shared" ref="E288:N288" si="968">E273+E276+E279+E282</f>
        <v>20</v>
      </c>
      <c r="F288" s="381">
        <f t="shared" si="968"/>
        <v>0</v>
      </c>
      <c r="G288" s="381">
        <f t="shared" si="968"/>
        <v>0</v>
      </c>
      <c r="H288" s="381">
        <f t="shared" si="968"/>
        <v>2</v>
      </c>
      <c r="I288" s="381">
        <f t="shared" si="968"/>
        <v>3</v>
      </c>
      <c r="J288" s="163">
        <f t="shared" si="968"/>
        <v>12</v>
      </c>
      <c r="K288" s="409">
        <f t="shared" si="968"/>
        <v>3</v>
      </c>
      <c r="L288" s="410">
        <f t="shared" si="968"/>
        <v>17</v>
      </c>
      <c r="M288" s="382">
        <f t="shared" si="968"/>
        <v>113</v>
      </c>
      <c r="N288" s="382">
        <f t="shared" si="968"/>
        <v>17</v>
      </c>
    </row>
    <row r="289" spans="1:14" ht="17.25" customHeight="1" x14ac:dyDescent="0.2">
      <c r="B289" s="618"/>
      <c r="C289" s="35" t="s">
        <v>184</v>
      </c>
      <c r="D289" s="342"/>
      <c r="E289" s="427">
        <f>E288/D288</f>
        <v>0.13333333333333333</v>
      </c>
      <c r="F289" s="385">
        <f>F288/D288</f>
        <v>0</v>
      </c>
      <c r="G289" s="385">
        <f>G288/D288</f>
        <v>0</v>
      </c>
      <c r="H289" s="385">
        <f>H288/D288</f>
        <v>1.3333333333333334E-2</v>
      </c>
      <c r="I289" s="385">
        <f>I288/D288</f>
        <v>0.02</v>
      </c>
      <c r="J289" s="386">
        <f>J288/D288</f>
        <v>0.08</v>
      </c>
      <c r="K289" s="411">
        <f>K288/D288</f>
        <v>0.02</v>
      </c>
      <c r="L289" s="412">
        <f>L288/D288</f>
        <v>0.11333333333333333</v>
      </c>
      <c r="M289" s="388">
        <f>M288/D288</f>
        <v>0.7533333333333333</v>
      </c>
      <c r="N289" s="388">
        <f>N288/D288</f>
        <v>0.11333333333333333</v>
      </c>
    </row>
    <row r="290" spans="1:14" ht="17.25" customHeight="1" thickBot="1" x14ac:dyDescent="0.25">
      <c r="B290" s="619"/>
      <c r="C290" s="4"/>
      <c r="D290" s="165"/>
      <c r="E290" s="446"/>
      <c r="F290" s="447">
        <f>F288/E288</f>
        <v>0</v>
      </c>
      <c r="G290" s="447">
        <f>G288/E288</f>
        <v>0</v>
      </c>
      <c r="H290" s="447">
        <f>H288/E288</f>
        <v>0.1</v>
      </c>
      <c r="I290" s="447">
        <f>I288/E288</f>
        <v>0.15</v>
      </c>
      <c r="J290" s="448">
        <f>J288/E288</f>
        <v>0.6</v>
      </c>
      <c r="K290" s="449">
        <f>K288/E288</f>
        <v>0.15</v>
      </c>
      <c r="L290" s="450">
        <f>L288/E288</f>
        <v>0.85</v>
      </c>
      <c r="M290" s="408"/>
      <c r="N290" s="408"/>
    </row>
    <row r="291" spans="1:14" x14ac:dyDescent="0.2">
      <c r="B291" s="378"/>
      <c r="C291" s="21"/>
      <c r="D291" s="17"/>
      <c r="E291" s="372"/>
      <c r="F291" s="360"/>
      <c r="G291" s="360"/>
      <c r="H291" s="360"/>
      <c r="I291" s="379"/>
      <c r="J291" s="379"/>
      <c r="K291" s="379"/>
      <c r="L291" s="379"/>
      <c r="M291" s="379"/>
      <c r="N291" s="379"/>
    </row>
    <row r="292" spans="1:14" ht="14.4" x14ac:dyDescent="0.2">
      <c r="B292" s="353" t="s">
        <v>307</v>
      </c>
    </row>
    <row r="293" spans="1:14" ht="7.5" customHeight="1" x14ac:dyDescent="0.2">
      <c r="B293" s="352"/>
    </row>
    <row r="294" spans="1:14" x14ac:dyDescent="0.2">
      <c r="A294" s="361"/>
      <c r="B294" s="352"/>
      <c r="J294" s="354" t="s">
        <v>167</v>
      </c>
    </row>
    <row r="295" spans="1:14" x14ac:dyDescent="0.2">
      <c r="A295" s="361"/>
      <c r="B295" s="352"/>
      <c r="J295" s="354" t="s">
        <v>280</v>
      </c>
    </row>
    <row r="296" spans="1:14" x14ac:dyDescent="0.2">
      <c r="A296" s="361"/>
      <c r="B296" s="352"/>
      <c r="J296" s="354" t="s">
        <v>281</v>
      </c>
    </row>
    <row r="297" spans="1:14" ht="7.5" customHeight="1" x14ac:dyDescent="0.2">
      <c r="A297" s="361"/>
      <c r="B297" s="352"/>
      <c r="J297" s="373"/>
    </row>
    <row r="298" spans="1:14" ht="13.8" thickBot="1" x14ac:dyDescent="0.25">
      <c r="F298" s="374" t="s">
        <v>282</v>
      </c>
      <c r="G298" s="374" t="s">
        <v>283</v>
      </c>
      <c r="H298" s="374" t="s">
        <v>284</v>
      </c>
      <c r="I298" s="374" t="s">
        <v>285</v>
      </c>
      <c r="J298" s="374" t="s">
        <v>286</v>
      </c>
      <c r="K298" s="374"/>
      <c r="M298" s="17"/>
      <c r="N298" s="17" t="s">
        <v>287</v>
      </c>
    </row>
    <row r="299" spans="1:14" ht="13.5" customHeight="1" x14ac:dyDescent="0.2">
      <c r="B299" s="656" t="s">
        <v>308</v>
      </c>
      <c r="C299" s="657"/>
      <c r="D299" s="635" t="s">
        <v>207</v>
      </c>
      <c r="E299" s="650" t="s">
        <v>289</v>
      </c>
      <c r="F299" s="375"/>
      <c r="G299" s="375"/>
      <c r="H299" s="375"/>
      <c r="I299" s="375"/>
      <c r="J299" s="375"/>
      <c r="K299" s="375"/>
      <c r="L299" s="377"/>
      <c r="M299" s="637" t="s">
        <v>290</v>
      </c>
      <c r="N299" s="637" t="s">
        <v>229</v>
      </c>
    </row>
    <row r="300" spans="1:14" x14ac:dyDescent="0.2">
      <c r="B300" s="658"/>
      <c r="C300" s="659"/>
      <c r="D300" s="603"/>
      <c r="E300" s="651"/>
      <c r="F300" s="23" t="s">
        <v>291</v>
      </c>
      <c r="G300" s="24"/>
      <c r="H300" s="24"/>
      <c r="I300" s="25"/>
      <c r="J300" s="25"/>
      <c r="K300" s="25"/>
      <c r="L300" s="177"/>
      <c r="M300" s="638"/>
      <c r="N300" s="638"/>
    </row>
    <row r="301" spans="1:14" ht="13.5" customHeight="1" x14ac:dyDescent="0.2">
      <c r="B301" s="658"/>
      <c r="C301" s="659"/>
      <c r="D301" s="603"/>
      <c r="E301" s="651"/>
      <c r="F301" s="626" t="s">
        <v>292</v>
      </c>
      <c r="G301" s="626" t="s">
        <v>293</v>
      </c>
      <c r="H301" s="626" t="s">
        <v>294</v>
      </c>
      <c r="I301" s="626" t="s">
        <v>295</v>
      </c>
      <c r="J301" s="635" t="s">
        <v>296</v>
      </c>
      <c r="K301" s="635" t="s">
        <v>297</v>
      </c>
      <c r="L301" s="178" t="s">
        <v>298</v>
      </c>
      <c r="M301" s="638"/>
      <c r="N301" s="638"/>
    </row>
    <row r="302" spans="1:14" ht="13.5" customHeight="1" x14ac:dyDescent="0.2">
      <c r="B302" s="658"/>
      <c r="C302" s="659"/>
      <c r="D302" s="603"/>
      <c r="E302" s="651"/>
      <c r="F302" s="604"/>
      <c r="G302" s="604"/>
      <c r="H302" s="604"/>
      <c r="I302" s="604"/>
      <c r="J302" s="603"/>
      <c r="K302" s="603"/>
      <c r="L302" s="662" t="s">
        <v>299</v>
      </c>
      <c r="M302" s="638"/>
      <c r="N302" s="638"/>
    </row>
    <row r="303" spans="1:14" ht="40.5" customHeight="1" x14ac:dyDescent="0.2">
      <c r="B303" s="660"/>
      <c r="C303" s="661"/>
      <c r="D303" s="636"/>
      <c r="E303" s="652"/>
      <c r="F303" s="605"/>
      <c r="G303" s="605"/>
      <c r="H303" s="605"/>
      <c r="I303" s="605"/>
      <c r="J303" s="636"/>
      <c r="K303" s="636"/>
      <c r="L303" s="663"/>
      <c r="M303" s="639"/>
      <c r="N303" s="639"/>
    </row>
    <row r="304" spans="1:14" ht="13.5" customHeight="1" x14ac:dyDescent="0.2">
      <c r="B304" s="640" t="s">
        <v>263</v>
      </c>
      <c r="C304" s="641"/>
      <c r="D304" s="163">
        <f>D307+D310+D313+D316+D319+D322</f>
        <v>427</v>
      </c>
      <c r="E304" s="380">
        <f>E307+E310+E313+E316+E319+E322</f>
        <v>17</v>
      </c>
      <c r="F304" s="381">
        <f t="shared" ref="F304:N304" si="969">F307+F310+F313+F316+F319+F322</f>
        <v>0</v>
      </c>
      <c r="G304" s="381">
        <f t="shared" si="969"/>
        <v>5</v>
      </c>
      <c r="H304" s="381">
        <f t="shared" si="969"/>
        <v>7</v>
      </c>
      <c r="I304" s="381">
        <f t="shared" si="969"/>
        <v>3</v>
      </c>
      <c r="J304" s="163">
        <f t="shared" si="969"/>
        <v>0</v>
      </c>
      <c r="K304" s="409">
        <f t="shared" si="969"/>
        <v>2</v>
      </c>
      <c r="L304" s="410">
        <f t="shared" si="969"/>
        <v>10</v>
      </c>
      <c r="M304" s="382">
        <f t="shared" si="969"/>
        <v>337</v>
      </c>
      <c r="N304" s="382">
        <f t="shared" si="969"/>
        <v>73</v>
      </c>
    </row>
    <row r="305" spans="2:14" x14ac:dyDescent="0.2">
      <c r="B305" s="642"/>
      <c r="C305" s="643"/>
      <c r="D305" s="329"/>
      <c r="E305" s="427">
        <f>E304/D304</f>
        <v>3.9812646370023422E-2</v>
      </c>
      <c r="F305" s="385">
        <f>F304/D304</f>
        <v>0</v>
      </c>
      <c r="G305" s="385">
        <f>G304/D304</f>
        <v>1.1709601873536301E-2</v>
      </c>
      <c r="H305" s="385">
        <f>H304/D304</f>
        <v>1.6393442622950821E-2</v>
      </c>
      <c r="I305" s="385">
        <f>I304/D304</f>
        <v>7.0257611241217799E-3</v>
      </c>
      <c r="J305" s="386">
        <f>J304/D304</f>
        <v>0</v>
      </c>
      <c r="K305" s="411">
        <f>K304/D304</f>
        <v>4.6838407494145199E-3</v>
      </c>
      <c r="L305" s="412">
        <f>L304/D304</f>
        <v>2.3419203747072601E-2</v>
      </c>
      <c r="M305" s="388">
        <f>M304/D304</f>
        <v>0.78922716627634659</v>
      </c>
      <c r="N305" s="388">
        <f>N304/D304</f>
        <v>0.17096018735362997</v>
      </c>
    </row>
    <row r="306" spans="2:14" ht="13.8" thickBot="1" x14ac:dyDescent="0.25">
      <c r="B306" s="644"/>
      <c r="C306" s="645"/>
      <c r="D306" s="333"/>
      <c r="E306" s="428"/>
      <c r="F306" s="452">
        <f>F304/E304</f>
        <v>0</v>
      </c>
      <c r="G306" s="452">
        <f>G304/E304</f>
        <v>0.29411764705882354</v>
      </c>
      <c r="H306" s="452">
        <f>H304/E304</f>
        <v>0.41176470588235292</v>
      </c>
      <c r="I306" s="452">
        <f>I304/E304</f>
        <v>0.17647058823529413</v>
      </c>
      <c r="J306" s="452">
        <f>J304/E304</f>
        <v>0</v>
      </c>
      <c r="K306" s="431">
        <f>K304/E304</f>
        <v>0.11764705882352941</v>
      </c>
      <c r="L306" s="432">
        <f>L304/E304</f>
        <v>0.58823529411764708</v>
      </c>
      <c r="M306" s="392"/>
      <c r="N306" s="392"/>
    </row>
    <row r="307" spans="2:14" ht="17.25" customHeight="1" thickTop="1" x14ac:dyDescent="0.2">
      <c r="B307" s="617" t="s">
        <v>209</v>
      </c>
      <c r="C307" s="633" t="s">
        <v>170</v>
      </c>
      <c r="D307" s="318">
        <v>49</v>
      </c>
      <c r="E307" s="393">
        <f>SUM(F307:K307)</f>
        <v>0</v>
      </c>
      <c r="F307" s="394">
        <v>0</v>
      </c>
      <c r="G307" s="394">
        <v>0</v>
      </c>
      <c r="H307" s="394">
        <v>0</v>
      </c>
      <c r="I307" s="394">
        <v>0</v>
      </c>
      <c r="J307" s="395">
        <v>0</v>
      </c>
      <c r="K307" s="395">
        <v>0</v>
      </c>
      <c r="L307" s="396">
        <f>H307+I307+J307</f>
        <v>0</v>
      </c>
      <c r="M307" s="397">
        <v>40</v>
      </c>
      <c r="N307" s="397">
        <f>D307-E307-M307</f>
        <v>9</v>
      </c>
    </row>
    <row r="308" spans="2:14" ht="17.25" customHeight="1" x14ac:dyDescent="0.2">
      <c r="B308" s="618"/>
      <c r="C308" s="630"/>
      <c r="D308" s="326"/>
      <c r="E308" s="427">
        <f>E307/D307</f>
        <v>0</v>
      </c>
      <c r="F308" s="385">
        <f>F307/D307</f>
        <v>0</v>
      </c>
      <c r="G308" s="385">
        <f>G307/D307</f>
        <v>0</v>
      </c>
      <c r="H308" s="385">
        <f>H307/D307</f>
        <v>0</v>
      </c>
      <c r="I308" s="385">
        <f>I307/D307</f>
        <v>0</v>
      </c>
      <c r="J308" s="386">
        <f>J307/D307</f>
        <v>0</v>
      </c>
      <c r="K308" s="386">
        <f>K307/D307</f>
        <v>0</v>
      </c>
      <c r="L308" s="387">
        <f>L307/D307</f>
        <v>0</v>
      </c>
      <c r="M308" s="388">
        <f>M307/D307</f>
        <v>0.81632653061224492</v>
      </c>
      <c r="N308" s="388">
        <f>N307/D307</f>
        <v>0.18367346938775511</v>
      </c>
    </row>
    <row r="309" spans="2:14" ht="17.25" customHeight="1" x14ac:dyDescent="0.2">
      <c r="B309" s="618"/>
      <c r="C309" s="634"/>
      <c r="D309" s="209"/>
      <c r="E309" s="433"/>
      <c r="F309" s="371">
        <f>IFERROR(F307/$E307,0)</f>
        <v>0</v>
      </c>
      <c r="G309" s="371">
        <f t="shared" ref="G309:L309" si="970">IFERROR(G307/$E307,0)</f>
        <v>0</v>
      </c>
      <c r="H309" s="371">
        <f t="shared" si="970"/>
        <v>0</v>
      </c>
      <c r="I309" s="371">
        <f t="shared" si="970"/>
        <v>0</v>
      </c>
      <c r="J309" s="371">
        <f t="shared" si="970"/>
        <v>0</v>
      </c>
      <c r="K309" s="371">
        <f t="shared" si="970"/>
        <v>0</v>
      </c>
      <c r="L309" s="435">
        <f t="shared" si="970"/>
        <v>0</v>
      </c>
      <c r="M309" s="392"/>
      <c r="N309" s="392"/>
    </row>
    <row r="310" spans="2:14" ht="17.25" customHeight="1" x14ac:dyDescent="0.2">
      <c r="B310" s="618"/>
      <c r="C310" s="629" t="s">
        <v>171</v>
      </c>
      <c r="D310" s="313">
        <v>87</v>
      </c>
      <c r="E310" s="380">
        <f t="shared" ref="E310" si="971">SUM(F310:K310)</f>
        <v>1</v>
      </c>
      <c r="F310" s="381">
        <v>0</v>
      </c>
      <c r="G310" s="381">
        <v>0</v>
      </c>
      <c r="H310" s="381">
        <v>0</v>
      </c>
      <c r="I310" s="381">
        <v>1</v>
      </c>
      <c r="J310" s="163">
        <v>0</v>
      </c>
      <c r="K310" s="163">
        <v>0</v>
      </c>
      <c r="L310" s="399">
        <f t="shared" ref="L310" si="972">H310+I310+J310</f>
        <v>1</v>
      </c>
      <c r="M310" s="382">
        <v>72</v>
      </c>
      <c r="N310" s="382">
        <f>D310-E310-M310</f>
        <v>14</v>
      </c>
    </row>
    <row r="311" spans="2:14" ht="17.25" customHeight="1" x14ac:dyDescent="0.2">
      <c r="B311" s="618"/>
      <c r="C311" s="630"/>
      <c r="D311" s="326"/>
      <c r="E311" s="427">
        <f t="shared" ref="E311" si="973">E310/D310</f>
        <v>1.1494252873563218E-2</v>
      </c>
      <c r="F311" s="385">
        <f t="shared" ref="F311" si="974">F310/D310</f>
        <v>0</v>
      </c>
      <c r="G311" s="385">
        <f t="shared" ref="G311" si="975">G310/D310</f>
        <v>0</v>
      </c>
      <c r="H311" s="385">
        <f t="shared" ref="H311" si="976">H310/D310</f>
        <v>0</v>
      </c>
      <c r="I311" s="385">
        <f t="shared" ref="I311" si="977">I310/D310</f>
        <v>1.1494252873563218E-2</v>
      </c>
      <c r="J311" s="386">
        <f t="shared" ref="J311" si="978">J310/D310</f>
        <v>0</v>
      </c>
      <c r="K311" s="386">
        <f t="shared" ref="K311" si="979">K310/D310</f>
        <v>0</v>
      </c>
      <c r="L311" s="387">
        <f t="shared" ref="L311" si="980">L310/D310</f>
        <v>1.1494252873563218E-2</v>
      </c>
      <c r="M311" s="388">
        <f t="shared" ref="M311" si="981">M310/D310</f>
        <v>0.82758620689655171</v>
      </c>
      <c r="N311" s="388">
        <f t="shared" ref="N311" si="982">N310/D310</f>
        <v>0.16091954022988506</v>
      </c>
    </row>
    <row r="312" spans="2:14" ht="17.25" customHeight="1" x14ac:dyDescent="0.2">
      <c r="B312" s="618"/>
      <c r="C312" s="634"/>
      <c r="D312" s="540"/>
      <c r="E312" s="433"/>
      <c r="F312" s="371">
        <f>IFERROR(F310/$E310,0)</f>
        <v>0</v>
      </c>
      <c r="G312" s="371">
        <f t="shared" ref="G312:L312" si="983">IFERROR(G310/$E310,0)</f>
        <v>0</v>
      </c>
      <c r="H312" s="371">
        <f t="shared" si="983"/>
        <v>0</v>
      </c>
      <c r="I312" s="371">
        <f t="shared" si="983"/>
        <v>1</v>
      </c>
      <c r="J312" s="434">
        <f t="shared" si="983"/>
        <v>0</v>
      </c>
      <c r="K312" s="434">
        <f t="shared" si="983"/>
        <v>0</v>
      </c>
      <c r="L312" s="435">
        <f t="shared" si="983"/>
        <v>1</v>
      </c>
      <c r="M312" s="392"/>
      <c r="N312" s="392"/>
    </row>
    <row r="313" spans="2:14" ht="17.25" customHeight="1" x14ac:dyDescent="0.2">
      <c r="B313" s="618"/>
      <c r="C313" s="626" t="s">
        <v>212</v>
      </c>
      <c r="D313" s="321">
        <v>25</v>
      </c>
      <c r="E313" s="380">
        <f t="shared" ref="E313" si="984">SUM(F313:K313)</f>
        <v>0</v>
      </c>
      <c r="F313" s="381">
        <v>0</v>
      </c>
      <c r="G313" s="381">
        <v>0</v>
      </c>
      <c r="H313" s="381">
        <v>0</v>
      </c>
      <c r="I313" s="381">
        <v>0</v>
      </c>
      <c r="J313" s="163">
        <v>0</v>
      </c>
      <c r="K313" s="163">
        <v>0</v>
      </c>
      <c r="L313" s="399">
        <f t="shared" ref="L313" si="985">H313+I313+J313</f>
        <v>0</v>
      </c>
      <c r="M313" s="382">
        <v>22</v>
      </c>
      <c r="N313" s="382">
        <f>D313-E313-M313</f>
        <v>3</v>
      </c>
    </row>
    <row r="314" spans="2:14" ht="17.25" customHeight="1" x14ac:dyDescent="0.2">
      <c r="B314" s="618"/>
      <c r="C314" s="604"/>
      <c r="D314" s="326"/>
      <c r="E314" s="427">
        <f t="shared" ref="E314" si="986">E313/D313</f>
        <v>0</v>
      </c>
      <c r="F314" s="385">
        <f t="shared" ref="F314" si="987">F313/D313</f>
        <v>0</v>
      </c>
      <c r="G314" s="385">
        <f t="shared" ref="G314" si="988">G313/D313</f>
        <v>0</v>
      </c>
      <c r="H314" s="385">
        <f t="shared" ref="H314" si="989">H313/D313</f>
        <v>0</v>
      </c>
      <c r="I314" s="385">
        <f t="shared" ref="I314" si="990">I313/D313</f>
        <v>0</v>
      </c>
      <c r="J314" s="386">
        <f t="shared" ref="J314" si="991">J313/D313</f>
        <v>0</v>
      </c>
      <c r="K314" s="386">
        <f>K313/D313</f>
        <v>0</v>
      </c>
      <c r="L314" s="387">
        <f t="shared" ref="L314" si="992">L313/D313</f>
        <v>0</v>
      </c>
      <c r="M314" s="388">
        <f t="shared" ref="M314" si="993">M313/D313</f>
        <v>0.88</v>
      </c>
      <c r="N314" s="388">
        <f t="shared" ref="N314" si="994">N313/D313</f>
        <v>0.12</v>
      </c>
    </row>
    <row r="315" spans="2:14" ht="17.25" customHeight="1" x14ac:dyDescent="0.2">
      <c r="B315" s="618"/>
      <c r="C315" s="604"/>
      <c r="D315" s="540"/>
      <c r="E315" s="433"/>
      <c r="F315" s="429">
        <f>IFERROR(F313/$E313,0)</f>
        <v>0</v>
      </c>
      <c r="G315" s="429">
        <f t="shared" ref="G315:L315" si="995">IFERROR(G313/$E313,0)</f>
        <v>0</v>
      </c>
      <c r="H315" s="429">
        <f t="shared" si="995"/>
        <v>0</v>
      </c>
      <c r="I315" s="429">
        <f t="shared" si="995"/>
        <v>0</v>
      </c>
      <c r="J315" s="429">
        <f t="shared" si="995"/>
        <v>0</v>
      </c>
      <c r="K315" s="430">
        <f t="shared" si="995"/>
        <v>0</v>
      </c>
      <c r="L315" s="547">
        <f t="shared" si="995"/>
        <v>0</v>
      </c>
      <c r="M315" s="392"/>
      <c r="N315" s="392"/>
    </row>
    <row r="316" spans="2:14" ht="17.25" customHeight="1" x14ac:dyDescent="0.2">
      <c r="B316" s="618"/>
      <c r="C316" s="629" t="s">
        <v>264</v>
      </c>
      <c r="D316" s="321">
        <v>82</v>
      </c>
      <c r="E316" s="380">
        <f t="shared" ref="E316" si="996">SUM(F316:K316)</f>
        <v>2</v>
      </c>
      <c r="F316" s="381">
        <v>0</v>
      </c>
      <c r="G316" s="381">
        <v>0</v>
      </c>
      <c r="H316" s="381">
        <v>0</v>
      </c>
      <c r="I316" s="381">
        <v>0</v>
      </c>
      <c r="J316" s="163">
        <v>0</v>
      </c>
      <c r="K316" s="163">
        <v>2</v>
      </c>
      <c r="L316" s="399">
        <f t="shared" ref="L316" si="997">H316+I316+J316</f>
        <v>0</v>
      </c>
      <c r="M316" s="382">
        <v>67</v>
      </c>
      <c r="N316" s="382">
        <f>D316-E316-M316</f>
        <v>13</v>
      </c>
    </row>
    <row r="317" spans="2:14" ht="17.25" customHeight="1" x14ac:dyDescent="0.2">
      <c r="B317" s="618"/>
      <c r="C317" s="630"/>
      <c r="D317" s="326"/>
      <c r="E317" s="427">
        <f t="shared" ref="E317" si="998">E316/D316</f>
        <v>2.4390243902439025E-2</v>
      </c>
      <c r="F317" s="385">
        <f t="shared" ref="F317" si="999">F316/D316</f>
        <v>0</v>
      </c>
      <c r="G317" s="385">
        <f t="shared" ref="G317" si="1000">G316/D316</f>
        <v>0</v>
      </c>
      <c r="H317" s="385">
        <f t="shared" ref="H317" si="1001">H316/D316</f>
        <v>0</v>
      </c>
      <c r="I317" s="385">
        <f t="shared" ref="I317" si="1002">I316/D316</f>
        <v>0</v>
      </c>
      <c r="J317" s="386">
        <f t="shared" ref="J317" si="1003">J316/D316</f>
        <v>0</v>
      </c>
      <c r="K317" s="386">
        <f t="shared" ref="K317" si="1004">K316/D316</f>
        <v>2.4390243902439025E-2</v>
      </c>
      <c r="L317" s="387">
        <f t="shared" ref="L317" si="1005">L316/D316</f>
        <v>0</v>
      </c>
      <c r="M317" s="388">
        <f t="shared" ref="M317" si="1006">M316/D316</f>
        <v>0.81707317073170727</v>
      </c>
      <c r="N317" s="388">
        <f t="shared" ref="N317" si="1007">N316/D316</f>
        <v>0.15853658536585366</v>
      </c>
    </row>
    <row r="318" spans="2:14" ht="17.25" customHeight="1" x14ac:dyDescent="0.2">
      <c r="B318" s="618"/>
      <c r="C318" s="634"/>
      <c r="D318" s="540"/>
      <c r="E318" s="433"/>
      <c r="F318" s="429">
        <f>IFERROR(F316/$E316,0)</f>
        <v>0</v>
      </c>
      <c r="G318" s="429">
        <f t="shared" ref="G318:L318" si="1008">IFERROR(G316/$E316,0)</f>
        <v>0</v>
      </c>
      <c r="H318" s="429">
        <f t="shared" si="1008"/>
        <v>0</v>
      </c>
      <c r="I318" s="429">
        <f t="shared" si="1008"/>
        <v>0</v>
      </c>
      <c r="J318" s="429">
        <f t="shared" si="1008"/>
        <v>0</v>
      </c>
      <c r="K318" s="429">
        <f t="shared" si="1008"/>
        <v>1</v>
      </c>
      <c r="L318" s="547">
        <f t="shared" si="1008"/>
        <v>0</v>
      </c>
      <c r="M318" s="392"/>
      <c r="N318" s="392"/>
    </row>
    <row r="319" spans="2:14" ht="17.25" customHeight="1" x14ac:dyDescent="0.2">
      <c r="B319" s="618"/>
      <c r="C319" s="629" t="s">
        <v>231</v>
      </c>
      <c r="D319" s="321">
        <v>8</v>
      </c>
      <c r="E319" s="380">
        <f t="shared" ref="E319" si="1009">SUM(F319:K319)</f>
        <v>0</v>
      </c>
      <c r="F319" s="381">
        <v>0</v>
      </c>
      <c r="G319" s="381">
        <v>0</v>
      </c>
      <c r="H319" s="381">
        <v>0</v>
      </c>
      <c r="I319" s="381">
        <v>0</v>
      </c>
      <c r="J319" s="163">
        <v>0</v>
      </c>
      <c r="K319" s="163">
        <v>0</v>
      </c>
      <c r="L319" s="399">
        <f t="shared" ref="L319" si="1010">H319+I319+J319</f>
        <v>0</v>
      </c>
      <c r="M319" s="382">
        <v>7</v>
      </c>
      <c r="N319" s="382">
        <f>D319-E319-M319</f>
        <v>1</v>
      </c>
    </row>
    <row r="320" spans="2:14" ht="17.25" customHeight="1" x14ac:dyDescent="0.2">
      <c r="B320" s="618"/>
      <c r="C320" s="630"/>
      <c r="D320" s="326"/>
      <c r="E320" s="427">
        <f t="shared" ref="E320" si="1011">E319/D319</f>
        <v>0</v>
      </c>
      <c r="F320" s="385">
        <f t="shared" ref="F320" si="1012">F319/D319</f>
        <v>0</v>
      </c>
      <c r="G320" s="385">
        <f t="shared" ref="G320" si="1013">G319/D319</f>
        <v>0</v>
      </c>
      <c r="H320" s="385">
        <f t="shared" ref="H320" si="1014">H319/D319</f>
        <v>0</v>
      </c>
      <c r="I320" s="385">
        <f t="shared" ref="I320" si="1015">I319/D319</f>
        <v>0</v>
      </c>
      <c r="J320" s="386">
        <f t="shared" ref="J320" si="1016">J319/D319</f>
        <v>0</v>
      </c>
      <c r="K320" s="386">
        <f t="shared" ref="K320" si="1017">K319/D319</f>
        <v>0</v>
      </c>
      <c r="L320" s="387">
        <f t="shared" ref="L320" si="1018">L319/D319</f>
        <v>0</v>
      </c>
      <c r="M320" s="388">
        <f t="shared" ref="M320" si="1019">M319/D319</f>
        <v>0.875</v>
      </c>
      <c r="N320" s="388">
        <f t="shared" ref="N320" si="1020">N319/D319</f>
        <v>0.125</v>
      </c>
    </row>
    <row r="321" spans="2:14" ht="17.25" customHeight="1" x14ac:dyDescent="0.2">
      <c r="B321" s="618"/>
      <c r="C321" s="634"/>
      <c r="D321" s="540"/>
      <c r="E321" s="433"/>
      <c r="F321" s="429">
        <f>IFERROR(F319/$E319,0)</f>
        <v>0</v>
      </c>
      <c r="G321" s="429">
        <f t="shared" ref="G321:L321" si="1021">IFERROR(G319/$E319,0)</f>
        <v>0</v>
      </c>
      <c r="H321" s="429">
        <f t="shared" si="1021"/>
        <v>0</v>
      </c>
      <c r="I321" s="429">
        <f t="shared" si="1021"/>
        <v>0</v>
      </c>
      <c r="J321" s="430">
        <f t="shared" si="1021"/>
        <v>0</v>
      </c>
      <c r="K321" s="430">
        <f t="shared" si="1021"/>
        <v>0</v>
      </c>
      <c r="L321" s="436">
        <f t="shared" si="1021"/>
        <v>0</v>
      </c>
      <c r="M321" s="392"/>
      <c r="N321" s="392"/>
    </row>
    <row r="322" spans="2:14" ht="17.25" customHeight="1" x14ac:dyDescent="0.2">
      <c r="B322" s="618"/>
      <c r="C322" s="629" t="s">
        <v>174</v>
      </c>
      <c r="D322" s="321">
        <v>176</v>
      </c>
      <c r="E322" s="380">
        <f t="shared" ref="E322" si="1022">SUM(F322:K322)</f>
        <v>14</v>
      </c>
      <c r="F322" s="381">
        <v>0</v>
      </c>
      <c r="G322" s="381">
        <v>5</v>
      </c>
      <c r="H322" s="381">
        <v>7</v>
      </c>
      <c r="I322" s="381">
        <v>2</v>
      </c>
      <c r="J322" s="163">
        <v>0</v>
      </c>
      <c r="K322" s="163">
        <v>0</v>
      </c>
      <c r="L322" s="399">
        <f t="shared" ref="L322" si="1023">H322+I322+J322</f>
        <v>9</v>
      </c>
      <c r="M322" s="382">
        <v>129</v>
      </c>
      <c r="N322" s="382">
        <f>D322-E322-M322</f>
        <v>33</v>
      </c>
    </row>
    <row r="323" spans="2:14" ht="17.25" customHeight="1" x14ac:dyDescent="0.2">
      <c r="B323" s="618"/>
      <c r="C323" s="630"/>
      <c r="D323" s="326"/>
      <c r="E323" s="427">
        <f t="shared" ref="E323" si="1024">E322/D322</f>
        <v>7.9545454545454544E-2</v>
      </c>
      <c r="F323" s="385">
        <f t="shared" ref="F323" si="1025">F322/D322</f>
        <v>0</v>
      </c>
      <c r="G323" s="385">
        <f t="shared" ref="G323" si="1026">G322/D322</f>
        <v>2.8409090909090908E-2</v>
      </c>
      <c r="H323" s="385">
        <f t="shared" ref="H323" si="1027">H322/D322</f>
        <v>3.9772727272727272E-2</v>
      </c>
      <c r="I323" s="385">
        <f t="shared" ref="I323" si="1028">I322/D322</f>
        <v>1.1363636363636364E-2</v>
      </c>
      <c r="J323" s="386">
        <f t="shared" ref="J323" si="1029">J322/D322</f>
        <v>0</v>
      </c>
      <c r="K323" s="386">
        <f t="shared" ref="K323" si="1030">K322/D322</f>
        <v>0</v>
      </c>
      <c r="L323" s="387">
        <f t="shared" ref="L323" si="1031">L322/D322</f>
        <v>5.113636363636364E-2</v>
      </c>
      <c r="M323" s="388">
        <f t="shared" ref="M323" si="1032">M322/D322</f>
        <v>0.73295454545454541</v>
      </c>
      <c r="N323" s="388">
        <f t="shared" ref="N323" si="1033">N322/D322</f>
        <v>0.1875</v>
      </c>
    </row>
    <row r="324" spans="2:14" ht="17.25" customHeight="1" thickBot="1" x14ac:dyDescent="0.25">
      <c r="B324" s="623"/>
      <c r="C324" s="634"/>
      <c r="D324" s="541"/>
      <c r="E324" s="433"/>
      <c r="F324" s="429">
        <f>IFERROR(F322/$E322,0)</f>
        <v>0</v>
      </c>
      <c r="G324" s="429">
        <f t="shared" ref="G324:L324" si="1034">IFERROR(G322/$E322,0)</f>
        <v>0.35714285714285715</v>
      </c>
      <c r="H324" s="429">
        <f t="shared" si="1034"/>
        <v>0.5</v>
      </c>
      <c r="I324" s="429">
        <f t="shared" si="1034"/>
        <v>0.14285714285714285</v>
      </c>
      <c r="J324" s="430">
        <f t="shared" si="1034"/>
        <v>0</v>
      </c>
      <c r="K324" s="430">
        <f t="shared" si="1034"/>
        <v>0</v>
      </c>
      <c r="L324" s="436">
        <f t="shared" si="1034"/>
        <v>0.6428571428571429</v>
      </c>
      <c r="M324" s="392"/>
      <c r="N324" s="392"/>
    </row>
    <row r="325" spans="2:14" ht="17.25" customHeight="1" thickTop="1" x14ac:dyDescent="0.2">
      <c r="B325" s="617" t="s">
        <v>216</v>
      </c>
      <c r="C325" s="633" t="s">
        <v>217</v>
      </c>
      <c r="D325" s="321">
        <v>106</v>
      </c>
      <c r="E325" s="393">
        <f t="shared" ref="E325" si="1035">SUM(F325:K325)</f>
        <v>2</v>
      </c>
      <c r="F325" s="394">
        <v>0</v>
      </c>
      <c r="G325" s="394">
        <v>1</v>
      </c>
      <c r="H325" s="394">
        <v>0</v>
      </c>
      <c r="I325" s="394">
        <v>0</v>
      </c>
      <c r="J325" s="395">
        <v>0</v>
      </c>
      <c r="K325" s="395">
        <v>1</v>
      </c>
      <c r="L325" s="396">
        <f t="shared" ref="L325" si="1036">H325+I325+J325</f>
        <v>0</v>
      </c>
      <c r="M325" s="397">
        <v>76</v>
      </c>
      <c r="N325" s="397">
        <f>D325-E325-M325</f>
        <v>28</v>
      </c>
    </row>
    <row r="326" spans="2:14" ht="17.25" customHeight="1" x14ac:dyDescent="0.2">
      <c r="B326" s="618"/>
      <c r="C326" s="630"/>
      <c r="D326" s="326"/>
      <c r="E326" s="427">
        <f t="shared" ref="E326" si="1037">E325/D325</f>
        <v>1.8867924528301886E-2</v>
      </c>
      <c r="F326" s="385">
        <f t="shared" ref="F326" si="1038">F325/D325</f>
        <v>0</v>
      </c>
      <c r="G326" s="385">
        <f t="shared" ref="G326" si="1039">G325/D325</f>
        <v>9.433962264150943E-3</v>
      </c>
      <c r="H326" s="385">
        <f t="shared" ref="H326" si="1040">H325/D325</f>
        <v>0</v>
      </c>
      <c r="I326" s="385">
        <f t="shared" ref="I326" si="1041">I325/D325</f>
        <v>0</v>
      </c>
      <c r="J326" s="386">
        <f t="shared" ref="J326" si="1042">J325/D325</f>
        <v>0</v>
      </c>
      <c r="K326" s="386">
        <f t="shared" ref="K326" si="1043">K325/D325</f>
        <v>9.433962264150943E-3</v>
      </c>
      <c r="L326" s="387">
        <f t="shared" ref="L326" si="1044">L325/D325</f>
        <v>0</v>
      </c>
      <c r="M326" s="388">
        <f t="shared" ref="M326" si="1045">M325/D325</f>
        <v>0.71698113207547165</v>
      </c>
      <c r="N326" s="388">
        <f t="shared" ref="N326" si="1046">N325/D325</f>
        <v>0.26415094339622641</v>
      </c>
    </row>
    <row r="327" spans="2:14" ht="17.25" customHeight="1" x14ac:dyDescent="0.2">
      <c r="B327" s="618"/>
      <c r="C327" s="634"/>
      <c r="D327" s="540"/>
      <c r="E327" s="433"/>
      <c r="F327" s="437">
        <f>IFERROR(F325/$E325,0)</f>
        <v>0</v>
      </c>
      <c r="G327" s="437">
        <f t="shared" ref="G327:L327" si="1047">IFERROR(G325/$E325,0)</f>
        <v>0.5</v>
      </c>
      <c r="H327" s="437">
        <f t="shared" si="1047"/>
        <v>0</v>
      </c>
      <c r="I327" s="437">
        <f t="shared" si="1047"/>
        <v>0</v>
      </c>
      <c r="J327" s="438">
        <f t="shared" si="1047"/>
        <v>0</v>
      </c>
      <c r="K327" s="438">
        <f t="shared" si="1047"/>
        <v>0.5</v>
      </c>
      <c r="L327" s="439">
        <f t="shared" si="1047"/>
        <v>0</v>
      </c>
      <c r="M327" s="402"/>
      <c r="N327" s="402"/>
    </row>
    <row r="328" spans="2:14" ht="17.25" customHeight="1" x14ac:dyDescent="0.2">
      <c r="B328" s="618"/>
      <c r="C328" s="629" t="s">
        <v>218</v>
      </c>
      <c r="D328" s="321">
        <v>171</v>
      </c>
      <c r="E328" s="380">
        <f t="shared" ref="E328" si="1048">SUM(F328:K328)</f>
        <v>3</v>
      </c>
      <c r="F328" s="381">
        <v>0</v>
      </c>
      <c r="G328" s="381">
        <v>1</v>
      </c>
      <c r="H328" s="381">
        <v>1</v>
      </c>
      <c r="I328" s="381">
        <v>0</v>
      </c>
      <c r="J328" s="163">
        <v>0</v>
      </c>
      <c r="K328" s="163">
        <v>1</v>
      </c>
      <c r="L328" s="399">
        <f t="shared" ref="L328" si="1049">H328+I328+J328</f>
        <v>1</v>
      </c>
      <c r="M328" s="382">
        <v>143</v>
      </c>
      <c r="N328" s="382">
        <f>D328-E328-M328</f>
        <v>25</v>
      </c>
    </row>
    <row r="329" spans="2:14" ht="17.25" customHeight="1" x14ac:dyDescent="0.2">
      <c r="B329" s="618"/>
      <c r="C329" s="630"/>
      <c r="D329" s="326"/>
      <c r="E329" s="427">
        <f t="shared" ref="E329" si="1050">E328/D328</f>
        <v>1.7543859649122806E-2</v>
      </c>
      <c r="F329" s="385">
        <f t="shared" ref="F329" si="1051">F328/D328</f>
        <v>0</v>
      </c>
      <c r="G329" s="385">
        <f t="shared" ref="G329" si="1052">G328/D328</f>
        <v>5.8479532163742687E-3</v>
      </c>
      <c r="H329" s="385">
        <f t="shared" ref="H329" si="1053">H328/D328</f>
        <v>5.8479532163742687E-3</v>
      </c>
      <c r="I329" s="385">
        <f t="shared" ref="I329" si="1054">I328/D328</f>
        <v>0</v>
      </c>
      <c r="J329" s="386">
        <f t="shared" ref="J329" si="1055">J328/D328</f>
        <v>0</v>
      </c>
      <c r="K329" s="386">
        <f t="shared" ref="K329" si="1056">K328/D328</f>
        <v>5.8479532163742687E-3</v>
      </c>
      <c r="L329" s="387">
        <f t="shared" ref="L329" si="1057">L328/D328</f>
        <v>5.8479532163742687E-3</v>
      </c>
      <c r="M329" s="388">
        <f t="shared" ref="M329" si="1058">M328/D328</f>
        <v>0.83625730994152048</v>
      </c>
      <c r="N329" s="388">
        <f t="shared" ref="N329" si="1059">N328/D328</f>
        <v>0.14619883040935672</v>
      </c>
    </row>
    <row r="330" spans="2:14" ht="17.25" customHeight="1" x14ac:dyDescent="0.2">
      <c r="B330" s="618"/>
      <c r="C330" s="634"/>
      <c r="D330" s="540"/>
      <c r="E330" s="433"/>
      <c r="F330" s="437">
        <f>IFERROR(F328/$E328,0)</f>
        <v>0</v>
      </c>
      <c r="G330" s="437">
        <f t="shared" ref="G330:L330" si="1060">IFERROR(G328/$E328,0)</f>
        <v>0.33333333333333331</v>
      </c>
      <c r="H330" s="437">
        <f t="shared" si="1060"/>
        <v>0.33333333333333331</v>
      </c>
      <c r="I330" s="437">
        <f t="shared" si="1060"/>
        <v>0</v>
      </c>
      <c r="J330" s="438">
        <f t="shared" si="1060"/>
        <v>0</v>
      </c>
      <c r="K330" s="438">
        <f t="shared" si="1060"/>
        <v>0.33333333333333331</v>
      </c>
      <c r="L330" s="439">
        <f t="shared" si="1060"/>
        <v>0.33333333333333331</v>
      </c>
      <c r="M330" s="402"/>
      <c r="N330" s="402"/>
    </row>
    <row r="331" spans="2:14" ht="17.25" customHeight="1" x14ac:dyDescent="0.2">
      <c r="B331" s="618"/>
      <c r="C331" s="629" t="s">
        <v>219</v>
      </c>
      <c r="D331" s="321">
        <v>49</v>
      </c>
      <c r="E331" s="380">
        <f t="shared" ref="E331" si="1061">SUM(F331:K331)</f>
        <v>2</v>
      </c>
      <c r="F331" s="381">
        <v>0</v>
      </c>
      <c r="G331" s="381">
        <v>0</v>
      </c>
      <c r="H331" s="381">
        <v>1</v>
      </c>
      <c r="I331" s="381">
        <v>1</v>
      </c>
      <c r="J331" s="163">
        <v>0</v>
      </c>
      <c r="K331" s="163">
        <v>0</v>
      </c>
      <c r="L331" s="399">
        <f t="shared" ref="L331" si="1062">H331+I331+J331</f>
        <v>2</v>
      </c>
      <c r="M331" s="382">
        <v>40</v>
      </c>
      <c r="N331" s="382">
        <f>D331-E331-M331</f>
        <v>7</v>
      </c>
    </row>
    <row r="332" spans="2:14" ht="17.25" customHeight="1" x14ac:dyDescent="0.2">
      <c r="B332" s="618"/>
      <c r="C332" s="630"/>
      <c r="D332" s="326"/>
      <c r="E332" s="427">
        <f t="shared" ref="E332" si="1063">E331/D331</f>
        <v>4.0816326530612242E-2</v>
      </c>
      <c r="F332" s="385">
        <f t="shared" ref="F332" si="1064">F331/D331</f>
        <v>0</v>
      </c>
      <c r="G332" s="385">
        <f t="shared" ref="G332" si="1065">G331/D331</f>
        <v>0</v>
      </c>
      <c r="H332" s="385">
        <f t="shared" ref="H332" si="1066">H331/D331</f>
        <v>2.0408163265306121E-2</v>
      </c>
      <c r="I332" s="385">
        <f t="shared" ref="I332" si="1067">I331/D331</f>
        <v>2.0408163265306121E-2</v>
      </c>
      <c r="J332" s="386">
        <f t="shared" ref="J332" si="1068">J331/D331</f>
        <v>0</v>
      </c>
      <c r="K332" s="386">
        <f t="shared" ref="K332" si="1069">K331/D331</f>
        <v>0</v>
      </c>
      <c r="L332" s="387">
        <f t="shared" ref="L332" si="1070">L331/D331</f>
        <v>4.0816326530612242E-2</v>
      </c>
      <c r="M332" s="388">
        <f t="shared" ref="M332" si="1071">M331/D331</f>
        <v>0.81632653061224492</v>
      </c>
      <c r="N332" s="388">
        <f t="shared" ref="N332" si="1072">N331/D331</f>
        <v>0.14285714285714285</v>
      </c>
    </row>
    <row r="333" spans="2:14" ht="17.25" customHeight="1" x14ac:dyDescent="0.2">
      <c r="B333" s="618"/>
      <c r="C333" s="634"/>
      <c r="D333" s="540"/>
      <c r="E333" s="433"/>
      <c r="F333" s="437">
        <f>IFERROR(F331/$E331,0)</f>
        <v>0</v>
      </c>
      <c r="G333" s="437">
        <f t="shared" ref="G333:L333" si="1073">IFERROR(G331/$E331,0)</f>
        <v>0</v>
      </c>
      <c r="H333" s="437">
        <f t="shared" si="1073"/>
        <v>0.5</v>
      </c>
      <c r="I333" s="437">
        <f t="shared" si="1073"/>
        <v>0.5</v>
      </c>
      <c r="J333" s="438">
        <f t="shared" si="1073"/>
        <v>0</v>
      </c>
      <c r="K333" s="438">
        <f t="shared" si="1073"/>
        <v>0</v>
      </c>
      <c r="L333" s="439">
        <f t="shared" si="1073"/>
        <v>1</v>
      </c>
      <c r="M333" s="402"/>
      <c r="N333" s="402"/>
    </row>
    <row r="334" spans="2:14" ht="17.25" customHeight="1" x14ac:dyDescent="0.2">
      <c r="B334" s="618"/>
      <c r="C334" s="629" t="s">
        <v>220</v>
      </c>
      <c r="D334" s="321">
        <v>38</v>
      </c>
      <c r="E334" s="380">
        <f t="shared" ref="E334" si="1074">SUM(F334:K334)</f>
        <v>0</v>
      </c>
      <c r="F334" s="381">
        <v>0</v>
      </c>
      <c r="G334" s="381">
        <v>0</v>
      </c>
      <c r="H334" s="381">
        <v>0</v>
      </c>
      <c r="I334" s="381">
        <v>0</v>
      </c>
      <c r="J334" s="163">
        <v>0</v>
      </c>
      <c r="K334" s="163">
        <v>0</v>
      </c>
      <c r="L334" s="399">
        <f t="shared" ref="L334" si="1075">H334+I334+J334</f>
        <v>0</v>
      </c>
      <c r="M334" s="382">
        <v>33</v>
      </c>
      <c r="N334" s="382">
        <f>D334-E334-M334</f>
        <v>5</v>
      </c>
    </row>
    <row r="335" spans="2:14" ht="17.25" customHeight="1" x14ac:dyDescent="0.2">
      <c r="B335" s="618"/>
      <c r="C335" s="630"/>
      <c r="D335" s="326"/>
      <c r="E335" s="427">
        <f t="shared" ref="E335" si="1076">E334/D334</f>
        <v>0</v>
      </c>
      <c r="F335" s="385">
        <f t="shared" ref="F335" si="1077">F334/D334</f>
        <v>0</v>
      </c>
      <c r="G335" s="385">
        <f t="shared" ref="G335" si="1078">G334/D334</f>
        <v>0</v>
      </c>
      <c r="H335" s="385">
        <f t="shared" ref="H335" si="1079">H334/D334</f>
        <v>0</v>
      </c>
      <c r="I335" s="385">
        <f t="shared" ref="I335" si="1080">I334/D334</f>
        <v>0</v>
      </c>
      <c r="J335" s="386">
        <f t="shared" ref="J335" si="1081">J334/D334</f>
        <v>0</v>
      </c>
      <c r="K335" s="386">
        <f t="shared" ref="K335" si="1082">K334/D334</f>
        <v>0</v>
      </c>
      <c r="L335" s="387">
        <f t="shared" ref="L335" si="1083">L334/D334</f>
        <v>0</v>
      </c>
      <c r="M335" s="388">
        <f t="shared" ref="M335" si="1084">M334/D334</f>
        <v>0.86842105263157898</v>
      </c>
      <c r="N335" s="388">
        <f t="shared" ref="N335" si="1085">N334/D334</f>
        <v>0.13157894736842105</v>
      </c>
    </row>
    <row r="336" spans="2:14" ht="17.25" customHeight="1" x14ac:dyDescent="0.2">
      <c r="B336" s="618"/>
      <c r="C336" s="634"/>
      <c r="D336" s="540"/>
      <c r="E336" s="433"/>
      <c r="F336" s="370">
        <f>IFERROR(F334/$E334,0)</f>
        <v>0</v>
      </c>
      <c r="G336" s="370">
        <f t="shared" ref="G336:L336" si="1086">IFERROR(G334/$E334,0)</f>
        <v>0</v>
      </c>
      <c r="H336" s="370">
        <f t="shared" si="1086"/>
        <v>0</v>
      </c>
      <c r="I336" s="370">
        <f t="shared" si="1086"/>
        <v>0</v>
      </c>
      <c r="J336" s="370">
        <f t="shared" si="1086"/>
        <v>0</v>
      </c>
      <c r="K336" s="370">
        <f t="shared" si="1086"/>
        <v>0</v>
      </c>
      <c r="L336" s="451">
        <f t="shared" si="1086"/>
        <v>0</v>
      </c>
      <c r="M336" s="402"/>
      <c r="N336" s="402"/>
    </row>
    <row r="337" spans="1:14" ht="17.25" customHeight="1" x14ac:dyDescent="0.2">
      <c r="B337" s="618"/>
      <c r="C337" s="629" t="s">
        <v>221</v>
      </c>
      <c r="D337" s="321">
        <v>33</v>
      </c>
      <c r="E337" s="380">
        <f t="shared" ref="E337" si="1087">SUM(F337:K337)</f>
        <v>1</v>
      </c>
      <c r="F337" s="381">
        <v>0</v>
      </c>
      <c r="G337" s="381">
        <v>0</v>
      </c>
      <c r="H337" s="381">
        <v>1</v>
      </c>
      <c r="I337" s="381">
        <v>0</v>
      </c>
      <c r="J337" s="163">
        <v>0</v>
      </c>
      <c r="K337" s="163">
        <v>0</v>
      </c>
      <c r="L337" s="399">
        <f t="shared" ref="L337" si="1088">H337+I337+J337</f>
        <v>1</v>
      </c>
      <c r="M337" s="382">
        <v>28</v>
      </c>
      <c r="N337" s="382">
        <f>D337-E337-M337</f>
        <v>4</v>
      </c>
    </row>
    <row r="338" spans="1:14" ht="17.25" customHeight="1" x14ac:dyDescent="0.2">
      <c r="B338" s="618"/>
      <c r="C338" s="630"/>
      <c r="D338" s="326"/>
      <c r="E338" s="427">
        <f t="shared" ref="E338" si="1089">E337/D337</f>
        <v>3.0303030303030304E-2</v>
      </c>
      <c r="F338" s="385">
        <f t="shared" ref="F338" si="1090">F337/D337</f>
        <v>0</v>
      </c>
      <c r="G338" s="385">
        <f t="shared" ref="G338" si="1091">G337/D337</f>
        <v>0</v>
      </c>
      <c r="H338" s="385">
        <f t="shared" ref="H338" si="1092">H337/D337</f>
        <v>3.0303030303030304E-2</v>
      </c>
      <c r="I338" s="385">
        <f t="shared" ref="I338" si="1093">I337/D337</f>
        <v>0</v>
      </c>
      <c r="J338" s="386">
        <f t="shared" ref="J338" si="1094">J337/D337</f>
        <v>0</v>
      </c>
      <c r="K338" s="386">
        <f t="shared" ref="K338" si="1095">K337/D337</f>
        <v>0</v>
      </c>
      <c r="L338" s="387">
        <f t="shared" ref="L338" si="1096">L337/D337</f>
        <v>3.0303030303030304E-2</v>
      </c>
      <c r="M338" s="388">
        <f t="shared" ref="M338" si="1097">M337/D337</f>
        <v>0.84848484848484851</v>
      </c>
      <c r="N338" s="388">
        <f t="shared" ref="N338" si="1098">N337/D337</f>
        <v>0.12121212121212122</v>
      </c>
    </row>
    <row r="339" spans="1:14" ht="17.25" customHeight="1" x14ac:dyDescent="0.2">
      <c r="B339" s="618"/>
      <c r="C339" s="634"/>
      <c r="D339" s="540"/>
      <c r="E339" s="433"/>
      <c r="F339" s="437">
        <f>IFERROR(F337/$E337,0)</f>
        <v>0</v>
      </c>
      <c r="G339" s="437">
        <f t="shared" ref="G339:L339" si="1099">IFERROR(G337/$E337,0)</f>
        <v>0</v>
      </c>
      <c r="H339" s="437">
        <f t="shared" si="1099"/>
        <v>1</v>
      </c>
      <c r="I339" s="437">
        <f t="shared" si="1099"/>
        <v>0</v>
      </c>
      <c r="J339" s="438">
        <f t="shared" si="1099"/>
        <v>0</v>
      </c>
      <c r="K339" s="438">
        <f t="shared" si="1099"/>
        <v>0</v>
      </c>
      <c r="L339" s="439">
        <f t="shared" si="1099"/>
        <v>1</v>
      </c>
      <c r="M339" s="402"/>
      <c r="N339" s="402"/>
    </row>
    <row r="340" spans="1:14" ht="17.25" customHeight="1" x14ac:dyDescent="0.2">
      <c r="B340" s="618"/>
      <c r="C340" s="629" t="s">
        <v>222</v>
      </c>
      <c r="D340" s="321">
        <v>30</v>
      </c>
      <c r="E340" s="380">
        <f t="shared" ref="E340" si="1100">SUM(F340:K340)</f>
        <v>9</v>
      </c>
      <c r="F340" s="381">
        <v>0</v>
      </c>
      <c r="G340" s="381">
        <v>3</v>
      </c>
      <c r="H340" s="381">
        <v>4</v>
      </c>
      <c r="I340" s="381">
        <v>2</v>
      </c>
      <c r="J340" s="163">
        <v>0</v>
      </c>
      <c r="K340" s="163">
        <v>0</v>
      </c>
      <c r="L340" s="399">
        <f t="shared" ref="L340" si="1101">H340+I340+J340</f>
        <v>6</v>
      </c>
      <c r="M340" s="382">
        <v>17</v>
      </c>
      <c r="N340" s="382">
        <f>D340-E340-M340</f>
        <v>4</v>
      </c>
    </row>
    <row r="341" spans="1:14" ht="17.25" customHeight="1" x14ac:dyDescent="0.2">
      <c r="B341" s="618"/>
      <c r="C341" s="630"/>
      <c r="D341" s="326"/>
      <c r="E341" s="427">
        <f t="shared" ref="E341" si="1102">E340/D340</f>
        <v>0.3</v>
      </c>
      <c r="F341" s="385">
        <f t="shared" ref="F341" si="1103">F340/D340</f>
        <v>0</v>
      </c>
      <c r="G341" s="385">
        <f t="shared" ref="G341" si="1104">G340/D340</f>
        <v>0.1</v>
      </c>
      <c r="H341" s="385">
        <f t="shared" ref="H341" si="1105">H340/D340</f>
        <v>0.13333333333333333</v>
      </c>
      <c r="I341" s="385">
        <f t="shared" ref="I341" si="1106">I340/D340</f>
        <v>6.6666666666666666E-2</v>
      </c>
      <c r="J341" s="386">
        <f t="shared" ref="J341" si="1107">J340/D340</f>
        <v>0</v>
      </c>
      <c r="K341" s="386">
        <f t="shared" ref="K341" si="1108">K340/D340</f>
        <v>0</v>
      </c>
      <c r="L341" s="387">
        <f t="shared" ref="L341" si="1109">L340/D340</f>
        <v>0.2</v>
      </c>
      <c r="M341" s="388">
        <f t="shared" ref="M341" si="1110">M340/D340</f>
        <v>0.56666666666666665</v>
      </c>
      <c r="N341" s="388">
        <f t="shared" ref="N341" si="1111">N340/D340</f>
        <v>0.13333333333333333</v>
      </c>
    </row>
    <row r="342" spans="1:14" ht="17.25" customHeight="1" thickBot="1" x14ac:dyDescent="0.25">
      <c r="B342" s="618"/>
      <c r="C342" s="632"/>
      <c r="D342" s="541"/>
      <c r="E342" s="440"/>
      <c r="F342" s="441">
        <f>IFERROR(F340/$E340,0)</f>
        <v>0</v>
      </c>
      <c r="G342" s="441">
        <f t="shared" ref="G342:L342" si="1112">IFERROR(G340/$E340,0)</f>
        <v>0.33333333333333331</v>
      </c>
      <c r="H342" s="441">
        <f t="shared" si="1112"/>
        <v>0.44444444444444442</v>
      </c>
      <c r="I342" s="441">
        <f t="shared" si="1112"/>
        <v>0.22222222222222221</v>
      </c>
      <c r="J342" s="442">
        <f t="shared" si="1112"/>
        <v>0</v>
      </c>
      <c r="K342" s="442">
        <f t="shared" si="1112"/>
        <v>0</v>
      </c>
      <c r="L342" s="443">
        <f t="shared" si="1112"/>
        <v>0.66666666666666663</v>
      </c>
      <c r="M342" s="404"/>
      <c r="N342" s="404"/>
    </row>
    <row r="343" spans="1:14" ht="17.25" customHeight="1" thickTop="1" x14ac:dyDescent="0.2">
      <c r="B343" s="618"/>
      <c r="C343" s="37" t="s">
        <v>182</v>
      </c>
      <c r="D343" s="340">
        <f>D328+D331+D334+D337</f>
        <v>291</v>
      </c>
      <c r="E343" s="380">
        <f t="shared" ref="E343:N343" si="1113">E328+E331+E334+E337</f>
        <v>6</v>
      </c>
      <c r="F343" s="381">
        <f t="shared" si="1113"/>
        <v>0</v>
      </c>
      <c r="G343" s="381">
        <f t="shared" si="1113"/>
        <v>1</v>
      </c>
      <c r="H343" s="381">
        <f t="shared" si="1113"/>
        <v>3</v>
      </c>
      <c r="I343" s="381">
        <f t="shared" si="1113"/>
        <v>1</v>
      </c>
      <c r="J343" s="163">
        <f t="shared" si="1113"/>
        <v>0</v>
      </c>
      <c r="K343" s="409">
        <f t="shared" si="1113"/>
        <v>1</v>
      </c>
      <c r="L343" s="410">
        <f t="shared" si="1113"/>
        <v>4</v>
      </c>
      <c r="M343" s="382">
        <f t="shared" si="1113"/>
        <v>244</v>
      </c>
      <c r="N343" s="382">
        <f t="shared" si="1113"/>
        <v>41</v>
      </c>
    </row>
    <row r="344" spans="1:14" ht="17.25" customHeight="1" x14ac:dyDescent="0.2">
      <c r="B344" s="618"/>
      <c r="C344" s="35" t="s">
        <v>183</v>
      </c>
      <c r="D344" s="164"/>
      <c r="E344" s="427">
        <f>E343/D343</f>
        <v>2.0618556701030927E-2</v>
      </c>
      <c r="F344" s="385">
        <f>F343/D343</f>
        <v>0</v>
      </c>
      <c r="G344" s="385">
        <f>G343/D343</f>
        <v>3.4364261168384879E-3</v>
      </c>
      <c r="H344" s="385">
        <f>H343/D343</f>
        <v>1.0309278350515464E-2</v>
      </c>
      <c r="I344" s="385">
        <f>I343/D343</f>
        <v>3.4364261168384879E-3</v>
      </c>
      <c r="J344" s="386">
        <f>J343/D343</f>
        <v>0</v>
      </c>
      <c r="K344" s="411">
        <f>K343/D343</f>
        <v>3.4364261168384879E-3</v>
      </c>
      <c r="L344" s="412">
        <f>L343/D343</f>
        <v>1.3745704467353952E-2</v>
      </c>
      <c r="M344" s="388">
        <f>M343/D343</f>
        <v>0.83848797250859108</v>
      </c>
      <c r="N344" s="388">
        <f>N343/D343</f>
        <v>0.14089347079037801</v>
      </c>
    </row>
    <row r="345" spans="1:14" ht="17.25" customHeight="1" x14ac:dyDescent="0.2">
      <c r="B345" s="618"/>
      <c r="C345" s="4"/>
      <c r="D345" s="165"/>
      <c r="E345" s="433"/>
      <c r="F345" s="437">
        <f>F343/E343</f>
        <v>0</v>
      </c>
      <c r="G345" s="437">
        <f>G343/E343</f>
        <v>0.16666666666666666</v>
      </c>
      <c r="H345" s="437">
        <f>H343/E343</f>
        <v>0.5</v>
      </c>
      <c r="I345" s="437">
        <f>I343/E343</f>
        <v>0.16666666666666666</v>
      </c>
      <c r="J345" s="438">
        <f>J343/E343</f>
        <v>0</v>
      </c>
      <c r="K345" s="444">
        <f>K343/E343</f>
        <v>0.16666666666666666</v>
      </c>
      <c r="L345" s="445">
        <f>L343/E343</f>
        <v>0.66666666666666663</v>
      </c>
      <c r="M345" s="402"/>
      <c r="N345" s="402"/>
    </row>
    <row r="346" spans="1:14" ht="17.25" customHeight="1" x14ac:dyDescent="0.2">
      <c r="B346" s="618"/>
      <c r="C346" s="3" t="s">
        <v>182</v>
      </c>
      <c r="D346" s="341">
        <f>SUM(D331:D340)</f>
        <v>150</v>
      </c>
      <c r="E346" s="380">
        <f t="shared" ref="E346:N346" si="1114">E331+E334+E337+E340</f>
        <v>12</v>
      </c>
      <c r="F346" s="381">
        <f t="shared" si="1114"/>
        <v>0</v>
      </c>
      <c r="G346" s="381">
        <f t="shared" si="1114"/>
        <v>3</v>
      </c>
      <c r="H346" s="381">
        <f t="shared" si="1114"/>
        <v>6</v>
      </c>
      <c r="I346" s="381">
        <f t="shared" si="1114"/>
        <v>3</v>
      </c>
      <c r="J346" s="163">
        <f t="shared" si="1114"/>
        <v>0</v>
      </c>
      <c r="K346" s="409">
        <f t="shared" si="1114"/>
        <v>0</v>
      </c>
      <c r="L346" s="410">
        <f t="shared" si="1114"/>
        <v>9</v>
      </c>
      <c r="M346" s="382">
        <f t="shared" si="1114"/>
        <v>118</v>
      </c>
      <c r="N346" s="382">
        <f t="shared" si="1114"/>
        <v>20</v>
      </c>
    </row>
    <row r="347" spans="1:14" ht="17.25" customHeight="1" x14ac:dyDescent="0.2">
      <c r="B347" s="618"/>
      <c r="C347" s="35" t="s">
        <v>184</v>
      </c>
      <c r="D347" s="342"/>
      <c r="E347" s="427">
        <f>E346/D346</f>
        <v>0.08</v>
      </c>
      <c r="F347" s="385">
        <f>F346/D346</f>
        <v>0</v>
      </c>
      <c r="G347" s="385">
        <f>G346/D346</f>
        <v>0.02</v>
      </c>
      <c r="H347" s="385">
        <f>H346/D346</f>
        <v>0.04</v>
      </c>
      <c r="I347" s="385">
        <f>I346/D346</f>
        <v>0.02</v>
      </c>
      <c r="J347" s="386">
        <f>J346/D346</f>
        <v>0</v>
      </c>
      <c r="K347" s="411">
        <f>K346/D346</f>
        <v>0</v>
      </c>
      <c r="L347" s="412">
        <f>L346/D346</f>
        <v>0.06</v>
      </c>
      <c r="M347" s="388">
        <f>M346/D346</f>
        <v>0.78666666666666663</v>
      </c>
      <c r="N347" s="388">
        <f>N346/D346</f>
        <v>0.13333333333333333</v>
      </c>
    </row>
    <row r="348" spans="1:14" ht="17.25" customHeight="1" thickBot="1" x14ac:dyDescent="0.25">
      <c r="B348" s="619"/>
      <c r="C348" s="4"/>
      <c r="D348" s="165"/>
      <c r="E348" s="446"/>
      <c r="F348" s="447">
        <f>F346/E346</f>
        <v>0</v>
      </c>
      <c r="G348" s="447">
        <f>G346/E346</f>
        <v>0.25</v>
      </c>
      <c r="H348" s="447">
        <f>H346/E346</f>
        <v>0.5</v>
      </c>
      <c r="I348" s="447">
        <f>I346/E346</f>
        <v>0.25</v>
      </c>
      <c r="J348" s="448">
        <f>J346/E346</f>
        <v>0</v>
      </c>
      <c r="K348" s="449">
        <f>K346/E346</f>
        <v>0</v>
      </c>
      <c r="L348" s="450">
        <f>L346/E346</f>
        <v>0.75</v>
      </c>
      <c r="M348" s="408"/>
      <c r="N348" s="408"/>
    </row>
    <row r="349" spans="1:14" x14ac:dyDescent="0.2">
      <c r="B349" s="378"/>
      <c r="C349" s="21"/>
      <c r="D349" s="17"/>
      <c r="E349" s="372"/>
      <c r="F349" s="360"/>
      <c r="G349" s="360"/>
      <c r="H349" s="360"/>
      <c r="I349" s="379"/>
      <c r="J349" s="379"/>
      <c r="K349" s="379"/>
      <c r="L349" s="379"/>
      <c r="M349" s="379"/>
      <c r="N349" s="379"/>
    </row>
    <row r="350" spans="1:14" ht="14.4" x14ac:dyDescent="0.2">
      <c r="B350" s="353" t="s">
        <v>309</v>
      </c>
    </row>
    <row r="351" spans="1:14" ht="7.5" customHeight="1" x14ac:dyDescent="0.2">
      <c r="B351" s="352"/>
    </row>
    <row r="352" spans="1:14" x14ac:dyDescent="0.2">
      <c r="A352" s="361"/>
      <c r="B352" s="352"/>
      <c r="J352" s="354" t="s">
        <v>167</v>
      </c>
    </row>
    <row r="353" spans="1:14" x14ac:dyDescent="0.2">
      <c r="A353" s="361"/>
      <c r="B353" s="352"/>
      <c r="J353" s="354" t="s">
        <v>280</v>
      </c>
    </row>
    <row r="354" spans="1:14" x14ac:dyDescent="0.2">
      <c r="A354" s="361"/>
      <c r="B354" s="352"/>
      <c r="J354" s="354" t="s">
        <v>281</v>
      </c>
    </row>
    <row r="355" spans="1:14" ht="7.5" customHeight="1" x14ac:dyDescent="0.2">
      <c r="A355" s="361"/>
      <c r="B355" s="352"/>
      <c r="J355" s="373"/>
    </row>
    <row r="356" spans="1:14" ht="13.8" thickBot="1" x14ac:dyDescent="0.25">
      <c r="F356" s="374" t="s">
        <v>282</v>
      </c>
      <c r="G356" s="374" t="s">
        <v>283</v>
      </c>
      <c r="H356" s="374" t="s">
        <v>284</v>
      </c>
      <c r="I356" s="374" t="s">
        <v>285</v>
      </c>
      <c r="J356" s="374" t="s">
        <v>286</v>
      </c>
      <c r="K356" s="374"/>
      <c r="M356" s="17"/>
      <c r="N356" s="17" t="s">
        <v>287</v>
      </c>
    </row>
    <row r="357" spans="1:14" ht="13.5" customHeight="1" x14ac:dyDescent="0.2">
      <c r="B357" s="656" t="s">
        <v>310</v>
      </c>
      <c r="C357" s="657"/>
      <c r="D357" s="635" t="s">
        <v>207</v>
      </c>
      <c r="E357" s="650" t="s">
        <v>289</v>
      </c>
      <c r="F357" s="375"/>
      <c r="G357" s="375"/>
      <c r="H357" s="375"/>
      <c r="I357" s="375"/>
      <c r="J357" s="375"/>
      <c r="K357" s="375"/>
      <c r="L357" s="377"/>
      <c r="M357" s="637" t="s">
        <v>290</v>
      </c>
      <c r="N357" s="637" t="s">
        <v>229</v>
      </c>
    </row>
    <row r="358" spans="1:14" x14ac:dyDescent="0.2">
      <c r="B358" s="658"/>
      <c r="C358" s="659"/>
      <c r="D358" s="603"/>
      <c r="E358" s="651"/>
      <c r="F358" s="23" t="s">
        <v>291</v>
      </c>
      <c r="G358" s="24"/>
      <c r="H358" s="24"/>
      <c r="I358" s="25"/>
      <c r="J358" s="25"/>
      <c r="K358" s="25"/>
      <c r="L358" s="177"/>
      <c r="M358" s="638"/>
      <c r="N358" s="638"/>
    </row>
    <row r="359" spans="1:14" ht="13.5" customHeight="1" x14ac:dyDescent="0.2">
      <c r="B359" s="658"/>
      <c r="C359" s="659"/>
      <c r="D359" s="603"/>
      <c r="E359" s="651"/>
      <c r="F359" s="626" t="s">
        <v>292</v>
      </c>
      <c r="G359" s="626" t="s">
        <v>293</v>
      </c>
      <c r="H359" s="626" t="s">
        <v>294</v>
      </c>
      <c r="I359" s="626" t="s">
        <v>295</v>
      </c>
      <c r="J359" s="635" t="s">
        <v>296</v>
      </c>
      <c r="K359" s="635" t="s">
        <v>297</v>
      </c>
      <c r="L359" s="178" t="s">
        <v>298</v>
      </c>
      <c r="M359" s="638"/>
      <c r="N359" s="638"/>
    </row>
    <row r="360" spans="1:14" ht="13.5" customHeight="1" x14ac:dyDescent="0.2">
      <c r="B360" s="658"/>
      <c r="C360" s="659"/>
      <c r="D360" s="603"/>
      <c r="E360" s="651"/>
      <c r="F360" s="604"/>
      <c r="G360" s="604"/>
      <c r="H360" s="604"/>
      <c r="I360" s="604"/>
      <c r="J360" s="603"/>
      <c r="K360" s="603"/>
      <c r="L360" s="662" t="s">
        <v>299</v>
      </c>
      <c r="M360" s="638"/>
      <c r="N360" s="638"/>
    </row>
    <row r="361" spans="1:14" ht="40.5" customHeight="1" x14ac:dyDescent="0.2">
      <c r="B361" s="660"/>
      <c r="C361" s="661"/>
      <c r="D361" s="636"/>
      <c r="E361" s="652"/>
      <c r="F361" s="605"/>
      <c r="G361" s="605"/>
      <c r="H361" s="605"/>
      <c r="I361" s="605"/>
      <c r="J361" s="636"/>
      <c r="K361" s="636"/>
      <c r="L361" s="663"/>
      <c r="M361" s="639"/>
      <c r="N361" s="639"/>
    </row>
    <row r="362" spans="1:14" ht="17.25" customHeight="1" x14ac:dyDescent="0.2">
      <c r="B362" s="640" t="s">
        <v>263</v>
      </c>
      <c r="C362" s="641"/>
      <c r="D362" s="163">
        <f>D365+D368+D371+D374+D377+D380</f>
        <v>427</v>
      </c>
      <c r="E362" s="380">
        <f>E365+E368+E371+E374+E377+E380</f>
        <v>11</v>
      </c>
      <c r="F362" s="381">
        <f t="shared" ref="F362:N362" si="1115">F365+F368+F371+F374+F377+F380</f>
        <v>0</v>
      </c>
      <c r="G362" s="381">
        <f t="shared" si="1115"/>
        <v>2</v>
      </c>
      <c r="H362" s="381">
        <f t="shared" si="1115"/>
        <v>4</v>
      </c>
      <c r="I362" s="381">
        <f t="shared" si="1115"/>
        <v>1</v>
      </c>
      <c r="J362" s="163">
        <f t="shared" si="1115"/>
        <v>3</v>
      </c>
      <c r="K362" s="409">
        <f t="shared" si="1115"/>
        <v>1</v>
      </c>
      <c r="L362" s="410">
        <f t="shared" si="1115"/>
        <v>8</v>
      </c>
      <c r="M362" s="382">
        <f t="shared" si="1115"/>
        <v>344</v>
      </c>
      <c r="N362" s="382">
        <f t="shared" si="1115"/>
        <v>72</v>
      </c>
    </row>
    <row r="363" spans="1:14" ht="17.25" customHeight="1" x14ac:dyDescent="0.2">
      <c r="B363" s="642"/>
      <c r="C363" s="643"/>
      <c r="D363" s="329"/>
      <c r="E363" s="427">
        <f>E362/D362</f>
        <v>2.576112412177986E-2</v>
      </c>
      <c r="F363" s="385">
        <f>F362/D362</f>
        <v>0</v>
      </c>
      <c r="G363" s="385">
        <f>G362/D362</f>
        <v>4.6838407494145199E-3</v>
      </c>
      <c r="H363" s="385">
        <f>H362/D362</f>
        <v>9.3676814988290398E-3</v>
      </c>
      <c r="I363" s="385">
        <f>I362/D362</f>
        <v>2.34192037470726E-3</v>
      </c>
      <c r="J363" s="386">
        <f>J362/D362</f>
        <v>7.0257611241217799E-3</v>
      </c>
      <c r="K363" s="411">
        <f>K362/D362</f>
        <v>2.34192037470726E-3</v>
      </c>
      <c r="L363" s="412">
        <f>L362/D362</f>
        <v>1.873536299765808E-2</v>
      </c>
      <c r="M363" s="388">
        <f>M362/D362</f>
        <v>0.80562060889929743</v>
      </c>
      <c r="N363" s="388">
        <f>N362/D362</f>
        <v>0.16861826697892271</v>
      </c>
    </row>
    <row r="364" spans="1:14" ht="17.25" customHeight="1" thickBot="1" x14ac:dyDescent="0.25">
      <c r="B364" s="644"/>
      <c r="C364" s="645"/>
      <c r="D364" s="333"/>
      <c r="E364" s="428"/>
      <c r="F364" s="429">
        <f>IFERROR(F362/$E362,0)</f>
        <v>0</v>
      </c>
      <c r="G364" s="429">
        <f t="shared" ref="G364:L364" si="1116">IFERROR(G362/$E362,0)</f>
        <v>0.18181818181818182</v>
      </c>
      <c r="H364" s="429">
        <f t="shared" si="1116"/>
        <v>0.36363636363636365</v>
      </c>
      <c r="I364" s="429">
        <f t="shared" si="1116"/>
        <v>9.0909090909090912E-2</v>
      </c>
      <c r="J364" s="430">
        <f t="shared" si="1116"/>
        <v>0.27272727272727271</v>
      </c>
      <c r="K364" s="431">
        <f t="shared" si="1116"/>
        <v>9.0909090909090912E-2</v>
      </c>
      <c r="L364" s="432">
        <f t="shared" si="1116"/>
        <v>0.72727272727272729</v>
      </c>
      <c r="M364" s="392"/>
      <c r="N364" s="392"/>
    </row>
    <row r="365" spans="1:14" ht="17.25" customHeight="1" thickTop="1" x14ac:dyDescent="0.2">
      <c r="B365" s="617" t="s">
        <v>209</v>
      </c>
      <c r="C365" s="633" t="s">
        <v>170</v>
      </c>
      <c r="D365" s="318">
        <v>49</v>
      </c>
      <c r="E365" s="393">
        <f>SUM(F365:K365)</f>
        <v>0</v>
      </c>
      <c r="F365" s="394">
        <v>0</v>
      </c>
      <c r="G365" s="394">
        <v>0</v>
      </c>
      <c r="H365" s="394">
        <v>0</v>
      </c>
      <c r="I365" s="394">
        <v>0</v>
      </c>
      <c r="J365" s="395">
        <v>0</v>
      </c>
      <c r="K365" s="395">
        <v>0</v>
      </c>
      <c r="L365" s="396">
        <f>H365+I365+J365</f>
        <v>0</v>
      </c>
      <c r="M365" s="397">
        <v>40</v>
      </c>
      <c r="N365" s="397">
        <f>D365-E365-M365</f>
        <v>9</v>
      </c>
    </row>
    <row r="366" spans="1:14" ht="17.25" customHeight="1" x14ac:dyDescent="0.2">
      <c r="B366" s="618"/>
      <c r="C366" s="630"/>
      <c r="D366" s="326"/>
      <c r="E366" s="427">
        <f t="shared" ref="E366" si="1117">E365/D365</f>
        <v>0</v>
      </c>
      <c r="F366" s="385">
        <f t="shared" ref="F366" si="1118">F365/D365</f>
        <v>0</v>
      </c>
      <c r="G366" s="385">
        <f t="shared" ref="G366" si="1119">G365/D365</f>
        <v>0</v>
      </c>
      <c r="H366" s="385">
        <f t="shared" ref="H366" si="1120">H365/D365</f>
        <v>0</v>
      </c>
      <c r="I366" s="385">
        <f t="shared" ref="I366" si="1121">I365/D365</f>
        <v>0</v>
      </c>
      <c r="J366" s="386">
        <f t="shared" ref="J366" si="1122">J365/D365</f>
        <v>0</v>
      </c>
      <c r="K366" s="386">
        <f t="shared" ref="K366" si="1123">K365/D365</f>
        <v>0</v>
      </c>
      <c r="L366" s="387">
        <f t="shared" ref="L366" si="1124">L365/D365</f>
        <v>0</v>
      </c>
      <c r="M366" s="388">
        <f t="shared" ref="M366" si="1125">M365/D365</f>
        <v>0.81632653061224492</v>
      </c>
      <c r="N366" s="388">
        <f t="shared" ref="N366" si="1126">N365/D365</f>
        <v>0.18367346938775511</v>
      </c>
    </row>
    <row r="367" spans="1:14" ht="17.25" customHeight="1" x14ac:dyDescent="0.2">
      <c r="B367" s="618"/>
      <c r="C367" s="634"/>
      <c r="D367" s="209"/>
      <c r="E367" s="433"/>
      <c r="F367" s="371">
        <f>IFERROR(F365/$E365,0)</f>
        <v>0</v>
      </c>
      <c r="G367" s="371">
        <f t="shared" ref="G367:L367" si="1127">IFERROR(G365/$E365,0)</f>
        <v>0</v>
      </c>
      <c r="H367" s="371">
        <f t="shared" si="1127"/>
        <v>0</v>
      </c>
      <c r="I367" s="429">
        <f t="shared" si="1127"/>
        <v>0</v>
      </c>
      <c r="J367" s="430">
        <f t="shared" si="1127"/>
        <v>0</v>
      </c>
      <c r="K367" s="430">
        <f t="shared" si="1127"/>
        <v>0</v>
      </c>
      <c r="L367" s="435">
        <f t="shared" si="1127"/>
        <v>0</v>
      </c>
      <c r="M367" s="392"/>
      <c r="N367" s="392"/>
    </row>
    <row r="368" spans="1:14" ht="17.25" customHeight="1" x14ac:dyDescent="0.2">
      <c r="B368" s="618"/>
      <c r="C368" s="629" t="s">
        <v>171</v>
      </c>
      <c r="D368" s="313">
        <v>87</v>
      </c>
      <c r="E368" s="380">
        <f t="shared" ref="E368" si="1128">SUM(F368:K368)</f>
        <v>4</v>
      </c>
      <c r="F368" s="381">
        <v>0</v>
      </c>
      <c r="G368" s="381">
        <v>0</v>
      </c>
      <c r="H368" s="381">
        <v>1</v>
      </c>
      <c r="I368" s="381">
        <v>0</v>
      </c>
      <c r="J368" s="163">
        <v>2</v>
      </c>
      <c r="K368" s="163">
        <v>1</v>
      </c>
      <c r="L368" s="399">
        <f t="shared" ref="L368" si="1129">H368+I368+J368</f>
        <v>3</v>
      </c>
      <c r="M368" s="382">
        <v>71</v>
      </c>
      <c r="N368" s="382">
        <f>D368-E368-M368</f>
        <v>12</v>
      </c>
    </row>
    <row r="369" spans="2:14" ht="17.25" customHeight="1" x14ac:dyDescent="0.2">
      <c r="B369" s="618"/>
      <c r="C369" s="630"/>
      <c r="D369" s="326"/>
      <c r="E369" s="427">
        <f t="shared" ref="E369" si="1130">E368/D368</f>
        <v>4.5977011494252873E-2</v>
      </c>
      <c r="F369" s="385">
        <f t="shared" ref="F369" si="1131">F368/D368</f>
        <v>0</v>
      </c>
      <c r="G369" s="385">
        <f t="shared" ref="G369" si="1132">G368/D368</f>
        <v>0</v>
      </c>
      <c r="H369" s="385">
        <f t="shared" ref="H369" si="1133">H368/D368</f>
        <v>1.1494252873563218E-2</v>
      </c>
      <c r="I369" s="385">
        <f t="shared" ref="I369" si="1134">I368/D368</f>
        <v>0</v>
      </c>
      <c r="J369" s="386">
        <f t="shared" ref="J369" si="1135">J368/D368</f>
        <v>2.2988505747126436E-2</v>
      </c>
      <c r="K369" s="386">
        <f t="shared" ref="K369" si="1136">K368/D368</f>
        <v>1.1494252873563218E-2</v>
      </c>
      <c r="L369" s="387">
        <f t="shared" ref="L369" si="1137">L368/D368</f>
        <v>3.4482758620689655E-2</v>
      </c>
      <c r="M369" s="388">
        <f t="shared" ref="M369" si="1138">M368/D368</f>
        <v>0.81609195402298851</v>
      </c>
      <c r="N369" s="388">
        <f t="shared" ref="N369" si="1139">N368/D368</f>
        <v>0.13793103448275862</v>
      </c>
    </row>
    <row r="370" spans="2:14" ht="17.25" customHeight="1" x14ac:dyDescent="0.2">
      <c r="B370" s="618"/>
      <c r="C370" s="634"/>
      <c r="D370" s="540"/>
      <c r="E370" s="433"/>
      <c r="F370" s="429">
        <f>IFERROR(F368/$E368,0)</f>
        <v>0</v>
      </c>
      <c r="G370" s="429">
        <f t="shared" ref="G370:L370" si="1140">IFERROR(G368/$E368,0)</f>
        <v>0</v>
      </c>
      <c r="H370" s="429">
        <f t="shared" si="1140"/>
        <v>0.25</v>
      </c>
      <c r="I370" s="429">
        <f t="shared" si="1140"/>
        <v>0</v>
      </c>
      <c r="J370" s="430">
        <f t="shared" si="1140"/>
        <v>0.5</v>
      </c>
      <c r="K370" s="430">
        <f t="shared" si="1140"/>
        <v>0.25</v>
      </c>
      <c r="L370" s="436">
        <f t="shared" si="1140"/>
        <v>0.75</v>
      </c>
      <c r="M370" s="392"/>
      <c r="N370" s="392"/>
    </row>
    <row r="371" spans="2:14" ht="17.25" customHeight="1" x14ac:dyDescent="0.2">
      <c r="B371" s="618"/>
      <c r="C371" s="626" t="s">
        <v>212</v>
      </c>
      <c r="D371" s="321">
        <v>25</v>
      </c>
      <c r="E371" s="380">
        <f t="shared" ref="E371" si="1141">SUM(F371:K371)</f>
        <v>2</v>
      </c>
      <c r="F371" s="381">
        <v>0</v>
      </c>
      <c r="G371" s="381">
        <v>0</v>
      </c>
      <c r="H371" s="381">
        <v>0</v>
      </c>
      <c r="I371" s="381">
        <v>1</v>
      </c>
      <c r="J371" s="163">
        <v>1</v>
      </c>
      <c r="K371" s="163">
        <v>0</v>
      </c>
      <c r="L371" s="399">
        <f t="shared" ref="L371" si="1142">H371+I371+J371</f>
        <v>2</v>
      </c>
      <c r="M371" s="382">
        <v>20</v>
      </c>
      <c r="N371" s="382">
        <f>D371-E371-M371</f>
        <v>3</v>
      </c>
    </row>
    <row r="372" spans="2:14" ht="17.25" customHeight="1" x14ac:dyDescent="0.2">
      <c r="B372" s="618"/>
      <c r="C372" s="604"/>
      <c r="D372" s="326"/>
      <c r="E372" s="427">
        <f t="shared" ref="E372" si="1143">E371/D371</f>
        <v>0.08</v>
      </c>
      <c r="F372" s="385">
        <f t="shared" ref="F372" si="1144">F371/D371</f>
        <v>0</v>
      </c>
      <c r="G372" s="385">
        <f t="shared" ref="G372" si="1145">G371/D371</f>
        <v>0</v>
      </c>
      <c r="H372" s="385">
        <f t="shared" ref="H372" si="1146">H371/D371</f>
        <v>0</v>
      </c>
      <c r="I372" s="385">
        <f t="shared" ref="I372" si="1147">I371/D371</f>
        <v>0.04</v>
      </c>
      <c r="J372" s="386">
        <f t="shared" ref="J372" si="1148">J371/D371</f>
        <v>0.04</v>
      </c>
      <c r="K372" s="386">
        <f t="shared" ref="K372" si="1149">K371/D371</f>
        <v>0</v>
      </c>
      <c r="L372" s="387">
        <f t="shared" ref="L372" si="1150">L371/D371</f>
        <v>0.08</v>
      </c>
      <c r="M372" s="388">
        <f t="shared" ref="M372" si="1151">M371/D371</f>
        <v>0.8</v>
      </c>
      <c r="N372" s="388">
        <f t="shared" ref="N372" si="1152">N371/D371</f>
        <v>0.12</v>
      </c>
    </row>
    <row r="373" spans="2:14" ht="17.25" customHeight="1" x14ac:dyDescent="0.2">
      <c r="B373" s="618"/>
      <c r="C373" s="604"/>
      <c r="D373" s="540"/>
      <c r="E373" s="433"/>
      <c r="F373" s="429">
        <f>IFERROR(F371/$E371,0)</f>
        <v>0</v>
      </c>
      <c r="G373" s="429">
        <f t="shared" ref="G373:L373" si="1153">IFERROR(G371/$E371,0)</f>
        <v>0</v>
      </c>
      <c r="H373" s="429">
        <f t="shared" si="1153"/>
        <v>0</v>
      </c>
      <c r="I373" s="429">
        <f t="shared" si="1153"/>
        <v>0.5</v>
      </c>
      <c r="J373" s="430">
        <f t="shared" si="1153"/>
        <v>0.5</v>
      </c>
      <c r="K373" s="430">
        <f t="shared" si="1153"/>
        <v>0</v>
      </c>
      <c r="L373" s="436">
        <f t="shared" si="1153"/>
        <v>1</v>
      </c>
      <c r="M373" s="392"/>
      <c r="N373" s="392"/>
    </row>
    <row r="374" spans="2:14" ht="17.25" customHeight="1" x14ac:dyDescent="0.2">
      <c r="B374" s="618"/>
      <c r="C374" s="629" t="s">
        <v>264</v>
      </c>
      <c r="D374" s="321">
        <v>82</v>
      </c>
      <c r="E374" s="380">
        <f t="shared" ref="E374" si="1154">SUM(F374:K374)</f>
        <v>0</v>
      </c>
      <c r="F374" s="381">
        <v>0</v>
      </c>
      <c r="G374" s="381">
        <v>0</v>
      </c>
      <c r="H374" s="381">
        <v>0</v>
      </c>
      <c r="I374" s="381">
        <v>0</v>
      </c>
      <c r="J374" s="163">
        <v>0</v>
      </c>
      <c r="K374" s="163">
        <v>0</v>
      </c>
      <c r="L374" s="399">
        <f t="shared" ref="L374" si="1155">H374+I374+J374</f>
        <v>0</v>
      </c>
      <c r="M374" s="382">
        <v>69</v>
      </c>
      <c r="N374" s="382">
        <f>D374-E374-M374</f>
        <v>13</v>
      </c>
    </row>
    <row r="375" spans="2:14" ht="17.25" customHeight="1" x14ac:dyDescent="0.2">
      <c r="B375" s="618"/>
      <c r="C375" s="630"/>
      <c r="D375" s="326"/>
      <c r="E375" s="427">
        <f t="shared" ref="E375" si="1156">E374/D374</f>
        <v>0</v>
      </c>
      <c r="F375" s="385">
        <f t="shared" ref="F375" si="1157">F374/D374</f>
        <v>0</v>
      </c>
      <c r="G375" s="385">
        <f t="shared" ref="G375" si="1158">G374/D374</f>
        <v>0</v>
      </c>
      <c r="H375" s="385">
        <f t="shared" ref="H375" si="1159">H374/D374</f>
        <v>0</v>
      </c>
      <c r="I375" s="385">
        <f t="shared" ref="I375" si="1160">I374/D374</f>
        <v>0</v>
      </c>
      <c r="J375" s="386">
        <f t="shared" ref="J375" si="1161">J374/D374</f>
        <v>0</v>
      </c>
      <c r="K375" s="386">
        <f t="shared" ref="K375" si="1162">K374/D374</f>
        <v>0</v>
      </c>
      <c r="L375" s="387">
        <f t="shared" ref="L375" si="1163">L374/D374</f>
        <v>0</v>
      </c>
      <c r="M375" s="388">
        <f t="shared" ref="M375" si="1164">M374/D374</f>
        <v>0.84146341463414631</v>
      </c>
      <c r="N375" s="388">
        <f t="shared" ref="N375" si="1165">N374/D374</f>
        <v>0.15853658536585366</v>
      </c>
    </row>
    <row r="376" spans="2:14" ht="17.25" customHeight="1" x14ac:dyDescent="0.2">
      <c r="B376" s="618"/>
      <c r="C376" s="634"/>
      <c r="D376" s="540"/>
      <c r="E376" s="433"/>
      <c r="F376" s="429">
        <f>IFERROR(F374/$E374,0)</f>
        <v>0</v>
      </c>
      <c r="G376" s="429">
        <f t="shared" ref="G376:L376" si="1166">IFERROR(G374/$E374,0)</f>
        <v>0</v>
      </c>
      <c r="H376" s="429">
        <f t="shared" si="1166"/>
        <v>0</v>
      </c>
      <c r="I376" s="429">
        <f t="shared" si="1166"/>
        <v>0</v>
      </c>
      <c r="J376" s="430">
        <f t="shared" si="1166"/>
        <v>0</v>
      </c>
      <c r="K376" s="430">
        <f t="shared" si="1166"/>
        <v>0</v>
      </c>
      <c r="L376" s="436">
        <f t="shared" si="1166"/>
        <v>0</v>
      </c>
      <c r="M376" s="392"/>
      <c r="N376" s="392"/>
    </row>
    <row r="377" spans="2:14" ht="17.25" customHeight="1" x14ac:dyDescent="0.2">
      <c r="B377" s="618"/>
      <c r="C377" s="629" t="s">
        <v>231</v>
      </c>
      <c r="D377" s="321">
        <v>8</v>
      </c>
      <c r="E377" s="380">
        <f t="shared" ref="E377" si="1167">SUM(F377:K377)</f>
        <v>0</v>
      </c>
      <c r="F377" s="381">
        <v>0</v>
      </c>
      <c r="G377" s="381">
        <v>0</v>
      </c>
      <c r="H377" s="381">
        <v>0</v>
      </c>
      <c r="I377" s="381">
        <v>0</v>
      </c>
      <c r="J377" s="163">
        <v>0</v>
      </c>
      <c r="K377" s="163">
        <v>0</v>
      </c>
      <c r="L377" s="399">
        <f t="shared" ref="L377" si="1168">H377+I377+J377</f>
        <v>0</v>
      </c>
      <c r="M377" s="382">
        <v>7</v>
      </c>
      <c r="N377" s="382">
        <f>D377-E377-M377</f>
        <v>1</v>
      </c>
    </row>
    <row r="378" spans="2:14" ht="17.25" customHeight="1" x14ac:dyDescent="0.2">
      <c r="B378" s="618"/>
      <c r="C378" s="630"/>
      <c r="D378" s="326"/>
      <c r="E378" s="427">
        <f t="shared" ref="E378" si="1169">E377/D377</f>
        <v>0</v>
      </c>
      <c r="F378" s="385">
        <f t="shared" ref="F378" si="1170">F377/D377</f>
        <v>0</v>
      </c>
      <c r="G378" s="385">
        <f t="shared" ref="G378" si="1171">G377/D377</f>
        <v>0</v>
      </c>
      <c r="H378" s="385">
        <f t="shared" ref="H378" si="1172">H377/D377</f>
        <v>0</v>
      </c>
      <c r="I378" s="385">
        <f t="shared" ref="I378" si="1173">I377/D377</f>
        <v>0</v>
      </c>
      <c r="J378" s="386">
        <f t="shared" ref="J378" si="1174">J377/D377</f>
        <v>0</v>
      </c>
      <c r="K378" s="386">
        <f t="shared" ref="K378" si="1175">K377/D377</f>
        <v>0</v>
      </c>
      <c r="L378" s="387">
        <f t="shared" ref="L378" si="1176">L377/D377</f>
        <v>0</v>
      </c>
      <c r="M378" s="388">
        <f t="shared" ref="M378" si="1177">M377/D377</f>
        <v>0.875</v>
      </c>
      <c r="N378" s="388">
        <f t="shared" ref="N378" si="1178">N377/D377</f>
        <v>0.125</v>
      </c>
    </row>
    <row r="379" spans="2:14" ht="17.25" customHeight="1" x14ac:dyDescent="0.2">
      <c r="B379" s="618"/>
      <c r="C379" s="634"/>
      <c r="D379" s="540"/>
      <c r="E379" s="433"/>
      <c r="F379" s="429">
        <f>IFERROR(F377/$E377,0)</f>
        <v>0</v>
      </c>
      <c r="G379" s="429">
        <f t="shared" ref="G379:L379" si="1179">IFERROR(G377/$E377,0)</f>
        <v>0</v>
      </c>
      <c r="H379" s="429">
        <f t="shared" si="1179"/>
        <v>0</v>
      </c>
      <c r="I379" s="429">
        <f t="shared" si="1179"/>
        <v>0</v>
      </c>
      <c r="J379" s="430">
        <f t="shared" si="1179"/>
        <v>0</v>
      </c>
      <c r="K379" s="430">
        <f t="shared" si="1179"/>
        <v>0</v>
      </c>
      <c r="L379" s="436">
        <f t="shared" si="1179"/>
        <v>0</v>
      </c>
      <c r="M379" s="392"/>
      <c r="N379" s="392"/>
    </row>
    <row r="380" spans="2:14" ht="17.25" customHeight="1" x14ac:dyDescent="0.2">
      <c r="B380" s="618"/>
      <c r="C380" s="629" t="s">
        <v>174</v>
      </c>
      <c r="D380" s="321">
        <v>176</v>
      </c>
      <c r="E380" s="380">
        <f t="shared" ref="E380" si="1180">SUM(F380:K380)</f>
        <v>5</v>
      </c>
      <c r="F380" s="381">
        <v>0</v>
      </c>
      <c r="G380" s="381">
        <v>2</v>
      </c>
      <c r="H380" s="381">
        <v>3</v>
      </c>
      <c r="I380" s="381">
        <v>0</v>
      </c>
      <c r="J380" s="163">
        <v>0</v>
      </c>
      <c r="K380" s="163">
        <v>0</v>
      </c>
      <c r="L380" s="399">
        <f t="shared" ref="L380" si="1181">H380+I380+J380</f>
        <v>3</v>
      </c>
      <c r="M380" s="382">
        <v>137</v>
      </c>
      <c r="N380" s="382">
        <f>D380-E380-M380</f>
        <v>34</v>
      </c>
    </row>
    <row r="381" spans="2:14" ht="17.25" customHeight="1" x14ac:dyDescent="0.2">
      <c r="B381" s="618"/>
      <c r="C381" s="630"/>
      <c r="D381" s="326"/>
      <c r="E381" s="427">
        <f t="shared" ref="E381" si="1182">E380/D380</f>
        <v>2.8409090909090908E-2</v>
      </c>
      <c r="F381" s="385">
        <f t="shared" ref="F381" si="1183">F380/D380</f>
        <v>0</v>
      </c>
      <c r="G381" s="385">
        <f t="shared" ref="G381" si="1184">G380/D380</f>
        <v>1.1363636363636364E-2</v>
      </c>
      <c r="H381" s="385">
        <f t="shared" ref="H381" si="1185">H380/D380</f>
        <v>1.7045454545454544E-2</v>
      </c>
      <c r="I381" s="385">
        <f t="shared" ref="I381" si="1186">I380/D380</f>
        <v>0</v>
      </c>
      <c r="J381" s="386">
        <f t="shared" ref="J381" si="1187">J380/D380</f>
        <v>0</v>
      </c>
      <c r="K381" s="386">
        <f t="shared" ref="K381" si="1188">K380/D380</f>
        <v>0</v>
      </c>
      <c r="L381" s="387">
        <f t="shared" ref="L381" si="1189">L380/D380</f>
        <v>1.7045454545454544E-2</v>
      </c>
      <c r="M381" s="388">
        <f t="shared" ref="M381" si="1190">M380/D380</f>
        <v>0.77840909090909094</v>
      </c>
      <c r="N381" s="388">
        <f t="shared" ref="N381" si="1191">N380/D380</f>
        <v>0.19318181818181818</v>
      </c>
    </row>
    <row r="382" spans="2:14" ht="17.25" customHeight="1" thickBot="1" x14ac:dyDescent="0.25">
      <c r="B382" s="623"/>
      <c r="C382" s="634"/>
      <c r="D382" s="541"/>
      <c r="E382" s="433"/>
      <c r="F382" s="429">
        <f>IFERROR(F380/$E380,0)</f>
        <v>0</v>
      </c>
      <c r="G382" s="429">
        <f t="shared" ref="G382:L382" si="1192">IFERROR(G380/$E380,0)</f>
        <v>0.4</v>
      </c>
      <c r="H382" s="429">
        <f t="shared" si="1192"/>
        <v>0.6</v>
      </c>
      <c r="I382" s="429">
        <f t="shared" si="1192"/>
        <v>0</v>
      </c>
      <c r="J382" s="430">
        <f t="shared" si="1192"/>
        <v>0</v>
      </c>
      <c r="K382" s="430">
        <f t="shared" si="1192"/>
        <v>0</v>
      </c>
      <c r="L382" s="436">
        <f t="shared" si="1192"/>
        <v>0.6</v>
      </c>
      <c r="M382" s="392"/>
      <c r="N382" s="392"/>
    </row>
    <row r="383" spans="2:14" ht="17.25" customHeight="1" thickTop="1" x14ac:dyDescent="0.2">
      <c r="B383" s="617" t="s">
        <v>216</v>
      </c>
      <c r="C383" s="633" t="s">
        <v>217</v>
      </c>
      <c r="D383" s="321">
        <v>106</v>
      </c>
      <c r="E383" s="393">
        <f t="shared" ref="E383" si="1193">SUM(F383:K383)</f>
        <v>2</v>
      </c>
      <c r="F383" s="394">
        <v>0</v>
      </c>
      <c r="G383" s="394">
        <v>1</v>
      </c>
      <c r="H383" s="394">
        <v>0</v>
      </c>
      <c r="I383" s="394">
        <v>0</v>
      </c>
      <c r="J383" s="395">
        <v>0</v>
      </c>
      <c r="K383" s="395">
        <v>1</v>
      </c>
      <c r="L383" s="396">
        <f t="shared" ref="L383" si="1194">H383+I383+J383</f>
        <v>0</v>
      </c>
      <c r="M383" s="397">
        <v>77</v>
      </c>
      <c r="N383" s="397">
        <f>D383-E383-M383</f>
        <v>27</v>
      </c>
    </row>
    <row r="384" spans="2:14" ht="17.25" customHeight="1" x14ac:dyDescent="0.2">
      <c r="B384" s="618"/>
      <c r="C384" s="630"/>
      <c r="D384" s="326"/>
      <c r="E384" s="427">
        <f t="shared" ref="E384" si="1195">E383/D383</f>
        <v>1.8867924528301886E-2</v>
      </c>
      <c r="F384" s="385">
        <f t="shared" ref="F384" si="1196">F383/D383</f>
        <v>0</v>
      </c>
      <c r="G384" s="385">
        <f t="shared" ref="G384" si="1197">G383/D383</f>
        <v>9.433962264150943E-3</v>
      </c>
      <c r="H384" s="385">
        <f t="shared" ref="H384" si="1198">H383/D383</f>
        <v>0</v>
      </c>
      <c r="I384" s="385">
        <f t="shared" ref="I384" si="1199">I383/D383</f>
        <v>0</v>
      </c>
      <c r="J384" s="386">
        <f t="shared" ref="J384" si="1200">J383/D383</f>
        <v>0</v>
      </c>
      <c r="K384" s="386">
        <f t="shared" ref="K384" si="1201">K383/D383</f>
        <v>9.433962264150943E-3</v>
      </c>
      <c r="L384" s="387">
        <f t="shared" ref="L384" si="1202">L383/D383</f>
        <v>0</v>
      </c>
      <c r="M384" s="388">
        <f t="shared" ref="M384" si="1203">M383/D383</f>
        <v>0.72641509433962259</v>
      </c>
      <c r="N384" s="388">
        <f t="shared" ref="N384" si="1204">N383/D383</f>
        <v>0.25471698113207547</v>
      </c>
    </row>
    <row r="385" spans="2:14" ht="17.25" customHeight="1" x14ac:dyDescent="0.2">
      <c r="B385" s="618"/>
      <c r="C385" s="634"/>
      <c r="D385" s="540"/>
      <c r="E385" s="433"/>
      <c r="F385" s="429">
        <f>IFERROR(F383/$E383,0)</f>
        <v>0</v>
      </c>
      <c r="G385" s="429">
        <f t="shared" ref="G385:L385" si="1205">IFERROR(G383/$E383,0)</f>
        <v>0.5</v>
      </c>
      <c r="H385" s="429">
        <f t="shared" si="1205"/>
        <v>0</v>
      </c>
      <c r="I385" s="429">
        <f t="shared" si="1205"/>
        <v>0</v>
      </c>
      <c r="J385" s="430">
        <f t="shared" si="1205"/>
        <v>0</v>
      </c>
      <c r="K385" s="430">
        <f t="shared" si="1205"/>
        <v>0.5</v>
      </c>
      <c r="L385" s="436">
        <f t="shared" si="1205"/>
        <v>0</v>
      </c>
      <c r="M385" s="402"/>
      <c r="N385" s="402"/>
    </row>
    <row r="386" spans="2:14" ht="17.25" customHeight="1" x14ac:dyDescent="0.2">
      <c r="B386" s="618"/>
      <c r="C386" s="629" t="s">
        <v>218</v>
      </c>
      <c r="D386" s="321">
        <v>171</v>
      </c>
      <c r="E386" s="380">
        <f t="shared" ref="E386" si="1206">SUM(F386:K386)</f>
        <v>1</v>
      </c>
      <c r="F386" s="381">
        <v>0</v>
      </c>
      <c r="G386" s="381">
        <v>0</v>
      </c>
      <c r="H386" s="381">
        <v>0</v>
      </c>
      <c r="I386" s="381">
        <v>0</v>
      </c>
      <c r="J386" s="163">
        <v>1</v>
      </c>
      <c r="K386" s="163">
        <v>0</v>
      </c>
      <c r="L386" s="399">
        <f t="shared" ref="L386" si="1207">H386+I386+J386</f>
        <v>1</v>
      </c>
      <c r="M386" s="382">
        <v>143</v>
      </c>
      <c r="N386" s="382">
        <f>D386-E386-M386</f>
        <v>27</v>
      </c>
    </row>
    <row r="387" spans="2:14" ht="17.25" customHeight="1" x14ac:dyDescent="0.2">
      <c r="B387" s="618"/>
      <c r="C387" s="630"/>
      <c r="D387" s="326"/>
      <c r="E387" s="427">
        <f t="shared" ref="E387" si="1208">E386/D386</f>
        <v>5.8479532163742687E-3</v>
      </c>
      <c r="F387" s="385">
        <f t="shared" ref="F387" si="1209">F386/D386</f>
        <v>0</v>
      </c>
      <c r="G387" s="385">
        <f t="shared" ref="G387" si="1210">G386/D386</f>
        <v>0</v>
      </c>
      <c r="H387" s="385">
        <f t="shared" ref="H387" si="1211">H386/D386</f>
        <v>0</v>
      </c>
      <c r="I387" s="385">
        <f t="shared" ref="I387" si="1212">I386/D386</f>
        <v>0</v>
      </c>
      <c r="J387" s="386">
        <f t="shared" ref="J387" si="1213">J386/D386</f>
        <v>5.8479532163742687E-3</v>
      </c>
      <c r="K387" s="386">
        <f t="shared" ref="K387" si="1214">K386/D386</f>
        <v>0</v>
      </c>
      <c r="L387" s="387">
        <f t="shared" ref="L387" si="1215">L386/D386</f>
        <v>5.8479532163742687E-3</v>
      </c>
      <c r="M387" s="388">
        <f t="shared" ref="M387" si="1216">M386/D386</f>
        <v>0.83625730994152048</v>
      </c>
      <c r="N387" s="388">
        <f t="shared" ref="N387" si="1217">N386/D386</f>
        <v>0.15789473684210525</v>
      </c>
    </row>
    <row r="388" spans="2:14" ht="17.25" customHeight="1" x14ac:dyDescent="0.2">
      <c r="B388" s="618"/>
      <c r="C388" s="634"/>
      <c r="D388" s="540"/>
      <c r="E388" s="433"/>
      <c r="F388" s="429">
        <f>IFERROR(F386/$E386,0)</f>
        <v>0</v>
      </c>
      <c r="G388" s="429">
        <f t="shared" ref="G388:L388" si="1218">IFERROR(G386/$E386,0)</f>
        <v>0</v>
      </c>
      <c r="H388" s="429">
        <f t="shared" si="1218"/>
        <v>0</v>
      </c>
      <c r="I388" s="429">
        <f t="shared" si="1218"/>
        <v>0</v>
      </c>
      <c r="J388" s="430">
        <f t="shared" si="1218"/>
        <v>1</v>
      </c>
      <c r="K388" s="430">
        <f t="shared" si="1218"/>
        <v>0</v>
      </c>
      <c r="L388" s="436">
        <f t="shared" si="1218"/>
        <v>1</v>
      </c>
      <c r="M388" s="402"/>
      <c r="N388" s="402"/>
    </row>
    <row r="389" spans="2:14" ht="17.25" customHeight="1" x14ac:dyDescent="0.2">
      <c r="B389" s="618"/>
      <c r="C389" s="629" t="s">
        <v>219</v>
      </c>
      <c r="D389" s="321">
        <v>49</v>
      </c>
      <c r="E389" s="380">
        <f t="shared" ref="E389" si="1219">SUM(F389:K389)</f>
        <v>0</v>
      </c>
      <c r="F389" s="381">
        <v>0</v>
      </c>
      <c r="G389" s="381">
        <v>0</v>
      </c>
      <c r="H389" s="381">
        <v>0</v>
      </c>
      <c r="I389" s="381">
        <v>0</v>
      </c>
      <c r="J389" s="163">
        <v>0</v>
      </c>
      <c r="K389" s="163">
        <v>0</v>
      </c>
      <c r="L389" s="399">
        <f t="shared" ref="L389" si="1220">H389+I389+J389</f>
        <v>0</v>
      </c>
      <c r="M389" s="382">
        <v>42</v>
      </c>
      <c r="N389" s="382">
        <f>D389-E389-M389</f>
        <v>7</v>
      </c>
    </row>
    <row r="390" spans="2:14" ht="17.25" customHeight="1" x14ac:dyDescent="0.2">
      <c r="B390" s="618"/>
      <c r="C390" s="630"/>
      <c r="D390" s="326"/>
      <c r="E390" s="427">
        <f t="shared" ref="E390" si="1221">E389/D389</f>
        <v>0</v>
      </c>
      <c r="F390" s="385">
        <f t="shared" ref="F390" si="1222">F389/D389</f>
        <v>0</v>
      </c>
      <c r="G390" s="385">
        <f t="shared" ref="G390" si="1223">G389/D389</f>
        <v>0</v>
      </c>
      <c r="H390" s="385">
        <f t="shared" ref="H390" si="1224">H389/D389</f>
        <v>0</v>
      </c>
      <c r="I390" s="385">
        <f t="shared" ref="I390" si="1225">I389/D389</f>
        <v>0</v>
      </c>
      <c r="J390" s="386">
        <f t="shared" ref="J390" si="1226">J389/D389</f>
        <v>0</v>
      </c>
      <c r="K390" s="386">
        <f t="shared" ref="K390" si="1227">K389/D389</f>
        <v>0</v>
      </c>
      <c r="L390" s="387">
        <f t="shared" ref="L390" si="1228">L389/D389</f>
        <v>0</v>
      </c>
      <c r="M390" s="388">
        <f t="shared" ref="M390" si="1229">M389/D389</f>
        <v>0.8571428571428571</v>
      </c>
      <c r="N390" s="388">
        <f t="shared" ref="N390" si="1230">N389/D389</f>
        <v>0.14285714285714285</v>
      </c>
    </row>
    <row r="391" spans="2:14" ht="17.25" customHeight="1" x14ac:dyDescent="0.2">
      <c r="B391" s="618"/>
      <c r="C391" s="634"/>
      <c r="D391" s="540"/>
      <c r="E391" s="433"/>
      <c r="F391" s="371">
        <f>IFERROR(F389/$E389,0)</f>
        <v>0</v>
      </c>
      <c r="G391" s="371">
        <f t="shared" ref="G391:L391" si="1231">IFERROR(G389/$E389,0)</f>
        <v>0</v>
      </c>
      <c r="H391" s="371">
        <f t="shared" si="1231"/>
        <v>0</v>
      </c>
      <c r="I391" s="371">
        <f t="shared" si="1231"/>
        <v>0</v>
      </c>
      <c r="J391" s="434">
        <f t="shared" si="1231"/>
        <v>0</v>
      </c>
      <c r="K391" s="434">
        <f t="shared" si="1231"/>
        <v>0</v>
      </c>
      <c r="L391" s="435">
        <f t="shared" si="1231"/>
        <v>0</v>
      </c>
      <c r="M391" s="402"/>
      <c r="N391" s="402"/>
    </row>
    <row r="392" spans="2:14" ht="17.25" customHeight="1" x14ac:dyDescent="0.2">
      <c r="B392" s="618"/>
      <c r="C392" s="629" t="s">
        <v>220</v>
      </c>
      <c r="D392" s="321">
        <v>38</v>
      </c>
      <c r="E392" s="380">
        <f t="shared" ref="E392" si="1232">SUM(F392:K392)</f>
        <v>0</v>
      </c>
      <c r="F392" s="381">
        <v>0</v>
      </c>
      <c r="G392" s="381">
        <v>0</v>
      </c>
      <c r="H392" s="381">
        <v>0</v>
      </c>
      <c r="I392" s="381">
        <v>0</v>
      </c>
      <c r="J392" s="163">
        <v>0</v>
      </c>
      <c r="K392" s="163">
        <v>0</v>
      </c>
      <c r="L392" s="399">
        <f t="shared" ref="L392" si="1233">H392+I392+J392</f>
        <v>0</v>
      </c>
      <c r="M392" s="382">
        <v>33</v>
      </c>
      <c r="N392" s="382">
        <f>D392-E392-M392</f>
        <v>5</v>
      </c>
    </row>
    <row r="393" spans="2:14" ht="17.25" customHeight="1" x14ac:dyDescent="0.2">
      <c r="B393" s="618"/>
      <c r="C393" s="630"/>
      <c r="D393" s="326"/>
      <c r="E393" s="427">
        <f t="shared" ref="E393" si="1234">E392/D392</f>
        <v>0</v>
      </c>
      <c r="F393" s="385">
        <f t="shared" ref="F393" si="1235">F392/D392</f>
        <v>0</v>
      </c>
      <c r="G393" s="385">
        <f t="shared" ref="G393" si="1236">G392/D392</f>
        <v>0</v>
      </c>
      <c r="H393" s="385">
        <f t="shared" ref="H393" si="1237">H392/D392</f>
        <v>0</v>
      </c>
      <c r="I393" s="385">
        <f t="shared" ref="I393" si="1238">I392/D392</f>
        <v>0</v>
      </c>
      <c r="J393" s="386">
        <f t="shared" ref="J393" si="1239">J392/D392</f>
        <v>0</v>
      </c>
      <c r="K393" s="386">
        <f t="shared" ref="K393" si="1240">K392/D392</f>
        <v>0</v>
      </c>
      <c r="L393" s="387">
        <f t="shared" ref="L393" si="1241">L392/D392</f>
        <v>0</v>
      </c>
      <c r="M393" s="388">
        <f t="shared" ref="M393" si="1242">M392/D392</f>
        <v>0.86842105263157898</v>
      </c>
      <c r="N393" s="388">
        <f t="shared" ref="N393" si="1243">N392/D392</f>
        <v>0.13157894736842105</v>
      </c>
    </row>
    <row r="394" spans="2:14" ht="17.25" customHeight="1" x14ac:dyDescent="0.2">
      <c r="B394" s="618"/>
      <c r="C394" s="634"/>
      <c r="D394" s="540"/>
      <c r="E394" s="433"/>
      <c r="F394" s="371">
        <f>IFERROR(F392/$E392,0)</f>
        <v>0</v>
      </c>
      <c r="G394" s="371">
        <f t="shared" ref="G394:L394" si="1244">IFERROR(G392/$E392,0)</f>
        <v>0</v>
      </c>
      <c r="H394" s="371">
        <f t="shared" si="1244"/>
        <v>0</v>
      </c>
      <c r="I394" s="371">
        <f t="shared" si="1244"/>
        <v>0</v>
      </c>
      <c r="J394" s="434">
        <f t="shared" si="1244"/>
        <v>0</v>
      </c>
      <c r="K394" s="434">
        <f t="shared" si="1244"/>
        <v>0</v>
      </c>
      <c r="L394" s="435">
        <f t="shared" si="1244"/>
        <v>0</v>
      </c>
      <c r="M394" s="402"/>
      <c r="N394" s="402"/>
    </row>
    <row r="395" spans="2:14" ht="17.25" customHeight="1" x14ac:dyDescent="0.2">
      <c r="B395" s="618"/>
      <c r="C395" s="629" t="s">
        <v>221</v>
      </c>
      <c r="D395" s="321">
        <v>33</v>
      </c>
      <c r="E395" s="380">
        <f t="shared" ref="E395" si="1245">SUM(F395:K395)</f>
        <v>1</v>
      </c>
      <c r="F395" s="381">
        <v>0</v>
      </c>
      <c r="G395" s="381">
        <v>0</v>
      </c>
      <c r="H395" s="381">
        <v>1</v>
      </c>
      <c r="I395" s="381">
        <v>0</v>
      </c>
      <c r="J395" s="163">
        <v>0</v>
      </c>
      <c r="K395" s="163">
        <v>0</v>
      </c>
      <c r="L395" s="399">
        <f t="shared" ref="L395" si="1246">H395+I395+J395</f>
        <v>1</v>
      </c>
      <c r="M395" s="382">
        <v>28</v>
      </c>
      <c r="N395" s="382">
        <f>D395-E395-M395</f>
        <v>4</v>
      </c>
    </row>
    <row r="396" spans="2:14" ht="17.25" customHeight="1" x14ac:dyDescent="0.2">
      <c r="B396" s="618"/>
      <c r="C396" s="630"/>
      <c r="D396" s="326"/>
      <c r="E396" s="427">
        <f t="shared" ref="E396" si="1247">E395/D395</f>
        <v>3.0303030303030304E-2</v>
      </c>
      <c r="F396" s="385">
        <f t="shared" ref="F396" si="1248">F395/D395</f>
        <v>0</v>
      </c>
      <c r="G396" s="385">
        <f t="shared" ref="G396" si="1249">G395/D395</f>
        <v>0</v>
      </c>
      <c r="H396" s="385">
        <f t="shared" ref="H396" si="1250">H395/D395</f>
        <v>3.0303030303030304E-2</v>
      </c>
      <c r="I396" s="385">
        <f t="shared" ref="I396" si="1251">I395/D395</f>
        <v>0</v>
      </c>
      <c r="J396" s="386">
        <f t="shared" ref="J396" si="1252">J395/D395</f>
        <v>0</v>
      </c>
      <c r="K396" s="386">
        <f t="shared" ref="K396" si="1253">K395/D395</f>
        <v>0</v>
      </c>
      <c r="L396" s="387">
        <f t="shared" ref="L396" si="1254">L395/D395</f>
        <v>3.0303030303030304E-2</v>
      </c>
      <c r="M396" s="388">
        <f t="shared" ref="M396" si="1255">M395/D395</f>
        <v>0.84848484848484851</v>
      </c>
      <c r="N396" s="388">
        <f t="shared" ref="N396" si="1256">N395/D395</f>
        <v>0.12121212121212122</v>
      </c>
    </row>
    <row r="397" spans="2:14" ht="17.25" customHeight="1" x14ac:dyDescent="0.2">
      <c r="B397" s="618"/>
      <c r="C397" s="634"/>
      <c r="D397" s="540"/>
      <c r="E397" s="433"/>
      <c r="F397" s="437">
        <f>IFERROR(F395/$E395,0)</f>
        <v>0</v>
      </c>
      <c r="G397" s="437">
        <f t="shared" ref="G397:L397" si="1257">IFERROR(G395/$E395,0)</f>
        <v>0</v>
      </c>
      <c r="H397" s="437">
        <f t="shared" si="1257"/>
        <v>1</v>
      </c>
      <c r="I397" s="437">
        <f t="shared" si="1257"/>
        <v>0</v>
      </c>
      <c r="J397" s="438">
        <f t="shared" si="1257"/>
        <v>0</v>
      </c>
      <c r="K397" s="438">
        <f t="shared" si="1257"/>
        <v>0</v>
      </c>
      <c r="L397" s="439">
        <f t="shared" si="1257"/>
        <v>1</v>
      </c>
      <c r="M397" s="402"/>
      <c r="N397" s="402"/>
    </row>
    <row r="398" spans="2:14" ht="17.25" customHeight="1" x14ac:dyDescent="0.2">
      <c r="B398" s="618"/>
      <c r="C398" s="629" t="s">
        <v>222</v>
      </c>
      <c r="D398" s="321">
        <v>30</v>
      </c>
      <c r="E398" s="380">
        <f t="shared" ref="E398" si="1258">SUM(F398:K398)</f>
        <v>7</v>
      </c>
      <c r="F398" s="381">
        <v>0</v>
      </c>
      <c r="G398" s="381">
        <v>1</v>
      </c>
      <c r="H398" s="381">
        <v>3</v>
      </c>
      <c r="I398" s="381">
        <v>1</v>
      </c>
      <c r="J398" s="163">
        <v>2</v>
      </c>
      <c r="K398" s="163">
        <v>0</v>
      </c>
      <c r="L398" s="399">
        <f t="shared" ref="L398" si="1259">H398+I398+J398</f>
        <v>6</v>
      </c>
      <c r="M398" s="382">
        <v>21</v>
      </c>
      <c r="N398" s="382">
        <f>D398-E398-M398</f>
        <v>2</v>
      </c>
    </row>
    <row r="399" spans="2:14" ht="17.25" customHeight="1" x14ac:dyDescent="0.2">
      <c r="B399" s="618"/>
      <c r="C399" s="630"/>
      <c r="D399" s="326"/>
      <c r="E399" s="427">
        <f t="shared" ref="E399" si="1260">E398/D398</f>
        <v>0.23333333333333334</v>
      </c>
      <c r="F399" s="385">
        <f>F398/D398</f>
        <v>0</v>
      </c>
      <c r="G399" s="385">
        <f t="shared" ref="G399" si="1261">G398/D398</f>
        <v>3.3333333333333333E-2</v>
      </c>
      <c r="H399" s="385">
        <f t="shared" ref="H399" si="1262">H398/D398</f>
        <v>0.1</v>
      </c>
      <c r="I399" s="385">
        <f t="shared" ref="I399" si="1263">I398/D398</f>
        <v>3.3333333333333333E-2</v>
      </c>
      <c r="J399" s="386">
        <f t="shared" ref="J399" si="1264">J398/D398</f>
        <v>6.6666666666666666E-2</v>
      </c>
      <c r="K399" s="386">
        <f t="shared" ref="K399" si="1265">K398/D398</f>
        <v>0</v>
      </c>
      <c r="L399" s="387">
        <f t="shared" ref="L399" si="1266">L398/D398</f>
        <v>0.2</v>
      </c>
      <c r="M399" s="388">
        <f t="shared" ref="M399" si="1267">M398/D398</f>
        <v>0.7</v>
      </c>
      <c r="N399" s="388">
        <f t="shared" ref="N399" si="1268">N398/D398</f>
        <v>6.6666666666666666E-2</v>
      </c>
    </row>
    <row r="400" spans="2:14" ht="17.25" customHeight="1" thickBot="1" x14ac:dyDescent="0.25">
      <c r="B400" s="618"/>
      <c r="C400" s="632"/>
      <c r="D400" s="541"/>
      <c r="E400" s="440"/>
      <c r="F400" s="441">
        <f>IFERROR(F398/$E398,0)</f>
        <v>0</v>
      </c>
      <c r="G400" s="441">
        <f t="shared" ref="G400:L400" si="1269">IFERROR(G398/$E398,0)</f>
        <v>0.14285714285714285</v>
      </c>
      <c r="H400" s="441">
        <f t="shared" si="1269"/>
        <v>0.42857142857142855</v>
      </c>
      <c r="I400" s="441">
        <f t="shared" si="1269"/>
        <v>0.14285714285714285</v>
      </c>
      <c r="J400" s="442">
        <f t="shared" si="1269"/>
        <v>0.2857142857142857</v>
      </c>
      <c r="K400" s="442">
        <f t="shared" si="1269"/>
        <v>0</v>
      </c>
      <c r="L400" s="443">
        <f t="shared" si="1269"/>
        <v>0.8571428571428571</v>
      </c>
      <c r="M400" s="404"/>
      <c r="N400" s="404"/>
    </row>
    <row r="401" spans="1:14" ht="17.25" customHeight="1" thickTop="1" x14ac:dyDescent="0.2">
      <c r="B401" s="618"/>
      <c r="C401" s="37" t="s">
        <v>182</v>
      </c>
      <c r="D401" s="340">
        <f>D386+D389+D392+D395</f>
        <v>291</v>
      </c>
      <c r="E401" s="380">
        <f t="shared" ref="E401:N401" si="1270">E386+E389+E392+E395</f>
        <v>2</v>
      </c>
      <c r="F401" s="381">
        <f t="shared" si="1270"/>
        <v>0</v>
      </c>
      <c r="G401" s="381">
        <f t="shared" si="1270"/>
        <v>0</v>
      </c>
      <c r="H401" s="381">
        <f t="shared" si="1270"/>
        <v>1</v>
      </c>
      <c r="I401" s="381">
        <f t="shared" si="1270"/>
        <v>0</v>
      </c>
      <c r="J401" s="163">
        <f t="shared" si="1270"/>
        <v>1</v>
      </c>
      <c r="K401" s="409">
        <f t="shared" si="1270"/>
        <v>0</v>
      </c>
      <c r="L401" s="410">
        <f t="shared" si="1270"/>
        <v>2</v>
      </c>
      <c r="M401" s="382">
        <f t="shared" si="1270"/>
        <v>246</v>
      </c>
      <c r="N401" s="382">
        <f t="shared" si="1270"/>
        <v>43</v>
      </c>
    </row>
    <row r="402" spans="1:14" ht="17.25" customHeight="1" x14ac:dyDescent="0.2">
      <c r="B402" s="618"/>
      <c r="C402" s="35" t="s">
        <v>183</v>
      </c>
      <c r="D402" s="164"/>
      <c r="E402" s="427">
        <f>E401/D401</f>
        <v>6.8728522336769758E-3</v>
      </c>
      <c r="F402" s="385">
        <f>F401/D401</f>
        <v>0</v>
      </c>
      <c r="G402" s="385">
        <f>G401/D401</f>
        <v>0</v>
      </c>
      <c r="H402" s="385">
        <f>H401/D401</f>
        <v>3.4364261168384879E-3</v>
      </c>
      <c r="I402" s="385">
        <f>I401/D401</f>
        <v>0</v>
      </c>
      <c r="J402" s="386">
        <f>J401/D401</f>
        <v>3.4364261168384879E-3</v>
      </c>
      <c r="K402" s="411">
        <f>K401/D401</f>
        <v>0</v>
      </c>
      <c r="L402" s="412">
        <f>L401/D401</f>
        <v>6.8728522336769758E-3</v>
      </c>
      <c r="M402" s="388">
        <f>M401/D401</f>
        <v>0.84536082474226804</v>
      </c>
      <c r="N402" s="388">
        <f>N401/D401</f>
        <v>0.14776632302405499</v>
      </c>
    </row>
    <row r="403" spans="1:14" ht="17.25" customHeight="1" x14ac:dyDescent="0.2">
      <c r="B403" s="618"/>
      <c r="C403" s="4"/>
      <c r="D403" s="165"/>
      <c r="E403" s="433"/>
      <c r="F403" s="437">
        <f>IFERROR(F401/$E401,0)</f>
        <v>0</v>
      </c>
      <c r="G403" s="437">
        <f t="shared" ref="G403:L403" si="1271">IFERROR(G401/$E401,0)</f>
        <v>0</v>
      </c>
      <c r="H403" s="437">
        <f t="shared" si="1271"/>
        <v>0.5</v>
      </c>
      <c r="I403" s="437">
        <f t="shared" si="1271"/>
        <v>0</v>
      </c>
      <c r="J403" s="438">
        <f t="shared" si="1271"/>
        <v>0.5</v>
      </c>
      <c r="K403" s="444">
        <f t="shared" si="1271"/>
        <v>0</v>
      </c>
      <c r="L403" s="445">
        <f t="shared" si="1271"/>
        <v>1</v>
      </c>
      <c r="M403" s="402"/>
      <c r="N403" s="402"/>
    </row>
    <row r="404" spans="1:14" ht="17.25" customHeight="1" x14ac:dyDescent="0.2">
      <c r="B404" s="618"/>
      <c r="C404" s="3" t="s">
        <v>182</v>
      </c>
      <c r="D404" s="341">
        <f>SUM(D389:D398)</f>
        <v>150</v>
      </c>
      <c r="E404" s="380">
        <f t="shared" ref="E404:N404" si="1272">E389+E392+E395+E398</f>
        <v>8</v>
      </c>
      <c r="F404" s="381">
        <f t="shared" si="1272"/>
        <v>0</v>
      </c>
      <c r="G404" s="381">
        <f t="shared" si="1272"/>
        <v>1</v>
      </c>
      <c r="H404" s="381">
        <f t="shared" si="1272"/>
        <v>4</v>
      </c>
      <c r="I404" s="381">
        <f t="shared" si="1272"/>
        <v>1</v>
      </c>
      <c r="J404" s="163">
        <f t="shared" si="1272"/>
        <v>2</v>
      </c>
      <c r="K404" s="409">
        <f t="shared" si="1272"/>
        <v>0</v>
      </c>
      <c r="L404" s="410">
        <f t="shared" si="1272"/>
        <v>7</v>
      </c>
      <c r="M404" s="382">
        <f t="shared" si="1272"/>
        <v>124</v>
      </c>
      <c r="N404" s="382">
        <f t="shared" si="1272"/>
        <v>18</v>
      </c>
    </row>
    <row r="405" spans="1:14" ht="17.25" customHeight="1" x14ac:dyDescent="0.2">
      <c r="B405" s="618"/>
      <c r="C405" s="35" t="s">
        <v>184</v>
      </c>
      <c r="D405" s="342"/>
      <c r="E405" s="427">
        <f>E404/D404</f>
        <v>5.3333333333333337E-2</v>
      </c>
      <c r="F405" s="385">
        <f>F404/D404</f>
        <v>0</v>
      </c>
      <c r="G405" s="385">
        <f>G404/D404</f>
        <v>6.6666666666666671E-3</v>
      </c>
      <c r="H405" s="385">
        <f>H404/D404</f>
        <v>2.6666666666666668E-2</v>
      </c>
      <c r="I405" s="385">
        <f>I404/D404</f>
        <v>6.6666666666666671E-3</v>
      </c>
      <c r="J405" s="386">
        <f>J404/D404</f>
        <v>1.3333333333333334E-2</v>
      </c>
      <c r="K405" s="411">
        <f>K404/D404</f>
        <v>0</v>
      </c>
      <c r="L405" s="412">
        <f>L404/D404</f>
        <v>4.6666666666666669E-2</v>
      </c>
      <c r="M405" s="388">
        <f>M404/D404</f>
        <v>0.82666666666666666</v>
      </c>
      <c r="N405" s="388">
        <f>N404/D404</f>
        <v>0.12</v>
      </c>
    </row>
    <row r="406" spans="1:14" ht="17.25" customHeight="1" thickBot="1" x14ac:dyDescent="0.25">
      <c r="B406" s="619"/>
      <c r="C406" s="4"/>
      <c r="D406" s="165"/>
      <c r="E406" s="446"/>
      <c r="F406" s="447">
        <f>IFERROR(F404/$E404,0)</f>
        <v>0</v>
      </c>
      <c r="G406" s="447">
        <f t="shared" ref="G406:L406" si="1273">IFERROR(G404/$E404,0)</f>
        <v>0.125</v>
      </c>
      <c r="H406" s="447">
        <f t="shared" si="1273"/>
        <v>0.5</v>
      </c>
      <c r="I406" s="447">
        <f t="shared" si="1273"/>
        <v>0.125</v>
      </c>
      <c r="J406" s="448">
        <f t="shared" si="1273"/>
        <v>0.25</v>
      </c>
      <c r="K406" s="449">
        <f t="shared" si="1273"/>
        <v>0</v>
      </c>
      <c r="L406" s="450">
        <f t="shared" si="1273"/>
        <v>0.875</v>
      </c>
      <c r="M406" s="408"/>
      <c r="N406" s="408"/>
    </row>
    <row r="407" spans="1:14" x14ac:dyDescent="0.2">
      <c r="B407" s="378"/>
      <c r="C407" s="21"/>
      <c r="D407" s="17"/>
      <c r="E407" s="372"/>
      <c r="F407" s="360"/>
      <c r="G407" s="360"/>
      <c r="H407" s="360"/>
      <c r="I407" s="379"/>
      <c r="J407" s="379"/>
      <c r="K407" s="379"/>
      <c r="L407" s="379"/>
      <c r="M407" s="379"/>
      <c r="N407" s="379"/>
    </row>
    <row r="408" spans="1:14" ht="14.4" x14ac:dyDescent="0.2">
      <c r="B408" s="353" t="s">
        <v>311</v>
      </c>
    </row>
    <row r="409" spans="1:14" ht="7.5" customHeight="1" x14ac:dyDescent="0.2">
      <c r="B409" s="352"/>
    </row>
    <row r="410" spans="1:14" x14ac:dyDescent="0.2">
      <c r="A410" s="361"/>
      <c r="B410" s="352"/>
      <c r="J410" s="354" t="s">
        <v>167</v>
      </c>
    </row>
    <row r="411" spans="1:14" x14ac:dyDescent="0.2">
      <c r="A411" s="361"/>
      <c r="B411" s="352"/>
      <c r="J411" s="354" t="s">
        <v>280</v>
      </c>
    </row>
    <row r="412" spans="1:14" x14ac:dyDescent="0.2">
      <c r="A412" s="361"/>
      <c r="B412" s="352"/>
      <c r="J412" s="354" t="s">
        <v>281</v>
      </c>
    </row>
    <row r="413" spans="1:14" ht="7.5" customHeight="1" x14ac:dyDescent="0.2">
      <c r="A413" s="361"/>
      <c r="B413" s="352"/>
      <c r="J413" s="373"/>
    </row>
    <row r="414" spans="1:14" ht="13.8" thickBot="1" x14ac:dyDescent="0.25">
      <c r="F414" s="374" t="s">
        <v>282</v>
      </c>
      <c r="G414" s="374" t="s">
        <v>283</v>
      </c>
      <c r="H414" s="374" t="s">
        <v>284</v>
      </c>
      <c r="I414" s="374" t="s">
        <v>285</v>
      </c>
      <c r="J414" s="374" t="s">
        <v>286</v>
      </c>
      <c r="K414" s="374"/>
      <c r="M414" s="17"/>
      <c r="N414" s="17" t="s">
        <v>287</v>
      </c>
    </row>
    <row r="415" spans="1:14" ht="13.5" customHeight="1" x14ac:dyDescent="0.2">
      <c r="B415" s="656" t="s">
        <v>312</v>
      </c>
      <c r="C415" s="657"/>
      <c r="D415" s="635" t="s">
        <v>207</v>
      </c>
      <c r="E415" s="650" t="s">
        <v>289</v>
      </c>
      <c r="F415" s="375"/>
      <c r="G415" s="375"/>
      <c r="H415" s="375"/>
      <c r="I415" s="375"/>
      <c r="J415" s="375"/>
      <c r="K415" s="375"/>
      <c r="L415" s="377"/>
      <c r="M415" s="637" t="s">
        <v>290</v>
      </c>
      <c r="N415" s="637" t="s">
        <v>229</v>
      </c>
    </row>
    <row r="416" spans="1:14" x14ac:dyDescent="0.2">
      <c r="B416" s="658"/>
      <c r="C416" s="659"/>
      <c r="D416" s="603"/>
      <c r="E416" s="651"/>
      <c r="F416" s="23" t="s">
        <v>291</v>
      </c>
      <c r="G416" s="24"/>
      <c r="H416" s="24"/>
      <c r="I416" s="25"/>
      <c r="J416" s="25"/>
      <c r="K416" s="25"/>
      <c r="L416" s="177"/>
      <c r="M416" s="638"/>
      <c r="N416" s="638"/>
    </row>
    <row r="417" spans="2:14" ht="13.5" customHeight="1" x14ac:dyDescent="0.2">
      <c r="B417" s="658"/>
      <c r="C417" s="659"/>
      <c r="D417" s="603"/>
      <c r="E417" s="651"/>
      <c r="F417" s="626" t="s">
        <v>292</v>
      </c>
      <c r="G417" s="626" t="s">
        <v>293</v>
      </c>
      <c r="H417" s="626" t="s">
        <v>294</v>
      </c>
      <c r="I417" s="626" t="s">
        <v>295</v>
      </c>
      <c r="J417" s="635" t="s">
        <v>296</v>
      </c>
      <c r="K417" s="635" t="s">
        <v>297</v>
      </c>
      <c r="L417" s="178" t="s">
        <v>298</v>
      </c>
      <c r="M417" s="638"/>
      <c r="N417" s="638"/>
    </row>
    <row r="418" spans="2:14" ht="13.5" customHeight="1" x14ac:dyDescent="0.2">
      <c r="B418" s="658"/>
      <c r="C418" s="659"/>
      <c r="D418" s="603"/>
      <c r="E418" s="651"/>
      <c r="F418" s="604"/>
      <c r="G418" s="604"/>
      <c r="H418" s="604"/>
      <c r="I418" s="604"/>
      <c r="J418" s="603"/>
      <c r="K418" s="603"/>
      <c r="L418" s="662" t="s">
        <v>313</v>
      </c>
      <c r="M418" s="638"/>
      <c r="N418" s="638"/>
    </row>
    <row r="419" spans="2:14" ht="40.5" customHeight="1" x14ac:dyDescent="0.2">
      <c r="B419" s="660"/>
      <c r="C419" s="661"/>
      <c r="D419" s="636"/>
      <c r="E419" s="652"/>
      <c r="F419" s="605"/>
      <c r="G419" s="605"/>
      <c r="H419" s="605"/>
      <c r="I419" s="605"/>
      <c r="J419" s="636"/>
      <c r="K419" s="636"/>
      <c r="L419" s="663"/>
      <c r="M419" s="639"/>
      <c r="N419" s="639"/>
    </row>
    <row r="420" spans="2:14" ht="17.25" customHeight="1" x14ac:dyDescent="0.2">
      <c r="B420" s="640" t="s">
        <v>263</v>
      </c>
      <c r="C420" s="641"/>
      <c r="D420" s="163">
        <f>D423+D426+D429+D432+D435+D438</f>
        <v>427</v>
      </c>
      <c r="E420" s="380">
        <f>E423+E426+E429+E432+E435+E438</f>
        <v>57</v>
      </c>
      <c r="F420" s="381">
        <f>F423+F426+F429+F432+F435+F438</f>
        <v>0</v>
      </c>
      <c r="G420" s="381">
        <f t="shared" ref="G420:M420" si="1274">G423+G426+G429+G432+G435+G438</f>
        <v>39</v>
      </c>
      <c r="H420" s="381">
        <f t="shared" si="1274"/>
        <v>5</v>
      </c>
      <c r="I420" s="381">
        <f t="shared" si="1274"/>
        <v>0</v>
      </c>
      <c r="J420" s="163">
        <f t="shared" si="1274"/>
        <v>2</v>
      </c>
      <c r="K420" s="409">
        <f t="shared" si="1274"/>
        <v>11</v>
      </c>
      <c r="L420" s="410">
        <f>L423+L426+L429+L432+L435+L438</f>
        <v>46</v>
      </c>
      <c r="M420" s="382">
        <f t="shared" si="1274"/>
        <v>295</v>
      </c>
      <c r="N420" s="382">
        <f>N423+N426+N429+N432+N435+N438</f>
        <v>75</v>
      </c>
    </row>
    <row r="421" spans="2:14" ht="17.25" customHeight="1" x14ac:dyDescent="0.2">
      <c r="B421" s="642"/>
      <c r="C421" s="643"/>
      <c r="D421" s="329"/>
      <c r="E421" s="383">
        <f>E420/D420</f>
        <v>0.13348946135831383</v>
      </c>
      <c r="F421" s="384">
        <f>F420/D420</f>
        <v>0</v>
      </c>
      <c r="G421" s="384">
        <f>G420/D420</f>
        <v>9.1334894613583142E-2</v>
      </c>
      <c r="H421" s="384">
        <f>H420/D420</f>
        <v>1.1709601873536301E-2</v>
      </c>
      <c r="I421" s="385">
        <f>I420/D420</f>
        <v>0</v>
      </c>
      <c r="J421" s="386">
        <f>J420/D420</f>
        <v>4.6838407494145199E-3</v>
      </c>
      <c r="K421" s="411">
        <f>K420/D420</f>
        <v>2.576112412177986E-2</v>
      </c>
      <c r="L421" s="412">
        <f>L420/D420</f>
        <v>0.10772833723653395</v>
      </c>
      <c r="M421" s="388">
        <f>M420/D420</f>
        <v>0.69086651053864168</v>
      </c>
      <c r="N421" s="388">
        <f>N420/D420</f>
        <v>0.1756440281030445</v>
      </c>
    </row>
    <row r="422" spans="2:14" ht="17.25" customHeight="1" thickBot="1" x14ac:dyDescent="0.25">
      <c r="B422" s="644"/>
      <c r="C422" s="645"/>
      <c r="D422" s="333"/>
      <c r="E422" s="389"/>
      <c r="F422" s="390">
        <f>F420/E420</f>
        <v>0</v>
      </c>
      <c r="G422" s="390">
        <f>G420/E420</f>
        <v>0.68421052631578949</v>
      </c>
      <c r="H422" s="390">
        <f>H420/E420</f>
        <v>8.771929824561403E-2</v>
      </c>
      <c r="I422" s="390">
        <f>I420/E420</f>
        <v>0</v>
      </c>
      <c r="J422" s="391">
        <f>J420/E420</f>
        <v>3.5087719298245612E-2</v>
      </c>
      <c r="K422" s="413">
        <f>K420/E420</f>
        <v>0.19298245614035087</v>
      </c>
      <c r="L422" s="414">
        <f>L420/E420</f>
        <v>0.80701754385964908</v>
      </c>
      <c r="M422" s="392"/>
      <c r="N422" s="392"/>
    </row>
    <row r="423" spans="2:14" ht="17.25" customHeight="1" thickTop="1" x14ac:dyDescent="0.2">
      <c r="B423" s="617" t="s">
        <v>209</v>
      </c>
      <c r="C423" s="633" t="s">
        <v>170</v>
      </c>
      <c r="D423" s="318">
        <v>49</v>
      </c>
      <c r="E423" s="393">
        <f>SUM(F423:K423)</f>
        <v>8</v>
      </c>
      <c r="F423" s="533">
        <v>0</v>
      </c>
      <c r="G423" s="394">
        <v>7</v>
      </c>
      <c r="H423" s="394">
        <v>0</v>
      </c>
      <c r="I423" s="394">
        <v>0</v>
      </c>
      <c r="J423" s="395">
        <v>0</v>
      </c>
      <c r="K423" s="395">
        <v>1</v>
      </c>
      <c r="L423" s="396">
        <f>H423+I423+J423+G423</f>
        <v>7</v>
      </c>
      <c r="M423" s="397">
        <v>32</v>
      </c>
      <c r="N423" s="397">
        <f>D423-E423-M423</f>
        <v>9</v>
      </c>
    </row>
    <row r="424" spans="2:14" ht="17.25" customHeight="1" x14ac:dyDescent="0.2">
      <c r="B424" s="618"/>
      <c r="C424" s="630"/>
      <c r="D424" s="326"/>
      <c r="E424" s="383">
        <f>E423/D423</f>
        <v>0.16326530612244897</v>
      </c>
      <c r="F424" s="385">
        <f>F423/D423</f>
        <v>0</v>
      </c>
      <c r="G424" s="385">
        <f>G423/D423</f>
        <v>0.14285714285714285</v>
      </c>
      <c r="H424" s="385">
        <f>H423/D423</f>
        <v>0</v>
      </c>
      <c r="I424" s="385">
        <f>I423/D423</f>
        <v>0</v>
      </c>
      <c r="J424" s="386">
        <f>J423/D423</f>
        <v>0</v>
      </c>
      <c r="K424" s="386">
        <f>K423/D423</f>
        <v>2.0408163265306121E-2</v>
      </c>
      <c r="L424" s="387">
        <f>L423/D423</f>
        <v>0.14285714285714285</v>
      </c>
      <c r="M424" s="388">
        <f>M423/D423</f>
        <v>0.65306122448979587</v>
      </c>
      <c r="N424" s="388">
        <f>N423/D423</f>
        <v>0.18367346938775511</v>
      </c>
    </row>
    <row r="425" spans="2:14" ht="17.25" customHeight="1" x14ac:dyDescent="0.2">
      <c r="B425" s="618"/>
      <c r="C425" s="634"/>
      <c r="D425" s="209"/>
      <c r="E425" s="398"/>
      <c r="F425" s="429">
        <f>F423/E423</f>
        <v>0</v>
      </c>
      <c r="G425" s="429">
        <f>G423/E423</f>
        <v>0.875</v>
      </c>
      <c r="H425" s="429">
        <f>H423/E423</f>
        <v>0</v>
      </c>
      <c r="I425" s="429">
        <f>I423/E423</f>
        <v>0</v>
      </c>
      <c r="J425" s="430">
        <f>J423/E423</f>
        <v>0</v>
      </c>
      <c r="K425" s="430">
        <f>K423/E423</f>
        <v>0.125</v>
      </c>
      <c r="L425" s="436">
        <f>L423/E423</f>
        <v>0.875</v>
      </c>
      <c r="M425" s="392"/>
      <c r="N425" s="392"/>
    </row>
    <row r="426" spans="2:14" ht="17.25" customHeight="1" x14ac:dyDescent="0.2">
      <c r="B426" s="618"/>
      <c r="C426" s="629" t="s">
        <v>171</v>
      </c>
      <c r="D426" s="313">
        <v>87</v>
      </c>
      <c r="E426" s="380">
        <f>SUM(F426:K426)</f>
        <v>14</v>
      </c>
      <c r="F426" s="531">
        <v>0</v>
      </c>
      <c r="G426" s="381">
        <v>10</v>
      </c>
      <c r="H426" s="381">
        <v>2</v>
      </c>
      <c r="I426" s="381">
        <v>0</v>
      </c>
      <c r="J426" s="163">
        <v>0</v>
      </c>
      <c r="K426" s="163">
        <v>2</v>
      </c>
      <c r="L426" s="399">
        <f>H426+I426+J426+G426</f>
        <v>12</v>
      </c>
      <c r="M426" s="382">
        <v>62</v>
      </c>
      <c r="N426" s="382">
        <f>D426-E426-M426</f>
        <v>11</v>
      </c>
    </row>
    <row r="427" spans="2:14" ht="17.25" customHeight="1" x14ac:dyDescent="0.2">
      <c r="B427" s="618"/>
      <c r="C427" s="630"/>
      <c r="D427" s="326"/>
      <c r="E427" s="383">
        <f t="shared" ref="E427" si="1275">E426/D426</f>
        <v>0.16091954022988506</v>
      </c>
      <c r="F427" s="385">
        <f>F426/D426</f>
        <v>0</v>
      </c>
      <c r="G427" s="385">
        <f t="shared" ref="G427" si="1276">G426/D426</f>
        <v>0.11494252873563218</v>
      </c>
      <c r="H427" s="385">
        <f t="shared" ref="H427" si="1277">H426/D426</f>
        <v>2.2988505747126436E-2</v>
      </c>
      <c r="I427" s="385">
        <f t="shared" ref="I427" si="1278">I426/D426</f>
        <v>0</v>
      </c>
      <c r="J427" s="386">
        <f t="shared" ref="J427" si="1279">J426/D426</f>
        <v>0</v>
      </c>
      <c r="K427" s="386">
        <f t="shared" ref="K427" si="1280">K426/D426</f>
        <v>2.2988505747126436E-2</v>
      </c>
      <c r="L427" s="387">
        <f t="shared" ref="L427" si="1281">L426/D426</f>
        <v>0.13793103448275862</v>
      </c>
      <c r="M427" s="388">
        <f t="shared" ref="M427" si="1282">M426/D426</f>
        <v>0.71264367816091956</v>
      </c>
      <c r="N427" s="388">
        <f t="shared" ref="N427" si="1283">N426/D426</f>
        <v>0.12643678160919541</v>
      </c>
    </row>
    <row r="428" spans="2:14" ht="17.25" customHeight="1" x14ac:dyDescent="0.2">
      <c r="B428" s="618"/>
      <c r="C428" s="634"/>
      <c r="D428" s="540"/>
      <c r="E428" s="398"/>
      <c r="F428" s="429">
        <f>F426/E426</f>
        <v>0</v>
      </c>
      <c r="G428" s="429">
        <f t="shared" ref="G428" si="1284">G426/E426</f>
        <v>0.7142857142857143</v>
      </c>
      <c r="H428" s="429">
        <f t="shared" ref="H428" si="1285">H426/E426</f>
        <v>0.14285714285714285</v>
      </c>
      <c r="I428" s="429">
        <f t="shared" ref="I428" si="1286">I426/E426</f>
        <v>0</v>
      </c>
      <c r="J428" s="430">
        <f t="shared" ref="J428" si="1287">J426/E426</f>
        <v>0</v>
      </c>
      <c r="K428" s="430">
        <f t="shared" ref="K428" si="1288">K426/E426</f>
        <v>0.14285714285714285</v>
      </c>
      <c r="L428" s="436">
        <f t="shared" ref="L428" si="1289">L426/E426</f>
        <v>0.8571428571428571</v>
      </c>
      <c r="M428" s="392"/>
      <c r="N428" s="392"/>
    </row>
    <row r="429" spans="2:14" ht="17.25" customHeight="1" x14ac:dyDescent="0.2">
      <c r="B429" s="618"/>
      <c r="C429" s="626" t="s">
        <v>212</v>
      </c>
      <c r="D429" s="321">
        <v>25</v>
      </c>
      <c r="E429" s="380">
        <f t="shared" ref="E429" si="1290">SUM(F429:K429)</f>
        <v>6</v>
      </c>
      <c r="F429" s="531">
        <v>0</v>
      </c>
      <c r="G429" s="381">
        <v>4</v>
      </c>
      <c r="H429" s="381">
        <v>1</v>
      </c>
      <c r="I429" s="381">
        <v>0</v>
      </c>
      <c r="J429" s="163">
        <v>1</v>
      </c>
      <c r="K429" s="163">
        <v>0</v>
      </c>
      <c r="L429" s="399">
        <f>H429+I429+J429+G429</f>
        <v>6</v>
      </c>
      <c r="M429" s="382">
        <v>16</v>
      </c>
      <c r="N429" s="382">
        <f>D429-E429-M429</f>
        <v>3</v>
      </c>
    </row>
    <row r="430" spans="2:14" ht="17.25" customHeight="1" x14ac:dyDescent="0.2">
      <c r="B430" s="618"/>
      <c r="C430" s="604"/>
      <c r="D430" s="326"/>
      <c r="E430" s="383">
        <f t="shared" ref="E430" si="1291">E429/D429</f>
        <v>0.24</v>
      </c>
      <c r="F430" s="385">
        <f>F429/D429</f>
        <v>0</v>
      </c>
      <c r="G430" s="385">
        <f t="shared" ref="G430" si="1292">G429/D429</f>
        <v>0.16</v>
      </c>
      <c r="H430" s="385">
        <f t="shared" ref="H430" si="1293">H429/D429</f>
        <v>0.04</v>
      </c>
      <c r="I430" s="385">
        <f t="shared" ref="I430" si="1294">I429/D429</f>
        <v>0</v>
      </c>
      <c r="J430" s="386">
        <f t="shared" ref="J430" si="1295">J429/D429</f>
        <v>0.04</v>
      </c>
      <c r="K430" s="386">
        <f t="shared" ref="K430" si="1296">K429/D429</f>
        <v>0</v>
      </c>
      <c r="L430" s="387">
        <f t="shared" ref="L430" si="1297">L429/D429</f>
        <v>0.24</v>
      </c>
      <c r="M430" s="388">
        <f t="shared" ref="M430" si="1298">M429/D429</f>
        <v>0.64</v>
      </c>
      <c r="N430" s="388">
        <f t="shared" ref="N430" si="1299">N429/D429</f>
        <v>0.12</v>
      </c>
    </row>
    <row r="431" spans="2:14" ht="17.25" customHeight="1" x14ac:dyDescent="0.2">
      <c r="B431" s="618"/>
      <c r="C431" s="604"/>
      <c r="D431" s="540"/>
      <c r="E431" s="398"/>
      <c r="F431" s="429">
        <f>F429/E429</f>
        <v>0</v>
      </c>
      <c r="G431" s="429">
        <f t="shared" ref="G431" si="1300">G429/E429</f>
        <v>0.66666666666666663</v>
      </c>
      <c r="H431" s="429">
        <f t="shared" ref="H431" si="1301">H429/E429</f>
        <v>0.16666666666666666</v>
      </c>
      <c r="I431" s="429">
        <f t="shared" ref="I431" si="1302">I429/E429</f>
        <v>0</v>
      </c>
      <c r="J431" s="430">
        <f t="shared" ref="J431" si="1303">J429/E429</f>
        <v>0.16666666666666666</v>
      </c>
      <c r="K431" s="430">
        <f t="shared" ref="K431" si="1304">K429/E429</f>
        <v>0</v>
      </c>
      <c r="L431" s="436">
        <f t="shared" ref="L431" si="1305">L429/E429</f>
        <v>1</v>
      </c>
      <c r="M431" s="392"/>
      <c r="N431" s="392"/>
    </row>
    <row r="432" spans="2:14" ht="17.25" customHeight="1" x14ac:dyDescent="0.2">
      <c r="B432" s="618"/>
      <c r="C432" s="629" t="s">
        <v>264</v>
      </c>
      <c r="D432" s="321">
        <v>82</v>
      </c>
      <c r="E432" s="380">
        <f>SUM(F432:K432)</f>
        <v>8</v>
      </c>
      <c r="F432" s="531">
        <v>0</v>
      </c>
      <c r="G432" s="381">
        <v>2</v>
      </c>
      <c r="H432" s="381">
        <v>2</v>
      </c>
      <c r="I432" s="381">
        <v>0</v>
      </c>
      <c r="J432" s="163">
        <v>0</v>
      </c>
      <c r="K432" s="163">
        <v>4</v>
      </c>
      <c r="L432" s="399">
        <f t="shared" ref="L432" si="1306">H432+I432+J432+G432</f>
        <v>4</v>
      </c>
      <c r="M432" s="382">
        <v>61</v>
      </c>
      <c r="N432" s="382">
        <f>D432-E432-M432</f>
        <v>13</v>
      </c>
    </row>
    <row r="433" spans="2:14" ht="17.25" customHeight="1" x14ac:dyDescent="0.2">
      <c r="B433" s="618"/>
      <c r="C433" s="630"/>
      <c r="D433" s="326"/>
      <c r="E433" s="383">
        <f t="shared" ref="E433" si="1307">E432/D432</f>
        <v>9.7560975609756101E-2</v>
      </c>
      <c r="F433" s="385">
        <f>F432/D432</f>
        <v>0</v>
      </c>
      <c r="G433" s="385">
        <f t="shared" ref="G433" si="1308">G432/D432</f>
        <v>2.4390243902439025E-2</v>
      </c>
      <c r="H433" s="385">
        <f t="shared" ref="H433" si="1309">H432/D432</f>
        <v>2.4390243902439025E-2</v>
      </c>
      <c r="I433" s="385">
        <f t="shared" ref="I433" si="1310">I432/D432</f>
        <v>0</v>
      </c>
      <c r="J433" s="386">
        <f t="shared" ref="J433" si="1311">J432/D432</f>
        <v>0</v>
      </c>
      <c r="K433" s="386">
        <f t="shared" ref="K433" si="1312">K432/D432</f>
        <v>4.878048780487805E-2</v>
      </c>
      <c r="L433" s="387">
        <f>L432/D432</f>
        <v>4.878048780487805E-2</v>
      </c>
      <c r="M433" s="388">
        <f t="shared" ref="M433" si="1313">M432/D432</f>
        <v>0.74390243902439024</v>
      </c>
      <c r="N433" s="388">
        <f t="shared" ref="N433" si="1314">N432/D432</f>
        <v>0.15853658536585366</v>
      </c>
    </row>
    <row r="434" spans="2:14" ht="17.25" customHeight="1" x14ac:dyDescent="0.2">
      <c r="B434" s="618"/>
      <c r="C434" s="634"/>
      <c r="D434" s="540"/>
      <c r="E434" s="398"/>
      <c r="F434" s="429">
        <f>F432/E432</f>
        <v>0</v>
      </c>
      <c r="G434" s="429">
        <f t="shared" ref="G434" si="1315">G432/E432</f>
        <v>0.25</v>
      </c>
      <c r="H434" s="429">
        <f t="shared" ref="H434" si="1316">H432/E432</f>
        <v>0.25</v>
      </c>
      <c r="I434" s="429">
        <f t="shared" ref="I434" si="1317">I432/E432</f>
        <v>0</v>
      </c>
      <c r="J434" s="430">
        <f t="shared" ref="J434" si="1318">J432/E432</f>
        <v>0</v>
      </c>
      <c r="K434" s="430">
        <f t="shared" ref="K434" si="1319">K432/E432</f>
        <v>0.5</v>
      </c>
      <c r="L434" s="436">
        <f>L432/E432</f>
        <v>0.5</v>
      </c>
      <c r="M434" s="392"/>
      <c r="N434" s="392"/>
    </row>
    <row r="435" spans="2:14" ht="17.25" customHeight="1" x14ac:dyDescent="0.2">
      <c r="B435" s="618"/>
      <c r="C435" s="629" t="s">
        <v>231</v>
      </c>
      <c r="D435" s="321">
        <v>8</v>
      </c>
      <c r="E435" s="380">
        <f t="shared" ref="E435" si="1320">SUM(F435:K435)</f>
        <v>1</v>
      </c>
      <c r="F435" s="531">
        <v>0</v>
      </c>
      <c r="G435" s="381">
        <v>1</v>
      </c>
      <c r="H435" s="381">
        <v>0</v>
      </c>
      <c r="I435" s="381">
        <v>0</v>
      </c>
      <c r="J435" s="163">
        <v>0</v>
      </c>
      <c r="K435" s="163">
        <v>0</v>
      </c>
      <c r="L435" s="399">
        <f t="shared" ref="L435" si="1321">H435+I435+J435+G435</f>
        <v>1</v>
      </c>
      <c r="M435" s="382">
        <v>6</v>
      </c>
      <c r="N435" s="382">
        <f>D435-E435-M435</f>
        <v>1</v>
      </c>
    </row>
    <row r="436" spans="2:14" ht="17.25" customHeight="1" x14ac:dyDescent="0.2">
      <c r="B436" s="618"/>
      <c r="C436" s="630"/>
      <c r="D436" s="326"/>
      <c r="E436" s="383">
        <f t="shared" ref="E436" si="1322">E435/D435</f>
        <v>0.125</v>
      </c>
      <c r="F436" s="385">
        <f>F435/D435</f>
        <v>0</v>
      </c>
      <c r="G436" s="385">
        <f t="shared" ref="G436" si="1323">G435/D435</f>
        <v>0.125</v>
      </c>
      <c r="H436" s="385">
        <f t="shared" ref="H436" si="1324">H435/D435</f>
        <v>0</v>
      </c>
      <c r="I436" s="385">
        <f t="shared" ref="I436" si="1325">I435/D435</f>
        <v>0</v>
      </c>
      <c r="J436" s="386">
        <f t="shared" ref="J436" si="1326">J435/D435</f>
        <v>0</v>
      </c>
      <c r="K436" s="386">
        <f t="shared" ref="K436" si="1327">K435/D435</f>
        <v>0</v>
      </c>
      <c r="L436" s="387">
        <f t="shared" ref="L436" si="1328">L435/D435</f>
        <v>0.125</v>
      </c>
      <c r="M436" s="388">
        <f t="shared" ref="M436" si="1329">M435/D435</f>
        <v>0.75</v>
      </c>
      <c r="N436" s="388">
        <f t="shared" ref="N436" si="1330">N435/D435</f>
        <v>0.125</v>
      </c>
    </row>
    <row r="437" spans="2:14" ht="17.25" customHeight="1" x14ac:dyDescent="0.2">
      <c r="B437" s="618"/>
      <c r="C437" s="634"/>
      <c r="D437" s="540"/>
      <c r="E437" s="398"/>
      <c r="F437" s="429">
        <f>F435/E435</f>
        <v>0</v>
      </c>
      <c r="G437" s="429">
        <f t="shared" ref="G437" si="1331">G435/E435</f>
        <v>1</v>
      </c>
      <c r="H437" s="429">
        <f t="shared" ref="H437" si="1332">H435/E435</f>
        <v>0</v>
      </c>
      <c r="I437" s="429">
        <f t="shared" ref="I437" si="1333">I435/E435</f>
        <v>0</v>
      </c>
      <c r="J437" s="430">
        <f t="shared" ref="J437" si="1334">J435/E435</f>
        <v>0</v>
      </c>
      <c r="K437" s="430">
        <f t="shared" ref="K437" si="1335">K435/E435</f>
        <v>0</v>
      </c>
      <c r="L437" s="436">
        <f t="shared" ref="L437" si="1336">L435/E435</f>
        <v>1</v>
      </c>
      <c r="M437" s="392"/>
      <c r="N437" s="392"/>
    </row>
    <row r="438" spans="2:14" ht="17.25" customHeight="1" x14ac:dyDescent="0.2">
      <c r="B438" s="618"/>
      <c r="C438" s="629" t="s">
        <v>174</v>
      </c>
      <c r="D438" s="321">
        <v>176</v>
      </c>
      <c r="E438" s="380">
        <f t="shared" ref="E438" si="1337">SUM(F438:K438)</f>
        <v>20</v>
      </c>
      <c r="F438" s="531">
        <v>0</v>
      </c>
      <c r="G438" s="381">
        <v>15</v>
      </c>
      <c r="H438" s="381">
        <v>0</v>
      </c>
      <c r="I438" s="381">
        <v>0</v>
      </c>
      <c r="J438" s="163">
        <v>1</v>
      </c>
      <c r="K438" s="163">
        <v>4</v>
      </c>
      <c r="L438" s="399">
        <f t="shared" ref="L438" si="1338">H438+I438+J438+G438</f>
        <v>16</v>
      </c>
      <c r="M438" s="382">
        <v>118</v>
      </c>
      <c r="N438" s="382">
        <f>D438-E438-M438</f>
        <v>38</v>
      </c>
    </row>
    <row r="439" spans="2:14" ht="17.25" customHeight="1" x14ac:dyDescent="0.2">
      <c r="B439" s="618"/>
      <c r="C439" s="630"/>
      <c r="D439" s="326"/>
      <c r="E439" s="383">
        <f t="shared" ref="E439" si="1339">E438/D438</f>
        <v>0.11363636363636363</v>
      </c>
      <c r="F439" s="385">
        <f>F438/D438</f>
        <v>0</v>
      </c>
      <c r="G439" s="385">
        <f t="shared" ref="G439" si="1340">G438/D438</f>
        <v>8.5227272727272721E-2</v>
      </c>
      <c r="H439" s="385">
        <f t="shared" ref="H439" si="1341">H438/D438</f>
        <v>0</v>
      </c>
      <c r="I439" s="385">
        <f t="shared" ref="I439" si="1342">I438/D438</f>
        <v>0</v>
      </c>
      <c r="J439" s="386">
        <f t="shared" ref="J439" si="1343">J438/D438</f>
        <v>5.681818181818182E-3</v>
      </c>
      <c r="K439" s="386">
        <f t="shared" ref="K439" si="1344">K438/D438</f>
        <v>2.2727272727272728E-2</v>
      </c>
      <c r="L439" s="387">
        <f t="shared" ref="L439" si="1345">L438/D438</f>
        <v>9.0909090909090912E-2</v>
      </c>
      <c r="M439" s="388">
        <f t="shared" ref="M439" si="1346">M438/D438</f>
        <v>0.67045454545454541</v>
      </c>
      <c r="N439" s="388">
        <f t="shared" ref="N439" si="1347">N438/D438</f>
        <v>0.21590909090909091</v>
      </c>
    </row>
    <row r="440" spans="2:14" ht="17.25" customHeight="1" thickBot="1" x14ac:dyDescent="0.25">
      <c r="B440" s="623"/>
      <c r="C440" s="634"/>
      <c r="D440" s="541"/>
      <c r="E440" s="398"/>
      <c r="F440" s="429">
        <f>F438/E438</f>
        <v>0</v>
      </c>
      <c r="G440" s="429">
        <f t="shared" ref="G440" si="1348">G438/E438</f>
        <v>0.75</v>
      </c>
      <c r="H440" s="429">
        <f t="shared" ref="H440" si="1349">H438/E438</f>
        <v>0</v>
      </c>
      <c r="I440" s="429">
        <f t="shared" ref="I440" si="1350">I438/E438</f>
        <v>0</v>
      </c>
      <c r="J440" s="430">
        <f t="shared" ref="J440" si="1351">J438/E438</f>
        <v>0.05</v>
      </c>
      <c r="K440" s="430">
        <f t="shared" ref="K440" si="1352">K438/E438</f>
        <v>0.2</v>
      </c>
      <c r="L440" s="436">
        <f t="shared" ref="L440" si="1353">L438/E438</f>
        <v>0.8</v>
      </c>
      <c r="M440" s="392"/>
      <c r="N440" s="392"/>
    </row>
    <row r="441" spans="2:14" ht="17.25" customHeight="1" thickTop="1" x14ac:dyDescent="0.2">
      <c r="B441" s="617" t="s">
        <v>216</v>
      </c>
      <c r="C441" s="633" t="s">
        <v>217</v>
      </c>
      <c r="D441" s="321">
        <v>106</v>
      </c>
      <c r="E441" s="393">
        <f t="shared" ref="E441" si="1354">SUM(F441:K441)</f>
        <v>5</v>
      </c>
      <c r="F441" s="533">
        <v>0</v>
      </c>
      <c r="G441" s="394">
        <v>2</v>
      </c>
      <c r="H441" s="394">
        <v>0</v>
      </c>
      <c r="I441" s="394">
        <v>0</v>
      </c>
      <c r="J441" s="395">
        <v>0</v>
      </c>
      <c r="K441" s="395">
        <v>3</v>
      </c>
      <c r="L441" s="396">
        <f t="shared" ref="L441" si="1355">H441+I441+J441+G441</f>
        <v>2</v>
      </c>
      <c r="M441" s="397">
        <v>72</v>
      </c>
      <c r="N441" s="397">
        <f>D441-E441-M441</f>
        <v>29</v>
      </c>
    </row>
    <row r="442" spans="2:14" ht="17.25" customHeight="1" x14ac:dyDescent="0.2">
      <c r="B442" s="618"/>
      <c r="C442" s="630"/>
      <c r="D442" s="326"/>
      <c r="E442" s="383">
        <f t="shared" ref="E442" si="1356">E441/D441</f>
        <v>4.716981132075472E-2</v>
      </c>
      <c r="F442" s="532">
        <v>0</v>
      </c>
      <c r="G442" s="385">
        <f t="shared" ref="G442" si="1357">G441/D441</f>
        <v>1.8867924528301886E-2</v>
      </c>
      <c r="H442" s="385">
        <f t="shared" ref="H442" si="1358">H441/D441</f>
        <v>0</v>
      </c>
      <c r="I442" s="385">
        <f t="shared" ref="I442" si="1359">I441/D441</f>
        <v>0</v>
      </c>
      <c r="J442" s="386">
        <f t="shared" ref="J442" si="1360">J441/D441</f>
        <v>0</v>
      </c>
      <c r="K442" s="386">
        <f t="shared" ref="K442" si="1361">K441/D441</f>
        <v>2.8301886792452831E-2</v>
      </c>
      <c r="L442" s="387">
        <f t="shared" ref="L442" si="1362">L441/D441</f>
        <v>1.8867924528301886E-2</v>
      </c>
      <c r="M442" s="388">
        <f>M441/D441</f>
        <v>0.67924528301886788</v>
      </c>
      <c r="N442" s="388">
        <f t="shared" ref="N442" si="1363">N441/D441</f>
        <v>0.27358490566037735</v>
      </c>
    </row>
    <row r="443" spans="2:14" ht="17.25" customHeight="1" x14ac:dyDescent="0.2">
      <c r="B443" s="618"/>
      <c r="C443" s="634"/>
      <c r="D443" s="540"/>
      <c r="E443" s="398"/>
      <c r="F443" s="534">
        <v>0</v>
      </c>
      <c r="G443" s="437">
        <f t="shared" ref="G443" si="1364">G441/E441</f>
        <v>0.4</v>
      </c>
      <c r="H443" s="437">
        <f t="shared" ref="H443" si="1365">H441/E441</f>
        <v>0</v>
      </c>
      <c r="I443" s="437">
        <f t="shared" ref="I443" si="1366">I441/E441</f>
        <v>0</v>
      </c>
      <c r="J443" s="438">
        <f t="shared" ref="J443" si="1367">J441/E441</f>
        <v>0</v>
      </c>
      <c r="K443" s="438">
        <f t="shared" ref="K443" si="1368">K441/E441</f>
        <v>0.6</v>
      </c>
      <c r="L443" s="439">
        <f t="shared" ref="L443" si="1369">L441/E441</f>
        <v>0.4</v>
      </c>
      <c r="M443" s="402"/>
      <c r="N443" s="402"/>
    </row>
    <row r="444" spans="2:14" ht="17.25" customHeight="1" x14ac:dyDescent="0.2">
      <c r="B444" s="618"/>
      <c r="C444" s="629" t="s">
        <v>218</v>
      </c>
      <c r="D444" s="321">
        <v>171</v>
      </c>
      <c r="E444" s="380">
        <f t="shared" ref="E444" si="1370">SUM(F444:K444)</f>
        <v>23</v>
      </c>
      <c r="F444" s="531">
        <v>0</v>
      </c>
      <c r="G444" s="381">
        <v>15</v>
      </c>
      <c r="H444" s="381">
        <v>2</v>
      </c>
      <c r="I444" s="381">
        <v>0</v>
      </c>
      <c r="J444" s="163">
        <v>2</v>
      </c>
      <c r="K444" s="163">
        <v>4</v>
      </c>
      <c r="L444" s="399">
        <f t="shared" ref="L444" si="1371">H444+I444+J444+G444</f>
        <v>19</v>
      </c>
      <c r="M444" s="382">
        <v>120</v>
      </c>
      <c r="N444" s="382">
        <f>D444-E444-M444</f>
        <v>28</v>
      </c>
    </row>
    <row r="445" spans="2:14" ht="17.25" customHeight="1" x14ac:dyDescent="0.2">
      <c r="B445" s="618"/>
      <c r="C445" s="630"/>
      <c r="D445" s="326"/>
      <c r="E445" s="383">
        <f>E444/D444</f>
        <v>0.13450292397660818</v>
      </c>
      <c r="F445" s="385">
        <f>F444/D444</f>
        <v>0</v>
      </c>
      <c r="G445" s="385">
        <f t="shared" ref="G445" si="1372">G444/D444</f>
        <v>8.771929824561403E-2</v>
      </c>
      <c r="H445" s="385">
        <f t="shared" ref="H445" si="1373">H444/D444</f>
        <v>1.1695906432748537E-2</v>
      </c>
      <c r="I445" s="385">
        <f t="shared" ref="I445" si="1374">I444/D444</f>
        <v>0</v>
      </c>
      <c r="J445" s="386">
        <f t="shared" ref="J445" si="1375">J444/D444</f>
        <v>1.1695906432748537E-2</v>
      </c>
      <c r="K445" s="386">
        <f t="shared" ref="K445" si="1376">K444/D444</f>
        <v>2.3391812865497075E-2</v>
      </c>
      <c r="L445" s="387">
        <f t="shared" ref="L445" si="1377">L444/D444</f>
        <v>0.1111111111111111</v>
      </c>
      <c r="M445" s="388">
        <f>M444/D444</f>
        <v>0.70175438596491224</v>
      </c>
      <c r="N445" s="388">
        <f>N444/D444</f>
        <v>0.16374269005847952</v>
      </c>
    </row>
    <row r="446" spans="2:14" ht="17.25" customHeight="1" x14ac:dyDescent="0.2">
      <c r="B446" s="618"/>
      <c r="C446" s="634"/>
      <c r="D446" s="540"/>
      <c r="E446" s="398"/>
      <c r="F446" s="437">
        <f t="shared" ref="F446:G446" si="1378">F444/D444</f>
        <v>0</v>
      </c>
      <c r="G446" s="437">
        <f t="shared" si="1378"/>
        <v>0.65217391304347827</v>
      </c>
      <c r="H446" s="437">
        <f t="shared" ref="H446" si="1379">H444/E444</f>
        <v>8.6956521739130432E-2</v>
      </c>
      <c r="I446" s="437">
        <f t="shared" ref="I446" si="1380">I444/E444</f>
        <v>0</v>
      </c>
      <c r="J446" s="438">
        <f t="shared" ref="J446" si="1381">J444/E444</f>
        <v>8.6956521739130432E-2</v>
      </c>
      <c r="K446" s="438">
        <f t="shared" ref="K446" si="1382">K444/E444</f>
        <v>0.17391304347826086</v>
      </c>
      <c r="L446" s="439">
        <f t="shared" ref="L446" si="1383">L444/E444</f>
        <v>0.82608695652173914</v>
      </c>
      <c r="M446" s="402"/>
      <c r="N446" s="402"/>
    </row>
    <row r="447" spans="2:14" ht="17.25" customHeight="1" x14ac:dyDescent="0.2">
      <c r="B447" s="618"/>
      <c r="C447" s="629" t="s">
        <v>219</v>
      </c>
      <c r="D447" s="321">
        <v>49</v>
      </c>
      <c r="E447" s="380">
        <f t="shared" ref="E447" si="1384">SUM(F447:K447)</f>
        <v>9</v>
      </c>
      <c r="F447" s="531">
        <v>0</v>
      </c>
      <c r="G447" s="381">
        <v>8</v>
      </c>
      <c r="H447" s="381">
        <v>0</v>
      </c>
      <c r="I447" s="381">
        <v>0</v>
      </c>
      <c r="J447" s="163">
        <v>0</v>
      </c>
      <c r="K447" s="163">
        <v>1</v>
      </c>
      <c r="L447" s="399">
        <f t="shared" ref="L447" si="1385">H447+I447+J447+G447</f>
        <v>8</v>
      </c>
      <c r="M447" s="382">
        <v>33</v>
      </c>
      <c r="N447" s="382">
        <f>D447-E447-M447</f>
        <v>7</v>
      </c>
    </row>
    <row r="448" spans="2:14" ht="17.25" customHeight="1" x14ac:dyDescent="0.2">
      <c r="B448" s="618"/>
      <c r="C448" s="630"/>
      <c r="D448" s="326"/>
      <c r="E448" s="383">
        <f t="shared" ref="E448" si="1386">E447/D447</f>
        <v>0.18367346938775511</v>
      </c>
      <c r="F448" s="532">
        <v>0</v>
      </c>
      <c r="G448" s="385">
        <f t="shared" ref="G448" si="1387">G447/D447</f>
        <v>0.16326530612244897</v>
      </c>
      <c r="H448" s="385">
        <f t="shared" ref="H448" si="1388">H447/D447</f>
        <v>0</v>
      </c>
      <c r="I448" s="385">
        <f t="shared" ref="I448" si="1389">I447/D447</f>
        <v>0</v>
      </c>
      <c r="J448" s="386">
        <f t="shared" ref="J448" si="1390">J447/D447</f>
        <v>0</v>
      </c>
      <c r="K448" s="386">
        <f t="shared" ref="K448" si="1391">K447/D447</f>
        <v>2.0408163265306121E-2</v>
      </c>
      <c r="L448" s="387">
        <f t="shared" ref="L448" si="1392">L447/D447</f>
        <v>0.16326530612244897</v>
      </c>
      <c r="M448" s="388">
        <f t="shared" ref="M448" si="1393">M447/D447</f>
        <v>0.67346938775510201</v>
      </c>
      <c r="N448" s="388">
        <f t="shared" ref="N448" si="1394">N447/D447</f>
        <v>0.14285714285714285</v>
      </c>
    </row>
    <row r="449" spans="2:14" ht="17.25" customHeight="1" x14ac:dyDescent="0.2">
      <c r="B449" s="618"/>
      <c r="C449" s="634"/>
      <c r="D449" s="540"/>
      <c r="E449" s="398"/>
      <c r="F449" s="534">
        <v>0</v>
      </c>
      <c r="G449" s="437">
        <f t="shared" ref="G449" si="1395">G447/E447</f>
        <v>0.88888888888888884</v>
      </c>
      <c r="H449" s="437">
        <f t="shared" ref="H449" si="1396">H447/E447</f>
        <v>0</v>
      </c>
      <c r="I449" s="437">
        <f t="shared" ref="I449" si="1397">I447/E447</f>
        <v>0</v>
      </c>
      <c r="J449" s="438">
        <f t="shared" ref="J449" si="1398">J447/E447</f>
        <v>0</v>
      </c>
      <c r="K449" s="438">
        <f t="shared" ref="K449" si="1399">K447/E447</f>
        <v>0.1111111111111111</v>
      </c>
      <c r="L449" s="439">
        <f t="shared" ref="L449" si="1400">L447/E447</f>
        <v>0.88888888888888884</v>
      </c>
      <c r="M449" s="402"/>
      <c r="N449" s="402"/>
    </row>
    <row r="450" spans="2:14" ht="17.25" customHeight="1" x14ac:dyDescent="0.2">
      <c r="B450" s="618"/>
      <c r="C450" s="629" t="s">
        <v>220</v>
      </c>
      <c r="D450" s="321">
        <v>38</v>
      </c>
      <c r="E450" s="380">
        <f t="shared" ref="E450" si="1401">SUM(F450:K450)</f>
        <v>4</v>
      </c>
      <c r="F450" s="531">
        <v>0</v>
      </c>
      <c r="G450" s="381">
        <v>3</v>
      </c>
      <c r="H450" s="381">
        <v>0</v>
      </c>
      <c r="I450" s="381">
        <v>0</v>
      </c>
      <c r="J450" s="163">
        <v>0</v>
      </c>
      <c r="K450" s="163">
        <v>1</v>
      </c>
      <c r="L450" s="399">
        <f t="shared" ref="L450" si="1402">H450+I450+J450+G450</f>
        <v>3</v>
      </c>
      <c r="M450" s="382">
        <v>30</v>
      </c>
      <c r="N450" s="382">
        <f>D450-E450-M450</f>
        <v>4</v>
      </c>
    </row>
    <row r="451" spans="2:14" ht="17.25" customHeight="1" x14ac:dyDescent="0.2">
      <c r="B451" s="618"/>
      <c r="C451" s="630"/>
      <c r="D451" s="326"/>
      <c r="E451" s="383">
        <f t="shared" ref="E451" si="1403">E450/D450</f>
        <v>0.10526315789473684</v>
      </c>
      <c r="F451" s="532">
        <v>0</v>
      </c>
      <c r="G451" s="385">
        <f t="shared" ref="G451" si="1404">G450/D450</f>
        <v>7.8947368421052627E-2</v>
      </c>
      <c r="H451" s="385">
        <f t="shared" ref="H451" si="1405">H450/D450</f>
        <v>0</v>
      </c>
      <c r="I451" s="385">
        <f t="shared" ref="I451" si="1406">I450/D450</f>
        <v>0</v>
      </c>
      <c r="J451" s="386">
        <f t="shared" ref="J451" si="1407">J450/D450</f>
        <v>0</v>
      </c>
      <c r="K451" s="386">
        <f t="shared" ref="K451" si="1408">K450/D450</f>
        <v>2.6315789473684209E-2</v>
      </c>
      <c r="L451" s="387">
        <f t="shared" ref="L451" si="1409">L450/D450</f>
        <v>7.8947368421052627E-2</v>
      </c>
      <c r="M451" s="388">
        <f t="shared" ref="M451" si="1410">M450/D450</f>
        <v>0.78947368421052633</v>
      </c>
      <c r="N451" s="388">
        <f t="shared" ref="N451" si="1411">N450/D450</f>
        <v>0.10526315789473684</v>
      </c>
    </row>
    <row r="452" spans="2:14" ht="17.25" customHeight="1" x14ac:dyDescent="0.2">
      <c r="B452" s="618"/>
      <c r="C452" s="634"/>
      <c r="D452" s="540"/>
      <c r="E452" s="398"/>
      <c r="F452" s="534">
        <v>0</v>
      </c>
      <c r="G452" s="437">
        <f t="shared" ref="G452" si="1412">G450/E450</f>
        <v>0.75</v>
      </c>
      <c r="H452" s="437">
        <f t="shared" ref="H452" si="1413">H450/E450</f>
        <v>0</v>
      </c>
      <c r="I452" s="437">
        <f t="shared" ref="I452" si="1414">I450/E450</f>
        <v>0</v>
      </c>
      <c r="J452" s="438">
        <f t="shared" ref="J452" si="1415">J450/E450</f>
        <v>0</v>
      </c>
      <c r="K452" s="438">
        <f t="shared" ref="K452" si="1416">K450/E450</f>
        <v>0.25</v>
      </c>
      <c r="L452" s="439">
        <f t="shared" ref="L452" si="1417">L450/E450</f>
        <v>0.75</v>
      </c>
      <c r="M452" s="402"/>
      <c r="N452" s="402"/>
    </row>
    <row r="453" spans="2:14" ht="17.25" customHeight="1" x14ac:dyDescent="0.2">
      <c r="B453" s="618"/>
      <c r="C453" s="629" t="s">
        <v>221</v>
      </c>
      <c r="D453" s="321">
        <v>33</v>
      </c>
      <c r="E453" s="380">
        <f t="shared" ref="E453" si="1418">SUM(F453:K453)</f>
        <v>4</v>
      </c>
      <c r="F453" s="531">
        <v>0</v>
      </c>
      <c r="G453" s="381">
        <v>3</v>
      </c>
      <c r="H453" s="381">
        <v>1</v>
      </c>
      <c r="I453" s="381">
        <v>0</v>
      </c>
      <c r="J453" s="163">
        <v>0</v>
      </c>
      <c r="K453" s="163">
        <v>0</v>
      </c>
      <c r="L453" s="399">
        <f t="shared" ref="L453" si="1419">H453+I453+J453+G453</f>
        <v>4</v>
      </c>
      <c r="M453" s="382">
        <v>24</v>
      </c>
      <c r="N453" s="382">
        <f>D453-E453-M453</f>
        <v>5</v>
      </c>
    </row>
    <row r="454" spans="2:14" ht="17.25" customHeight="1" x14ac:dyDescent="0.2">
      <c r="B454" s="618"/>
      <c r="C454" s="630"/>
      <c r="D454" s="326"/>
      <c r="E454" s="383">
        <f t="shared" ref="E454" si="1420">E453/D453</f>
        <v>0.12121212121212122</v>
      </c>
      <c r="F454" s="532">
        <v>0</v>
      </c>
      <c r="G454" s="385">
        <f t="shared" ref="G454" si="1421">G453/D453</f>
        <v>9.0909090909090912E-2</v>
      </c>
      <c r="H454" s="385">
        <f t="shared" ref="H454" si="1422">H453/D453</f>
        <v>3.0303030303030304E-2</v>
      </c>
      <c r="I454" s="385">
        <f t="shared" ref="I454" si="1423">I453/D453</f>
        <v>0</v>
      </c>
      <c r="J454" s="386">
        <f t="shared" ref="J454" si="1424">J453/D453</f>
        <v>0</v>
      </c>
      <c r="K454" s="386">
        <f t="shared" ref="K454" si="1425">K453/D453</f>
        <v>0</v>
      </c>
      <c r="L454" s="387">
        <f t="shared" ref="L454" si="1426">L453/D453</f>
        <v>0.12121212121212122</v>
      </c>
      <c r="M454" s="388">
        <f t="shared" ref="M454" si="1427">M453/D453</f>
        <v>0.72727272727272729</v>
      </c>
      <c r="N454" s="388">
        <f t="shared" ref="N454" si="1428">N453/D453</f>
        <v>0.15151515151515152</v>
      </c>
    </row>
    <row r="455" spans="2:14" ht="17.25" customHeight="1" x14ac:dyDescent="0.2">
      <c r="B455" s="618"/>
      <c r="C455" s="634"/>
      <c r="D455" s="540"/>
      <c r="E455" s="398"/>
      <c r="F455" s="534">
        <v>0</v>
      </c>
      <c r="G455" s="437">
        <f t="shared" ref="G455" si="1429">G453/E453</f>
        <v>0.75</v>
      </c>
      <c r="H455" s="437">
        <f t="shared" ref="H455" si="1430">H453/E453</f>
        <v>0.25</v>
      </c>
      <c r="I455" s="437">
        <f t="shared" ref="I455" si="1431">I453/E453</f>
        <v>0</v>
      </c>
      <c r="J455" s="438">
        <f t="shared" ref="J455" si="1432">J453/E453</f>
        <v>0</v>
      </c>
      <c r="K455" s="438">
        <f t="shared" ref="K455" si="1433">K453/E453</f>
        <v>0</v>
      </c>
      <c r="L455" s="439">
        <f t="shared" ref="L455" si="1434">L453/E453</f>
        <v>1</v>
      </c>
      <c r="M455" s="402"/>
      <c r="N455" s="402"/>
    </row>
    <row r="456" spans="2:14" ht="17.25" customHeight="1" x14ac:dyDescent="0.2">
      <c r="B456" s="618"/>
      <c r="C456" s="629" t="s">
        <v>222</v>
      </c>
      <c r="D456" s="321">
        <v>30</v>
      </c>
      <c r="E456" s="380">
        <f t="shared" ref="E456" si="1435">SUM(F456:K456)</f>
        <v>12</v>
      </c>
      <c r="F456" s="531">
        <v>0</v>
      </c>
      <c r="G456" s="381">
        <v>8</v>
      </c>
      <c r="H456" s="381">
        <v>2</v>
      </c>
      <c r="I456" s="381">
        <v>0</v>
      </c>
      <c r="J456" s="163">
        <v>0</v>
      </c>
      <c r="K456" s="163">
        <v>2</v>
      </c>
      <c r="L456" s="399">
        <f t="shared" ref="L456" si="1436">H456+I456+J456+G456</f>
        <v>10</v>
      </c>
      <c r="M456" s="382">
        <v>16</v>
      </c>
      <c r="N456" s="382">
        <f>D456-E456-M456</f>
        <v>2</v>
      </c>
    </row>
    <row r="457" spans="2:14" ht="17.25" customHeight="1" x14ac:dyDescent="0.2">
      <c r="B457" s="618"/>
      <c r="C457" s="630"/>
      <c r="D457" s="326"/>
      <c r="E457" s="383">
        <f t="shared" ref="E457" si="1437">E456/D456</f>
        <v>0.4</v>
      </c>
      <c r="F457" s="532">
        <v>0</v>
      </c>
      <c r="G457" s="385">
        <f t="shared" ref="G457" si="1438">G456/D456</f>
        <v>0.26666666666666666</v>
      </c>
      <c r="H457" s="385">
        <f t="shared" ref="H457" si="1439">H456/D456</f>
        <v>6.6666666666666666E-2</v>
      </c>
      <c r="I457" s="385">
        <f t="shared" ref="I457" si="1440">I456/D456</f>
        <v>0</v>
      </c>
      <c r="J457" s="386">
        <f t="shared" ref="J457" si="1441">J456/D456</f>
        <v>0</v>
      </c>
      <c r="K457" s="386">
        <f t="shared" ref="K457" si="1442">K456/D456</f>
        <v>6.6666666666666666E-2</v>
      </c>
      <c r="L457" s="387">
        <f t="shared" ref="L457" si="1443">L456/D456</f>
        <v>0.33333333333333331</v>
      </c>
      <c r="M457" s="388">
        <f t="shared" ref="M457" si="1444">M456/D456</f>
        <v>0.53333333333333333</v>
      </c>
      <c r="N457" s="388">
        <f t="shared" ref="N457" si="1445">N456/D456</f>
        <v>6.6666666666666666E-2</v>
      </c>
    </row>
    <row r="458" spans="2:14" ht="17.25" customHeight="1" thickBot="1" x14ac:dyDescent="0.25">
      <c r="B458" s="618"/>
      <c r="C458" s="632"/>
      <c r="D458" s="541"/>
      <c r="E458" s="403"/>
      <c r="F458" s="535">
        <v>0</v>
      </c>
      <c r="G458" s="441">
        <f t="shared" ref="G458" si="1446">G456/E456</f>
        <v>0.66666666666666663</v>
      </c>
      <c r="H458" s="441">
        <f t="shared" ref="H458" si="1447">H456/E456</f>
        <v>0.16666666666666666</v>
      </c>
      <c r="I458" s="441">
        <f t="shared" ref="I458" si="1448">I456/E456</f>
        <v>0</v>
      </c>
      <c r="J458" s="442">
        <f t="shared" ref="J458" si="1449">J456/E456</f>
        <v>0</v>
      </c>
      <c r="K458" s="442">
        <f t="shared" ref="K458" si="1450">K456/E456</f>
        <v>0.16666666666666666</v>
      </c>
      <c r="L458" s="443">
        <f t="shared" ref="L458" si="1451">L456/E456</f>
        <v>0.83333333333333337</v>
      </c>
      <c r="M458" s="404"/>
      <c r="N458" s="404"/>
    </row>
    <row r="459" spans="2:14" ht="17.25" customHeight="1" thickTop="1" x14ac:dyDescent="0.2">
      <c r="B459" s="618"/>
      <c r="C459" s="37" t="s">
        <v>182</v>
      </c>
      <c r="D459" s="340">
        <f>D444+D447+D450+D453</f>
        <v>291</v>
      </c>
      <c r="E459" s="380">
        <f>E444+E447+E450+E453</f>
        <v>40</v>
      </c>
      <c r="F459" s="381">
        <f t="shared" ref="F459" si="1452">F444+F447+F450+F453</f>
        <v>0</v>
      </c>
      <c r="G459" s="381">
        <f t="shared" ref="G459:M459" si="1453">G444+G447+G450+G453</f>
        <v>29</v>
      </c>
      <c r="H459" s="381">
        <f t="shared" si="1453"/>
        <v>3</v>
      </c>
      <c r="I459" s="381">
        <f t="shared" si="1453"/>
        <v>0</v>
      </c>
      <c r="J459" s="163">
        <f t="shared" si="1453"/>
        <v>2</v>
      </c>
      <c r="K459" s="409">
        <f t="shared" si="1453"/>
        <v>6</v>
      </c>
      <c r="L459" s="410">
        <f>L444+L447+L450+L453</f>
        <v>34</v>
      </c>
      <c r="M459" s="382">
        <f t="shared" si="1453"/>
        <v>207</v>
      </c>
      <c r="N459" s="382">
        <f>N444+N447+N450+N453</f>
        <v>44</v>
      </c>
    </row>
    <row r="460" spans="2:14" ht="17.25" customHeight="1" x14ac:dyDescent="0.2">
      <c r="B460" s="618"/>
      <c r="C460" s="35" t="s">
        <v>183</v>
      </c>
      <c r="D460" s="164"/>
      <c r="E460" s="383">
        <f>E459/D459</f>
        <v>0.13745704467353953</v>
      </c>
      <c r="F460" s="384">
        <f>F459/D459</f>
        <v>0</v>
      </c>
      <c r="G460" s="384">
        <f>G459/D459</f>
        <v>9.9656357388316158E-2</v>
      </c>
      <c r="H460" s="384">
        <f>H459/D459</f>
        <v>1.0309278350515464E-2</v>
      </c>
      <c r="I460" s="385">
        <f>I459/D459</f>
        <v>0</v>
      </c>
      <c r="J460" s="386">
        <f>J459/D459</f>
        <v>6.8728522336769758E-3</v>
      </c>
      <c r="K460" s="411">
        <f>K459/D459</f>
        <v>2.0618556701030927E-2</v>
      </c>
      <c r="L460" s="412">
        <f>L459/D459</f>
        <v>0.11683848797250859</v>
      </c>
      <c r="M460" s="388">
        <f>M459/D459</f>
        <v>0.71134020618556704</v>
      </c>
      <c r="N460" s="388">
        <f>N459/D459</f>
        <v>0.15120274914089346</v>
      </c>
    </row>
    <row r="461" spans="2:14" ht="17.25" customHeight="1" x14ac:dyDescent="0.2">
      <c r="B461" s="618"/>
      <c r="C461" s="4"/>
      <c r="D461" s="165"/>
      <c r="E461" s="398"/>
      <c r="F461" s="400">
        <f>F459/D459</f>
        <v>0</v>
      </c>
      <c r="G461" s="400">
        <f>G459/E459</f>
        <v>0.72499999999999998</v>
      </c>
      <c r="H461" s="400">
        <f>H459/E459</f>
        <v>7.4999999999999997E-2</v>
      </c>
      <c r="I461" s="400">
        <f>I459/E459</f>
        <v>0</v>
      </c>
      <c r="J461" s="401">
        <f>J459/E459</f>
        <v>0.05</v>
      </c>
      <c r="K461" s="415">
        <f>K459/E459</f>
        <v>0.15</v>
      </c>
      <c r="L461" s="416">
        <f>L459/E459</f>
        <v>0.85</v>
      </c>
      <c r="M461" s="402"/>
      <c r="N461" s="402"/>
    </row>
    <row r="462" spans="2:14" ht="17.25" customHeight="1" x14ac:dyDescent="0.2">
      <c r="B462" s="618"/>
      <c r="C462" s="3" t="s">
        <v>182</v>
      </c>
      <c r="D462" s="341">
        <f>SUM(D447:D456)</f>
        <v>150</v>
      </c>
      <c r="E462" s="380">
        <f>E447+E450+E453+E456</f>
        <v>29</v>
      </c>
      <c r="F462" s="381">
        <f t="shared" ref="F462" si="1454">F447+F450+F453+F456</f>
        <v>0</v>
      </c>
      <c r="G462" s="381">
        <f t="shared" ref="G462:N462" si="1455">G447+G450+G453+G456</f>
        <v>22</v>
      </c>
      <c r="H462" s="381">
        <f t="shared" si="1455"/>
        <v>3</v>
      </c>
      <c r="I462" s="381">
        <f t="shared" si="1455"/>
        <v>0</v>
      </c>
      <c r="J462" s="163">
        <f t="shared" si="1455"/>
        <v>0</v>
      </c>
      <c r="K462" s="409">
        <f t="shared" si="1455"/>
        <v>4</v>
      </c>
      <c r="L462" s="410">
        <f>L447+L450+L453+L456</f>
        <v>25</v>
      </c>
      <c r="M462" s="382">
        <f t="shared" si="1455"/>
        <v>103</v>
      </c>
      <c r="N462" s="382">
        <f t="shared" si="1455"/>
        <v>18</v>
      </c>
    </row>
    <row r="463" spans="2:14" ht="17.25" customHeight="1" x14ac:dyDescent="0.2">
      <c r="B463" s="618"/>
      <c r="C463" s="35" t="s">
        <v>184</v>
      </c>
      <c r="D463" s="342"/>
      <c r="E463" s="383">
        <f>E462/D462</f>
        <v>0.19333333333333333</v>
      </c>
      <c r="F463" s="384">
        <f>F462/D462</f>
        <v>0</v>
      </c>
      <c r="G463" s="384">
        <f>G462/D462</f>
        <v>0.14666666666666667</v>
      </c>
      <c r="H463" s="384">
        <f>H462/D462</f>
        <v>0.02</v>
      </c>
      <c r="I463" s="385">
        <f>I462/D462</f>
        <v>0</v>
      </c>
      <c r="J463" s="386">
        <f>J462/D462</f>
        <v>0</v>
      </c>
      <c r="K463" s="411">
        <f>K462/D462</f>
        <v>2.6666666666666668E-2</v>
      </c>
      <c r="L463" s="412">
        <f>L462/D462</f>
        <v>0.16666666666666666</v>
      </c>
      <c r="M463" s="388">
        <f>M462/D462</f>
        <v>0.68666666666666665</v>
      </c>
      <c r="N463" s="388">
        <f>N462/D462</f>
        <v>0.12</v>
      </c>
    </row>
    <row r="464" spans="2:14" ht="17.25" customHeight="1" thickBot="1" x14ac:dyDescent="0.25">
      <c r="B464" s="619"/>
      <c r="C464" s="4"/>
      <c r="D464" s="165"/>
      <c r="E464" s="405"/>
      <c r="F464" s="406">
        <f>F462/D462</f>
        <v>0</v>
      </c>
      <c r="G464" s="406">
        <f>G462/E462</f>
        <v>0.75862068965517238</v>
      </c>
      <c r="H464" s="406">
        <f>H462/E462</f>
        <v>0.10344827586206896</v>
      </c>
      <c r="I464" s="406">
        <f>I462/E462</f>
        <v>0</v>
      </c>
      <c r="J464" s="407">
        <f>J462/E462</f>
        <v>0</v>
      </c>
      <c r="K464" s="417">
        <f>K462/E462</f>
        <v>0.13793103448275862</v>
      </c>
      <c r="L464" s="418">
        <f>L462/E462</f>
        <v>0.86206896551724133</v>
      </c>
      <c r="M464" s="408"/>
      <c r="N464" s="408"/>
    </row>
    <row r="465" spans="1:14" x14ac:dyDescent="0.2">
      <c r="B465" s="378"/>
      <c r="C465" s="21"/>
      <c r="D465" s="17"/>
      <c r="E465" s="372"/>
      <c r="F465" s="419"/>
      <c r="G465" s="419"/>
      <c r="H465" s="419"/>
      <c r="I465" s="420"/>
      <c r="J465" s="420"/>
      <c r="K465" s="420"/>
      <c r="L465" s="420"/>
      <c r="M465" s="420"/>
      <c r="N465" s="420"/>
    </row>
    <row r="466" spans="1:14" x14ac:dyDescent="0.2">
      <c r="B466" s="352"/>
    </row>
    <row r="467" spans="1:14" x14ac:dyDescent="0.2">
      <c r="A467" s="361"/>
      <c r="B467" s="352"/>
      <c r="I467" s="373"/>
    </row>
    <row r="468" spans="1:14" x14ac:dyDescent="0.2">
      <c r="A468" s="361"/>
      <c r="B468" s="352"/>
      <c r="I468" s="373"/>
    </row>
    <row r="469" spans="1:14" x14ac:dyDescent="0.2">
      <c r="A469" s="361"/>
      <c r="B469" s="352"/>
      <c r="I469" s="421"/>
    </row>
    <row r="470" spans="1:14" x14ac:dyDescent="0.2">
      <c r="A470" s="361"/>
      <c r="B470" s="352"/>
      <c r="I470" s="373"/>
    </row>
    <row r="471" spans="1:14" x14ac:dyDescent="0.2">
      <c r="F471" s="374"/>
      <c r="G471" s="374"/>
      <c r="H471" s="374"/>
      <c r="I471" s="374"/>
      <c r="J471" s="374"/>
      <c r="K471" s="374"/>
      <c r="M471" s="17"/>
      <c r="N471" s="17"/>
    </row>
  </sheetData>
  <mergeCells count="216">
    <mergeCell ref="N9:N13"/>
    <mergeCell ref="N67:N71"/>
    <mergeCell ref="I127:I129"/>
    <mergeCell ref="K127:K129"/>
    <mergeCell ref="I11:I13"/>
    <mergeCell ref="F11:F13"/>
    <mergeCell ref="G11:G13"/>
    <mergeCell ref="I185:I187"/>
    <mergeCell ref="L70:L71"/>
    <mergeCell ref="K69:K71"/>
    <mergeCell ref="M67:M71"/>
    <mergeCell ref="I69:I71"/>
    <mergeCell ref="J69:J71"/>
    <mergeCell ref="G185:G187"/>
    <mergeCell ref="H185:H187"/>
    <mergeCell ref="G69:G71"/>
    <mergeCell ref="N415:N419"/>
    <mergeCell ref="N125:N129"/>
    <mergeCell ref="N183:N187"/>
    <mergeCell ref="N299:N303"/>
    <mergeCell ref="N357:N361"/>
    <mergeCell ref="M415:M419"/>
    <mergeCell ref="M299:M303"/>
    <mergeCell ref="M183:M187"/>
    <mergeCell ref="I417:I419"/>
    <mergeCell ref="J185:J187"/>
    <mergeCell ref="L186:L187"/>
    <mergeCell ref="K185:K187"/>
    <mergeCell ref="J127:J129"/>
    <mergeCell ref="L128:L129"/>
    <mergeCell ref="M125:M129"/>
    <mergeCell ref="J417:J419"/>
    <mergeCell ref="L418:L419"/>
    <mergeCell ref="K417:K419"/>
    <mergeCell ref="K243:K245"/>
    <mergeCell ref="L244:L245"/>
    <mergeCell ref="M241:M245"/>
    <mergeCell ref="N241:N245"/>
    <mergeCell ref="M357:M361"/>
    <mergeCell ref="D415:D419"/>
    <mergeCell ref="E415:E419"/>
    <mergeCell ref="B415:C419"/>
    <mergeCell ref="C435:C437"/>
    <mergeCell ref="C453:C455"/>
    <mergeCell ref="C441:C443"/>
    <mergeCell ref="C444:C446"/>
    <mergeCell ref="E9:E13"/>
    <mergeCell ref="M9:M13"/>
    <mergeCell ref="E67:E71"/>
    <mergeCell ref="L12:L13"/>
    <mergeCell ref="K11:K13"/>
    <mergeCell ref="J11:J13"/>
    <mergeCell ref="H11:H13"/>
    <mergeCell ref="H69:H71"/>
    <mergeCell ref="G127:G129"/>
    <mergeCell ref="H127:H129"/>
    <mergeCell ref="F417:F419"/>
    <mergeCell ref="G417:G419"/>
    <mergeCell ref="H417:H419"/>
    <mergeCell ref="F243:F245"/>
    <mergeCell ref="G243:G245"/>
    <mergeCell ref="B357:C361"/>
    <mergeCell ref="B325:B348"/>
    <mergeCell ref="D357:D361"/>
    <mergeCell ref="C340:C342"/>
    <mergeCell ref="L302:L303"/>
    <mergeCell ref="K301:K303"/>
    <mergeCell ref="B304:C306"/>
    <mergeCell ref="C398:C400"/>
    <mergeCell ref="C395:C397"/>
    <mergeCell ref="E357:E361"/>
    <mergeCell ref="F359:F361"/>
    <mergeCell ref="G359:G361"/>
    <mergeCell ref="H359:H361"/>
    <mergeCell ref="I359:I361"/>
    <mergeCell ref="J359:J361"/>
    <mergeCell ref="L360:L361"/>
    <mergeCell ref="K359:K361"/>
    <mergeCell ref="C371:C373"/>
    <mergeCell ref="C380:C382"/>
    <mergeCell ref="C337:C339"/>
    <mergeCell ref="C328:C330"/>
    <mergeCell ref="C331:C333"/>
    <mergeCell ref="C334:C336"/>
    <mergeCell ref="C325:C327"/>
    <mergeCell ref="B362:C364"/>
    <mergeCell ref="B365:B382"/>
    <mergeCell ref="C197:C199"/>
    <mergeCell ref="B191:B208"/>
    <mergeCell ref="C206:C208"/>
    <mergeCell ref="C160:C162"/>
    <mergeCell ref="C151:C153"/>
    <mergeCell ref="C157:C159"/>
    <mergeCell ref="C154:C156"/>
    <mergeCell ref="C166:C168"/>
    <mergeCell ref="C203:C205"/>
    <mergeCell ref="B183:C187"/>
    <mergeCell ref="B188:C190"/>
    <mergeCell ref="C191:C193"/>
    <mergeCell ref="C194:C196"/>
    <mergeCell ref="C200:C202"/>
    <mergeCell ref="D183:D187"/>
    <mergeCell ref="E125:E129"/>
    <mergeCell ref="F127:F129"/>
    <mergeCell ref="D67:D71"/>
    <mergeCell ref="E183:E187"/>
    <mergeCell ref="D125:D129"/>
    <mergeCell ref="F185:F187"/>
    <mergeCell ref="F69:F71"/>
    <mergeCell ref="C139:C141"/>
    <mergeCell ref="C105:C107"/>
    <mergeCell ref="C93:C95"/>
    <mergeCell ref="C96:C98"/>
    <mergeCell ref="B130:C132"/>
    <mergeCell ref="B151:B174"/>
    <mergeCell ref="C142:C144"/>
    <mergeCell ref="C145:C147"/>
    <mergeCell ref="C148:C150"/>
    <mergeCell ref="C163:C165"/>
    <mergeCell ref="C108:C110"/>
    <mergeCell ref="B133:B150"/>
    <mergeCell ref="C133:C135"/>
    <mergeCell ref="C136:C138"/>
    <mergeCell ref="B125:C129"/>
    <mergeCell ref="B93:B116"/>
    <mergeCell ref="B14:C16"/>
    <mergeCell ref="C17:C19"/>
    <mergeCell ref="D9:D13"/>
    <mergeCell ref="C32:C34"/>
    <mergeCell ref="C29:C31"/>
    <mergeCell ref="C20:C22"/>
    <mergeCell ref="C23:C25"/>
    <mergeCell ref="B9:C13"/>
    <mergeCell ref="B17:B34"/>
    <mergeCell ref="C26:C28"/>
    <mergeCell ref="B35:B58"/>
    <mergeCell ref="C41:C43"/>
    <mergeCell ref="C35:C37"/>
    <mergeCell ref="C38:C40"/>
    <mergeCell ref="C50:C52"/>
    <mergeCell ref="C44:C46"/>
    <mergeCell ref="C99:C101"/>
    <mergeCell ref="C102:C104"/>
    <mergeCell ref="C47:C49"/>
    <mergeCell ref="C90:C92"/>
    <mergeCell ref="C81:C83"/>
    <mergeCell ref="B72:C74"/>
    <mergeCell ref="C84:C86"/>
    <mergeCell ref="B67:C71"/>
    <mergeCell ref="C75:C77"/>
    <mergeCell ref="C78:C80"/>
    <mergeCell ref="B75:B92"/>
    <mergeCell ref="C87:C89"/>
    <mergeCell ref="B441:B464"/>
    <mergeCell ref="B420:C422"/>
    <mergeCell ref="C429:C431"/>
    <mergeCell ref="C450:C452"/>
    <mergeCell ref="C456:C458"/>
    <mergeCell ref="C438:C440"/>
    <mergeCell ref="C447:C449"/>
    <mergeCell ref="C423:C425"/>
    <mergeCell ref="C426:C428"/>
    <mergeCell ref="C432:C434"/>
    <mergeCell ref="B423:B440"/>
    <mergeCell ref="B383:B406"/>
    <mergeCell ref="C389:C391"/>
    <mergeCell ref="C392:C394"/>
    <mergeCell ref="C383:C385"/>
    <mergeCell ref="C386:C388"/>
    <mergeCell ref="C365:C367"/>
    <mergeCell ref="C368:C370"/>
    <mergeCell ref="C374:C376"/>
    <mergeCell ref="C377:C379"/>
    <mergeCell ref="H243:H245"/>
    <mergeCell ref="I243:I245"/>
    <mergeCell ref="J243:J245"/>
    <mergeCell ref="C310:C312"/>
    <mergeCell ref="C316:C318"/>
    <mergeCell ref="E299:E303"/>
    <mergeCell ref="H301:H303"/>
    <mergeCell ref="I301:I303"/>
    <mergeCell ref="J301:J303"/>
    <mergeCell ref="C313:C315"/>
    <mergeCell ref="D299:D303"/>
    <mergeCell ref="F301:F303"/>
    <mergeCell ref="G301:G303"/>
    <mergeCell ref="B299:C303"/>
    <mergeCell ref="C267:C269"/>
    <mergeCell ref="C270:C272"/>
    <mergeCell ref="C273:C275"/>
    <mergeCell ref="C276:C278"/>
    <mergeCell ref="C261:C263"/>
    <mergeCell ref="C264:C266"/>
    <mergeCell ref="B241:C245"/>
    <mergeCell ref="D241:D245"/>
    <mergeCell ref="E241:E245"/>
    <mergeCell ref="B307:B324"/>
    <mergeCell ref="C215:C217"/>
    <mergeCell ref="C209:C211"/>
    <mergeCell ref="C307:C309"/>
    <mergeCell ref="C319:C321"/>
    <mergeCell ref="C322:C324"/>
    <mergeCell ref="B267:B290"/>
    <mergeCell ref="C221:C223"/>
    <mergeCell ref="C224:C226"/>
    <mergeCell ref="C212:C214"/>
    <mergeCell ref="C218:C220"/>
    <mergeCell ref="B209:B232"/>
    <mergeCell ref="C279:C281"/>
    <mergeCell ref="C282:C284"/>
    <mergeCell ref="B246:C248"/>
    <mergeCell ref="B249:B266"/>
    <mergeCell ref="C249:C251"/>
    <mergeCell ref="C252:C254"/>
    <mergeCell ref="C255:C257"/>
    <mergeCell ref="C258:C260"/>
  </mergeCells>
  <phoneticPr fontId="2"/>
  <pageMargins left="0.84" right="0.52" top="0.61" bottom="0.67" header="0.43" footer="0.2"/>
  <pageSetup paperSize="9" scale="79" firstPageNumber="46" orientation="portrait" r:id="rId1"/>
  <headerFooter alignWithMargins="0"/>
  <rowBreaks count="7" manualBreakCount="7">
    <brk id="59" max="16383" man="1"/>
    <brk id="117" max="16383" man="1"/>
    <brk id="175" max="16383" man="1"/>
    <brk id="233" max="16383" man="1"/>
    <brk id="291" max="16383" man="1"/>
    <brk id="349" max="16383" man="1"/>
    <brk id="40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7">
    <tabColor rgb="FF00B0F0"/>
    <pageSetUpPr fitToPage="1"/>
  </sheetPr>
  <dimension ref="B2:X53"/>
  <sheetViews>
    <sheetView view="pageBreakPreview" zoomScaleNormal="100" zoomScaleSheetLayoutView="100" workbookViewId="0">
      <pane xSplit="3" ySplit="9" topLeftCell="D73" activePane="bottomRight" state="frozen"/>
      <selection activeCell="B1" sqref="B1:V31"/>
      <selection pane="topRight" activeCell="B1" sqref="B1:V31"/>
      <selection pane="bottomLeft" activeCell="B1" sqref="B1:V31"/>
      <selection pane="bottomRight" activeCell="C88" sqref="C88"/>
    </sheetView>
  </sheetViews>
  <sheetFormatPr defaultColWidth="9" defaultRowHeight="13.2" x14ac:dyDescent="0.2"/>
  <cols>
    <col min="1" max="2" width="4.6640625" style="1" customWidth="1"/>
    <col min="3" max="3" width="19.33203125" style="1" customWidth="1"/>
    <col min="4" max="10" width="8.6640625" style="1" customWidth="1"/>
    <col min="11" max="11" width="8.6640625" style="13" customWidth="1"/>
    <col min="12" max="16" width="8.6640625" style="1" customWidth="1"/>
    <col min="17" max="22" width="8.6640625" style="13" customWidth="1"/>
    <col min="23" max="23" width="8.6640625" style="1" customWidth="1"/>
    <col min="24" max="24" width="8" style="13" customWidth="1"/>
    <col min="25" max="35" width="8.6640625" style="1" customWidth="1"/>
    <col min="36" max="55" width="4.6640625" style="1" customWidth="1"/>
    <col min="56" max="16384" width="9" style="1"/>
  </cols>
  <sheetData>
    <row r="2" spans="2:24" ht="14.4" x14ac:dyDescent="0.2">
      <c r="B2" s="20" t="s">
        <v>314</v>
      </c>
    </row>
    <row r="4" spans="2:24" ht="13.8" thickBot="1" x14ac:dyDescent="0.25">
      <c r="W4" s="2" t="s">
        <v>258</v>
      </c>
    </row>
    <row r="5" spans="2:24" ht="21.6" customHeight="1" x14ac:dyDescent="0.2">
      <c r="B5" s="562"/>
      <c r="C5" s="563"/>
      <c r="D5" s="629" t="s">
        <v>237</v>
      </c>
      <c r="E5" s="656" t="s">
        <v>238</v>
      </c>
      <c r="F5" s="700" t="s">
        <v>259</v>
      </c>
      <c r="G5" s="701"/>
      <c r="H5" s="701"/>
      <c r="I5" s="701"/>
      <c r="J5" s="701"/>
      <c r="K5" s="702"/>
      <c r="L5" s="700" t="s">
        <v>234</v>
      </c>
      <c r="M5" s="701"/>
      <c r="N5" s="701"/>
      <c r="O5" s="701"/>
      <c r="P5" s="701"/>
      <c r="Q5" s="702"/>
      <c r="R5" s="700" t="s">
        <v>235</v>
      </c>
      <c r="S5" s="701"/>
      <c r="T5" s="701"/>
      <c r="U5" s="701"/>
      <c r="V5" s="701"/>
      <c r="W5" s="702"/>
    </row>
    <row r="6" spans="2:24" s="98" customFormat="1" ht="21.6" customHeight="1" x14ac:dyDescent="0.2">
      <c r="B6" s="564"/>
      <c r="C6" s="565"/>
      <c r="D6" s="630"/>
      <c r="E6" s="658"/>
      <c r="F6" s="703" t="s">
        <v>260</v>
      </c>
      <c r="G6" s="704"/>
      <c r="H6" s="705"/>
      <c r="I6" s="706" t="s">
        <v>315</v>
      </c>
      <c r="J6" s="706"/>
      <c r="K6" s="707"/>
      <c r="L6" s="703" t="s">
        <v>260</v>
      </c>
      <c r="M6" s="704"/>
      <c r="N6" s="705"/>
      <c r="O6" s="706" t="s">
        <v>315</v>
      </c>
      <c r="P6" s="706"/>
      <c r="Q6" s="707"/>
      <c r="R6" s="714" t="s">
        <v>260</v>
      </c>
      <c r="S6" s="715"/>
      <c r="T6" s="716"/>
      <c r="U6" s="706" t="s">
        <v>315</v>
      </c>
      <c r="V6" s="706"/>
      <c r="W6" s="707"/>
    </row>
    <row r="7" spans="2:24" ht="21.6" customHeight="1" x14ac:dyDescent="0.2">
      <c r="B7" s="566"/>
      <c r="C7" s="708"/>
      <c r="D7" s="634"/>
      <c r="E7" s="660"/>
      <c r="F7" s="195" t="s">
        <v>239</v>
      </c>
      <c r="G7" s="26" t="s">
        <v>240</v>
      </c>
      <c r="H7" s="15" t="s">
        <v>208</v>
      </c>
      <c r="I7" s="14" t="s">
        <v>261</v>
      </c>
      <c r="J7" s="14" t="s">
        <v>262</v>
      </c>
      <c r="K7" s="190" t="s">
        <v>241</v>
      </c>
      <c r="L7" s="189" t="s">
        <v>239</v>
      </c>
      <c r="M7" s="26" t="s">
        <v>240</v>
      </c>
      <c r="N7" s="15" t="s">
        <v>208</v>
      </c>
      <c r="O7" s="14" t="s">
        <v>261</v>
      </c>
      <c r="P7" s="14" t="s">
        <v>262</v>
      </c>
      <c r="Q7" s="190" t="s">
        <v>241</v>
      </c>
      <c r="R7" s="189" t="s">
        <v>239</v>
      </c>
      <c r="S7" s="26" t="s">
        <v>240</v>
      </c>
      <c r="T7" s="15" t="s">
        <v>208</v>
      </c>
      <c r="U7" s="14" t="s">
        <v>261</v>
      </c>
      <c r="V7" s="14" t="s">
        <v>262</v>
      </c>
      <c r="W7" s="190" t="s">
        <v>241</v>
      </c>
      <c r="X7" s="1"/>
    </row>
    <row r="8" spans="2:24" ht="21.6" customHeight="1" x14ac:dyDescent="0.2">
      <c r="B8" s="640" t="s">
        <v>263</v>
      </c>
      <c r="C8" s="641"/>
      <c r="D8" s="696">
        <v>404</v>
      </c>
      <c r="E8" s="698">
        <v>303</v>
      </c>
      <c r="F8" s="672">
        <v>31031</v>
      </c>
      <c r="G8" s="668">
        <v>8051</v>
      </c>
      <c r="H8" s="668">
        <v>39082</v>
      </c>
      <c r="I8" s="56">
        <v>488</v>
      </c>
      <c r="J8" s="56">
        <v>38</v>
      </c>
      <c r="K8" s="191">
        <v>526</v>
      </c>
      <c r="L8" s="709">
        <v>19757</v>
      </c>
      <c r="M8" s="711">
        <v>2841</v>
      </c>
      <c r="N8" s="668">
        <v>22598</v>
      </c>
      <c r="O8" s="56">
        <v>13</v>
      </c>
      <c r="P8" s="56">
        <v>3</v>
      </c>
      <c r="Q8" s="191">
        <v>16</v>
      </c>
      <c r="R8" s="709">
        <v>11274</v>
      </c>
      <c r="S8" s="711">
        <v>5210</v>
      </c>
      <c r="T8" s="668">
        <v>16484</v>
      </c>
      <c r="U8" s="56">
        <v>475</v>
      </c>
      <c r="V8" s="56">
        <v>35</v>
      </c>
      <c r="W8" s="191">
        <v>510</v>
      </c>
      <c r="X8" s="1"/>
    </row>
    <row r="9" spans="2:24" ht="21.6" customHeight="1" thickBot="1" x14ac:dyDescent="0.25">
      <c r="B9" s="644"/>
      <c r="C9" s="645"/>
      <c r="D9" s="697"/>
      <c r="E9" s="699"/>
      <c r="F9" s="673"/>
      <c r="G9" s="669"/>
      <c r="H9" s="669"/>
      <c r="I9" s="54">
        <v>1.5726209274596371E-2</v>
      </c>
      <c r="J9" s="54">
        <v>4.7199105701155137E-3</v>
      </c>
      <c r="K9" s="192">
        <v>1.345888132644184E-2</v>
      </c>
      <c r="L9" s="710"/>
      <c r="M9" s="712"/>
      <c r="N9" s="669"/>
      <c r="O9" s="362">
        <v>6.5799463481297765E-4</v>
      </c>
      <c r="P9" s="362">
        <v>1.0559662090813093E-3</v>
      </c>
      <c r="Q9" s="363">
        <v>7.0802725904947346E-4</v>
      </c>
      <c r="R9" s="710"/>
      <c r="S9" s="712"/>
      <c r="T9" s="669"/>
      <c r="U9" s="362">
        <v>4.2132339897108392E-2</v>
      </c>
      <c r="V9" s="362">
        <v>6.7178502879078695E-3</v>
      </c>
      <c r="W9" s="192">
        <v>3.0939092453288037E-2</v>
      </c>
      <c r="X9" s="1"/>
    </row>
    <row r="10" spans="2:24" ht="21.6" customHeight="1" thickTop="1" x14ac:dyDescent="0.2">
      <c r="B10" s="617" t="s">
        <v>209</v>
      </c>
      <c r="C10" s="630" t="s">
        <v>170</v>
      </c>
      <c r="D10" s="684">
        <v>49</v>
      </c>
      <c r="E10" s="679">
        <v>20</v>
      </c>
      <c r="F10" s="680">
        <v>1007</v>
      </c>
      <c r="G10" s="676">
        <v>45</v>
      </c>
      <c r="H10" s="676">
        <v>1052</v>
      </c>
      <c r="I10" s="57">
        <v>12</v>
      </c>
      <c r="J10" s="57">
        <v>7</v>
      </c>
      <c r="K10" s="193">
        <v>19</v>
      </c>
      <c r="L10" s="681">
        <v>835</v>
      </c>
      <c r="M10" s="690">
        <v>21</v>
      </c>
      <c r="N10" s="713">
        <v>856</v>
      </c>
      <c r="O10" s="57">
        <v>6</v>
      </c>
      <c r="P10" s="57">
        <v>3</v>
      </c>
      <c r="Q10" s="193">
        <v>9</v>
      </c>
      <c r="R10" s="681">
        <v>172</v>
      </c>
      <c r="S10" s="690">
        <v>24</v>
      </c>
      <c r="T10" s="713">
        <v>196</v>
      </c>
      <c r="U10" s="57">
        <v>6</v>
      </c>
      <c r="V10" s="57">
        <v>4</v>
      </c>
      <c r="W10" s="193">
        <v>10</v>
      </c>
      <c r="X10" s="1"/>
    </row>
    <row r="11" spans="2:24" ht="21.6" customHeight="1" x14ac:dyDescent="0.2">
      <c r="B11" s="618"/>
      <c r="C11" s="630"/>
      <c r="D11" s="685"/>
      <c r="E11" s="678"/>
      <c r="F11" s="674"/>
      <c r="G11" s="671"/>
      <c r="H11" s="671"/>
      <c r="I11" s="55">
        <v>1.1916583912611719E-2</v>
      </c>
      <c r="J11" s="55">
        <v>0.15555555555555556</v>
      </c>
      <c r="K11" s="194">
        <v>1.8060836501901139E-2</v>
      </c>
      <c r="L11" s="665"/>
      <c r="M11" s="667"/>
      <c r="N11" s="675"/>
      <c r="O11" s="364">
        <v>7.18562874251497E-3</v>
      </c>
      <c r="P11" s="364">
        <v>0.14285714285714285</v>
      </c>
      <c r="Q11" s="365">
        <v>1.0514018691588784E-2</v>
      </c>
      <c r="R11" s="665"/>
      <c r="S11" s="667"/>
      <c r="T11" s="675"/>
      <c r="U11" s="364">
        <v>3.4883720930232558E-2</v>
      </c>
      <c r="V11" s="364">
        <v>0.16666666666666666</v>
      </c>
      <c r="W11" s="194">
        <v>5.1020408163265307E-2</v>
      </c>
      <c r="X11" s="1"/>
    </row>
    <row r="12" spans="2:24" ht="21.6" customHeight="1" x14ac:dyDescent="0.2">
      <c r="B12" s="618"/>
      <c r="C12" s="629" t="s">
        <v>171</v>
      </c>
      <c r="D12" s="694">
        <v>85</v>
      </c>
      <c r="E12" s="677">
        <v>64</v>
      </c>
      <c r="F12" s="672">
        <v>14482</v>
      </c>
      <c r="G12" s="668">
        <v>2067</v>
      </c>
      <c r="H12" s="668">
        <v>16549</v>
      </c>
      <c r="I12" s="56">
        <v>200</v>
      </c>
      <c r="J12" s="56">
        <v>2</v>
      </c>
      <c r="K12" s="191">
        <v>202</v>
      </c>
      <c r="L12" s="664">
        <v>11291</v>
      </c>
      <c r="M12" s="666">
        <v>1092</v>
      </c>
      <c r="N12" s="675">
        <v>12383</v>
      </c>
      <c r="O12" s="56">
        <v>5</v>
      </c>
      <c r="P12" s="56">
        <v>0</v>
      </c>
      <c r="Q12" s="191">
        <v>5</v>
      </c>
      <c r="R12" s="664">
        <v>3191</v>
      </c>
      <c r="S12" s="666">
        <v>975</v>
      </c>
      <c r="T12" s="675">
        <v>4166</v>
      </c>
      <c r="U12" s="56">
        <v>195</v>
      </c>
      <c r="V12" s="56">
        <v>2</v>
      </c>
      <c r="W12" s="191">
        <v>197</v>
      </c>
      <c r="X12" s="1"/>
    </row>
    <row r="13" spans="2:24" ht="21.6" customHeight="1" x14ac:dyDescent="0.2">
      <c r="B13" s="618"/>
      <c r="C13" s="630"/>
      <c r="D13" s="685"/>
      <c r="E13" s="678"/>
      <c r="F13" s="674"/>
      <c r="G13" s="671"/>
      <c r="H13" s="671"/>
      <c r="I13" s="55">
        <v>1.3810247203424941E-2</v>
      </c>
      <c r="J13" s="55">
        <v>9.6758587324625057E-4</v>
      </c>
      <c r="K13" s="194">
        <v>1.2206175599734123E-2</v>
      </c>
      <c r="L13" s="665"/>
      <c r="M13" s="667"/>
      <c r="N13" s="675"/>
      <c r="O13" s="364">
        <v>4.4283057302276147E-4</v>
      </c>
      <c r="P13" s="364">
        <v>0</v>
      </c>
      <c r="Q13" s="365">
        <v>4.0377937494952759E-4</v>
      </c>
      <c r="R13" s="665"/>
      <c r="S13" s="667"/>
      <c r="T13" s="675"/>
      <c r="U13" s="364">
        <v>6.1109370103415855E-2</v>
      </c>
      <c r="V13" s="364">
        <v>2.0512820512820513E-3</v>
      </c>
      <c r="W13" s="194">
        <v>4.7287566010561687E-2</v>
      </c>
      <c r="X13" s="1"/>
    </row>
    <row r="14" spans="2:24" ht="21.6" customHeight="1" x14ac:dyDescent="0.2">
      <c r="B14" s="618"/>
      <c r="C14" s="629" t="s">
        <v>212</v>
      </c>
      <c r="D14" s="694">
        <v>25</v>
      </c>
      <c r="E14" s="677">
        <v>16</v>
      </c>
      <c r="F14" s="672">
        <v>2215</v>
      </c>
      <c r="G14" s="668">
        <v>162</v>
      </c>
      <c r="H14" s="668">
        <v>2377</v>
      </c>
      <c r="I14" s="56">
        <v>18</v>
      </c>
      <c r="J14" s="56">
        <v>1</v>
      </c>
      <c r="K14" s="191">
        <v>19</v>
      </c>
      <c r="L14" s="664">
        <v>2038</v>
      </c>
      <c r="M14" s="666">
        <v>104</v>
      </c>
      <c r="N14" s="675">
        <v>2142</v>
      </c>
      <c r="O14" s="56">
        <v>1</v>
      </c>
      <c r="P14" s="56">
        <v>0</v>
      </c>
      <c r="Q14" s="191">
        <v>1</v>
      </c>
      <c r="R14" s="664">
        <v>177</v>
      </c>
      <c r="S14" s="666">
        <v>58</v>
      </c>
      <c r="T14" s="675">
        <v>235</v>
      </c>
      <c r="U14" s="56">
        <v>17</v>
      </c>
      <c r="V14" s="56">
        <v>1</v>
      </c>
      <c r="W14" s="191">
        <v>18</v>
      </c>
      <c r="X14" s="1"/>
    </row>
    <row r="15" spans="2:24" ht="21.6" customHeight="1" x14ac:dyDescent="0.2">
      <c r="B15" s="618"/>
      <c r="C15" s="634"/>
      <c r="D15" s="685"/>
      <c r="E15" s="678"/>
      <c r="F15" s="674"/>
      <c r="G15" s="671"/>
      <c r="H15" s="671"/>
      <c r="I15" s="55">
        <v>8.1264108352144468E-3</v>
      </c>
      <c r="J15" s="55">
        <v>6.1728395061728392E-3</v>
      </c>
      <c r="K15" s="194">
        <v>7.9932688262515771E-3</v>
      </c>
      <c r="L15" s="665"/>
      <c r="M15" s="667"/>
      <c r="N15" s="675"/>
      <c r="O15" s="364">
        <v>4.906771344455348E-4</v>
      </c>
      <c r="P15" s="364">
        <v>0</v>
      </c>
      <c r="Q15" s="365">
        <v>4.6685340802987864E-4</v>
      </c>
      <c r="R15" s="665"/>
      <c r="S15" s="667"/>
      <c r="T15" s="675"/>
      <c r="U15" s="364">
        <v>9.6045197740112997E-2</v>
      </c>
      <c r="V15" s="364">
        <v>1.7241379310344827E-2</v>
      </c>
      <c r="W15" s="194">
        <v>7.6595744680851063E-2</v>
      </c>
      <c r="X15" s="1"/>
    </row>
    <row r="16" spans="2:24" ht="21.6" customHeight="1" x14ac:dyDescent="0.2">
      <c r="B16" s="618"/>
      <c r="C16" s="629" t="s">
        <v>264</v>
      </c>
      <c r="D16" s="694">
        <v>75</v>
      </c>
      <c r="E16" s="677">
        <v>54</v>
      </c>
      <c r="F16" s="672">
        <v>1558</v>
      </c>
      <c r="G16" s="668">
        <v>819</v>
      </c>
      <c r="H16" s="668">
        <v>2377</v>
      </c>
      <c r="I16" s="56">
        <v>16</v>
      </c>
      <c r="J16" s="56">
        <v>1</v>
      </c>
      <c r="K16" s="191">
        <v>17</v>
      </c>
      <c r="L16" s="664">
        <v>1030</v>
      </c>
      <c r="M16" s="666">
        <v>255</v>
      </c>
      <c r="N16" s="675">
        <v>1285</v>
      </c>
      <c r="O16" s="56">
        <v>0</v>
      </c>
      <c r="P16" s="56">
        <v>0</v>
      </c>
      <c r="Q16" s="191">
        <v>0</v>
      </c>
      <c r="R16" s="664">
        <v>528</v>
      </c>
      <c r="S16" s="666">
        <v>564</v>
      </c>
      <c r="T16" s="675">
        <v>1092</v>
      </c>
      <c r="U16" s="56">
        <v>16</v>
      </c>
      <c r="V16" s="56">
        <v>1</v>
      </c>
      <c r="W16" s="191">
        <v>17</v>
      </c>
      <c r="X16" s="1"/>
    </row>
    <row r="17" spans="2:24" ht="21.6" customHeight="1" x14ac:dyDescent="0.2">
      <c r="B17" s="618"/>
      <c r="C17" s="630"/>
      <c r="D17" s="685"/>
      <c r="E17" s="678"/>
      <c r="F17" s="674"/>
      <c r="G17" s="671"/>
      <c r="H17" s="671"/>
      <c r="I17" s="55">
        <v>1.0269576379974325E-2</v>
      </c>
      <c r="J17" s="55">
        <v>1.221001221001221E-3</v>
      </c>
      <c r="K17" s="194">
        <v>7.1518721076987797E-3</v>
      </c>
      <c r="L17" s="665"/>
      <c r="M17" s="667"/>
      <c r="N17" s="675"/>
      <c r="O17" s="364">
        <v>0</v>
      </c>
      <c r="P17" s="364">
        <v>0</v>
      </c>
      <c r="Q17" s="365">
        <v>0</v>
      </c>
      <c r="R17" s="665"/>
      <c r="S17" s="667"/>
      <c r="T17" s="675"/>
      <c r="U17" s="364">
        <v>3.0303030303030304E-2</v>
      </c>
      <c r="V17" s="364">
        <v>1.7730496453900709E-3</v>
      </c>
      <c r="W17" s="194">
        <v>1.5567765567765568E-2</v>
      </c>
      <c r="X17" s="1"/>
    </row>
    <row r="18" spans="2:24" ht="21.6" customHeight="1" x14ac:dyDescent="0.2">
      <c r="B18" s="618"/>
      <c r="C18" s="629" t="s">
        <v>231</v>
      </c>
      <c r="D18" s="694">
        <v>8</v>
      </c>
      <c r="E18" s="677">
        <v>4</v>
      </c>
      <c r="F18" s="672">
        <v>1488</v>
      </c>
      <c r="G18" s="668">
        <v>214</v>
      </c>
      <c r="H18" s="668">
        <v>1702</v>
      </c>
      <c r="I18" s="56">
        <v>28</v>
      </c>
      <c r="J18" s="56">
        <v>1</v>
      </c>
      <c r="K18" s="191">
        <v>29</v>
      </c>
      <c r="L18" s="664">
        <v>633</v>
      </c>
      <c r="M18" s="666">
        <v>6</v>
      </c>
      <c r="N18" s="675">
        <v>639</v>
      </c>
      <c r="O18" s="56">
        <v>1</v>
      </c>
      <c r="P18" s="56">
        <v>0</v>
      </c>
      <c r="Q18" s="191">
        <v>1</v>
      </c>
      <c r="R18" s="664">
        <v>855</v>
      </c>
      <c r="S18" s="666">
        <v>208</v>
      </c>
      <c r="T18" s="675">
        <v>1063</v>
      </c>
      <c r="U18" s="56">
        <v>27</v>
      </c>
      <c r="V18" s="56">
        <v>1</v>
      </c>
      <c r="W18" s="191">
        <v>28</v>
      </c>
      <c r="X18" s="1"/>
    </row>
    <row r="19" spans="2:24" ht="21.6" customHeight="1" x14ac:dyDescent="0.2">
      <c r="B19" s="618"/>
      <c r="C19" s="630"/>
      <c r="D19" s="685"/>
      <c r="E19" s="678"/>
      <c r="F19" s="674"/>
      <c r="G19" s="671"/>
      <c r="H19" s="671"/>
      <c r="I19" s="55">
        <v>1.8817204301075269E-2</v>
      </c>
      <c r="J19" s="55">
        <v>4.6728971962616819E-3</v>
      </c>
      <c r="K19" s="194">
        <v>1.7038777908343124E-2</v>
      </c>
      <c r="L19" s="665"/>
      <c r="M19" s="667"/>
      <c r="N19" s="675"/>
      <c r="O19" s="364">
        <v>1.5797788309636651E-3</v>
      </c>
      <c r="P19" s="364">
        <v>0</v>
      </c>
      <c r="Q19" s="365">
        <v>1.5649452269170579E-3</v>
      </c>
      <c r="R19" s="665"/>
      <c r="S19" s="667"/>
      <c r="T19" s="675"/>
      <c r="U19" s="364">
        <v>3.1578947368421054E-2</v>
      </c>
      <c r="V19" s="364">
        <v>4.807692307692308E-3</v>
      </c>
      <c r="W19" s="194">
        <v>2.634054562558796E-2</v>
      </c>
      <c r="X19" s="1"/>
    </row>
    <row r="20" spans="2:24" ht="21.6" customHeight="1" x14ac:dyDescent="0.2">
      <c r="B20" s="618"/>
      <c r="C20" s="629" t="s">
        <v>174</v>
      </c>
      <c r="D20" s="694">
        <v>162</v>
      </c>
      <c r="E20" s="677">
        <v>145</v>
      </c>
      <c r="F20" s="672">
        <v>10281</v>
      </c>
      <c r="G20" s="668">
        <v>4744</v>
      </c>
      <c r="H20" s="668">
        <v>15025</v>
      </c>
      <c r="I20" s="56">
        <v>214</v>
      </c>
      <c r="J20" s="56">
        <v>26</v>
      </c>
      <c r="K20" s="191">
        <v>240</v>
      </c>
      <c r="L20" s="664">
        <v>3930</v>
      </c>
      <c r="M20" s="666">
        <v>1363</v>
      </c>
      <c r="N20" s="675">
        <v>5293</v>
      </c>
      <c r="O20" s="56">
        <v>0</v>
      </c>
      <c r="P20" s="56">
        <v>0</v>
      </c>
      <c r="Q20" s="191">
        <v>0</v>
      </c>
      <c r="R20" s="664">
        <v>6351</v>
      </c>
      <c r="S20" s="666">
        <v>3381</v>
      </c>
      <c r="T20" s="675">
        <v>9732</v>
      </c>
      <c r="U20" s="56">
        <v>214</v>
      </c>
      <c r="V20" s="56">
        <v>26</v>
      </c>
      <c r="W20" s="191">
        <v>240</v>
      </c>
      <c r="X20" s="1"/>
    </row>
    <row r="21" spans="2:24" ht="21.6" customHeight="1" thickBot="1" x14ac:dyDescent="0.25">
      <c r="B21" s="623"/>
      <c r="C21" s="632"/>
      <c r="D21" s="695"/>
      <c r="E21" s="683"/>
      <c r="F21" s="674"/>
      <c r="G21" s="671"/>
      <c r="H21" s="671"/>
      <c r="I21" s="364">
        <v>2.0815095807800797E-2</v>
      </c>
      <c r="J21" s="364">
        <v>5.4806070826306915E-3</v>
      </c>
      <c r="K21" s="365">
        <v>1.5973377703826955E-2</v>
      </c>
      <c r="L21" s="665"/>
      <c r="M21" s="667"/>
      <c r="N21" s="675"/>
      <c r="O21" s="364">
        <v>0</v>
      </c>
      <c r="P21" s="364">
        <v>0</v>
      </c>
      <c r="Q21" s="365">
        <v>0</v>
      </c>
      <c r="R21" s="665"/>
      <c r="S21" s="667"/>
      <c r="T21" s="675"/>
      <c r="U21" s="364">
        <v>3.3695481026609984E-2</v>
      </c>
      <c r="V21" s="364">
        <v>7.6900325347530321E-3</v>
      </c>
      <c r="W21" s="365">
        <v>2.4660912453760789E-2</v>
      </c>
      <c r="X21" s="1"/>
    </row>
    <row r="22" spans="2:24" ht="21.6" customHeight="1" thickTop="1" x14ac:dyDescent="0.2">
      <c r="B22" s="617" t="s">
        <v>227</v>
      </c>
      <c r="C22" s="630" t="s">
        <v>217</v>
      </c>
      <c r="D22" s="684">
        <v>92</v>
      </c>
      <c r="E22" s="679">
        <v>53</v>
      </c>
      <c r="F22" s="680">
        <v>448</v>
      </c>
      <c r="G22" s="676">
        <v>204</v>
      </c>
      <c r="H22" s="676">
        <v>652</v>
      </c>
      <c r="I22" s="366">
        <v>2</v>
      </c>
      <c r="J22" s="366">
        <v>6</v>
      </c>
      <c r="K22" s="367">
        <v>8</v>
      </c>
      <c r="L22" s="681">
        <v>246</v>
      </c>
      <c r="M22" s="690">
        <v>61</v>
      </c>
      <c r="N22" s="676">
        <v>307</v>
      </c>
      <c r="O22" s="366">
        <v>1</v>
      </c>
      <c r="P22" s="366">
        <v>0</v>
      </c>
      <c r="Q22" s="367">
        <v>1</v>
      </c>
      <c r="R22" s="681">
        <v>202</v>
      </c>
      <c r="S22" s="690">
        <v>143</v>
      </c>
      <c r="T22" s="676">
        <v>345</v>
      </c>
      <c r="U22" s="366">
        <v>1</v>
      </c>
      <c r="V22" s="366">
        <v>6</v>
      </c>
      <c r="W22" s="367">
        <v>7</v>
      </c>
      <c r="X22" s="1"/>
    </row>
    <row r="23" spans="2:24" ht="21.6" customHeight="1" x14ac:dyDescent="0.2">
      <c r="B23" s="618"/>
      <c r="C23" s="630"/>
      <c r="D23" s="685"/>
      <c r="E23" s="678"/>
      <c r="F23" s="674"/>
      <c r="G23" s="671"/>
      <c r="H23" s="671"/>
      <c r="I23" s="364">
        <v>4.464285714285714E-3</v>
      </c>
      <c r="J23" s="364">
        <v>2.9411764705882353E-2</v>
      </c>
      <c r="K23" s="365">
        <v>1.2269938650306749E-2</v>
      </c>
      <c r="L23" s="665"/>
      <c r="M23" s="667"/>
      <c r="N23" s="671"/>
      <c r="O23" s="364">
        <v>4.0650406504065045E-3</v>
      </c>
      <c r="P23" s="364">
        <v>0</v>
      </c>
      <c r="Q23" s="365">
        <v>3.2573289902280132E-3</v>
      </c>
      <c r="R23" s="665"/>
      <c r="S23" s="667"/>
      <c r="T23" s="671"/>
      <c r="U23" s="364">
        <v>4.9504950495049506E-3</v>
      </c>
      <c r="V23" s="364">
        <v>4.195804195804196E-2</v>
      </c>
      <c r="W23" s="365">
        <v>2.0289855072463767E-2</v>
      </c>
      <c r="X23" s="1"/>
    </row>
    <row r="24" spans="2:24" ht="21.6" customHeight="1" x14ac:dyDescent="0.2">
      <c r="B24" s="618"/>
      <c r="C24" s="629" t="s">
        <v>218</v>
      </c>
      <c r="D24" s="694">
        <v>163</v>
      </c>
      <c r="E24" s="677">
        <v>119</v>
      </c>
      <c r="F24" s="672">
        <v>1888</v>
      </c>
      <c r="G24" s="668">
        <v>755</v>
      </c>
      <c r="H24" s="668">
        <v>2643</v>
      </c>
      <c r="I24" s="56">
        <v>30</v>
      </c>
      <c r="J24" s="56">
        <v>11</v>
      </c>
      <c r="K24" s="191">
        <v>41</v>
      </c>
      <c r="L24" s="664">
        <v>1253</v>
      </c>
      <c r="M24" s="666">
        <v>227</v>
      </c>
      <c r="N24" s="668">
        <v>1480</v>
      </c>
      <c r="O24" s="56">
        <v>7</v>
      </c>
      <c r="P24" s="56">
        <v>3</v>
      </c>
      <c r="Q24" s="191">
        <v>10</v>
      </c>
      <c r="R24" s="664">
        <v>635</v>
      </c>
      <c r="S24" s="666">
        <v>528</v>
      </c>
      <c r="T24" s="668">
        <v>1163</v>
      </c>
      <c r="U24" s="56">
        <v>23</v>
      </c>
      <c r="V24" s="56">
        <v>8</v>
      </c>
      <c r="W24" s="191">
        <v>31</v>
      </c>
      <c r="X24" s="1"/>
    </row>
    <row r="25" spans="2:24" ht="21.6" customHeight="1" x14ac:dyDescent="0.2">
      <c r="B25" s="618"/>
      <c r="C25" s="630"/>
      <c r="D25" s="685"/>
      <c r="E25" s="678"/>
      <c r="F25" s="674"/>
      <c r="G25" s="671"/>
      <c r="H25" s="671"/>
      <c r="I25" s="364">
        <v>1.5889830508474576E-2</v>
      </c>
      <c r="J25" s="364">
        <v>1.456953642384106E-2</v>
      </c>
      <c r="K25" s="365">
        <v>1.5512674990541053E-2</v>
      </c>
      <c r="L25" s="665"/>
      <c r="M25" s="667"/>
      <c r="N25" s="671"/>
      <c r="O25" s="364">
        <v>5.5865921787709499E-3</v>
      </c>
      <c r="P25" s="364">
        <v>1.3215859030837005E-2</v>
      </c>
      <c r="Q25" s="365">
        <v>6.7567567567567571E-3</v>
      </c>
      <c r="R25" s="665"/>
      <c r="S25" s="667"/>
      <c r="T25" s="671"/>
      <c r="U25" s="364">
        <v>3.6220472440944881E-2</v>
      </c>
      <c r="V25" s="364">
        <v>1.5151515151515152E-2</v>
      </c>
      <c r="W25" s="365">
        <v>2.6655202063628546E-2</v>
      </c>
      <c r="X25" s="1"/>
    </row>
    <row r="26" spans="2:24" ht="21.6" customHeight="1" x14ac:dyDescent="0.2">
      <c r="B26" s="618"/>
      <c r="C26" s="629" t="s">
        <v>219</v>
      </c>
      <c r="D26" s="694">
        <v>48</v>
      </c>
      <c r="E26" s="677">
        <v>42</v>
      </c>
      <c r="F26" s="672">
        <v>1180</v>
      </c>
      <c r="G26" s="668">
        <v>643</v>
      </c>
      <c r="H26" s="668">
        <v>1823</v>
      </c>
      <c r="I26" s="56">
        <v>12</v>
      </c>
      <c r="J26" s="56">
        <v>19</v>
      </c>
      <c r="K26" s="191">
        <v>31</v>
      </c>
      <c r="L26" s="664">
        <v>620</v>
      </c>
      <c r="M26" s="666">
        <v>242</v>
      </c>
      <c r="N26" s="668">
        <v>862</v>
      </c>
      <c r="O26" s="56">
        <v>0</v>
      </c>
      <c r="P26" s="56">
        <v>0</v>
      </c>
      <c r="Q26" s="191">
        <v>0</v>
      </c>
      <c r="R26" s="664">
        <v>560</v>
      </c>
      <c r="S26" s="666">
        <v>401</v>
      </c>
      <c r="T26" s="668">
        <v>961</v>
      </c>
      <c r="U26" s="56">
        <v>12</v>
      </c>
      <c r="V26" s="56">
        <v>19</v>
      </c>
      <c r="W26" s="191">
        <v>31</v>
      </c>
      <c r="X26" s="1"/>
    </row>
    <row r="27" spans="2:24" ht="21.6" customHeight="1" x14ac:dyDescent="0.2">
      <c r="B27" s="618"/>
      <c r="C27" s="630"/>
      <c r="D27" s="685"/>
      <c r="E27" s="678"/>
      <c r="F27" s="674"/>
      <c r="G27" s="671"/>
      <c r="H27" s="671"/>
      <c r="I27" s="364">
        <v>1.0169491525423728E-2</v>
      </c>
      <c r="J27" s="364">
        <v>2.9548989113530325E-2</v>
      </c>
      <c r="K27" s="365">
        <v>1.7004936917169502E-2</v>
      </c>
      <c r="L27" s="665"/>
      <c r="M27" s="667"/>
      <c r="N27" s="671"/>
      <c r="O27" s="364">
        <v>0</v>
      </c>
      <c r="P27" s="364">
        <v>0</v>
      </c>
      <c r="Q27" s="365">
        <v>0</v>
      </c>
      <c r="R27" s="665"/>
      <c r="S27" s="667"/>
      <c r="T27" s="671"/>
      <c r="U27" s="364">
        <v>2.1428571428571429E-2</v>
      </c>
      <c r="V27" s="364">
        <v>4.738154613466334E-2</v>
      </c>
      <c r="W27" s="365">
        <v>3.2258064516129031E-2</v>
      </c>
      <c r="X27" s="1"/>
    </row>
    <row r="28" spans="2:24" ht="21.6" customHeight="1" x14ac:dyDescent="0.2">
      <c r="B28" s="618"/>
      <c r="C28" s="629" t="s">
        <v>220</v>
      </c>
      <c r="D28" s="694">
        <v>38</v>
      </c>
      <c r="E28" s="677">
        <v>36</v>
      </c>
      <c r="F28" s="672">
        <v>1731</v>
      </c>
      <c r="G28" s="668">
        <v>881</v>
      </c>
      <c r="H28" s="668">
        <v>2612</v>
      </c>
      <c r="I28" s="56">
        <v>9</v>
      </c>
      <c r="J28" s="56">
        <v>1</v>
      </c>
      <c r="K28" s="191">
        <v>10</v>
      </c>
      <c r="L28" s="664">
        <v>969</v>
      </c>
      <c r="M28" s="666">
        <v>379</v>
      </c>
      <c r="N28" s="668">
        <v>1348</v>
      </c>
      <c r="O28" s="56">
        <v>0</v>
      </c>
      <c r="P28" s="56">
        <v>0</v>
      </c>
      <c r="Q28" s="191">
        <v>0</v>
      </c>
      <c r="R28" s="664">
        <v>762</v>
      </c>
      <c r="S28" s="666">
        <v>502</v>
      </c>
      <c r="T28" s="668">
        <v>1264</v>
      </c>
      <c r="U28" s="56">
        <v>9</v>
      </c>
      <c r="V28" s="56">
        <v>1</v>
      </c>
      <c r="W28" s="191">
        <v>10</v>
      </c>
      <c r="X28" s="1"/>
    </row>
    <row r="29" spans="2:24" ht="21.6" customHeight="1" x14ac:dyDescent="0.2">
      <c r="B29" s="618"/>
      <c r="C29" s="630"/>
      <c r="D29" s="685"/>
      <c r="E29" s="678"/>
      <c r="F29" s="674"/>
      <c r="G29" s="671"/>
      <c r="H29" s="671"/>
      <c r="I29" s="364">
        <v>5.1993067590987872E-3</v>
      </c>
      <c r="J29" s="364">
        <v>1.1350737797956867E-3</v>
      </c>
      <c r="K29" s="365">
        <v>3.8284839203675345E-3</v>
      </c>
      <c r="L29" s="665"/>
      <c r="M29" s="667"/>
      <c r="N29" s="671"/>
      <c r="O29" s="364">
        <v>0</v>
      </c>
      <c r="P29" s="364">
        <v>0</v>
      </c>
      <c r="Q29" s="365">
        <v>0</v>
      </c>
      <c r="R29" s="665"/>
      <c r="S29" s="667"/>
      <c r="T29" s="671"/>
      <c r="U29" s="364">
        <v>1.1811023622047244E-2</v>
      </c>
      <c r="V29" s="364">
        <v>1.9920318725099601E-3</v>
      </c>
      <c r="W29" s="365">
        <v>7.9113924050632917E-3</v>
      </c>
      <c r="X29" s="1"/>
    </row>
    <row r="30" spans="2:24" ht="21.6" customHeight="1" x14ac:dyDescent="0.2">
      <c r="B30" s="618"/>
      <c r="C30" s="629" t="s">
        <v>221</v>
      </c>
      <c r="D30" s="694">
        <v>33</v>
      </c>
      <c r="E30" s="677">
        <v>26</v>
      </c>
      <c r="F30" s="672">
        <v>3467</v>
      </c>
      <c r="G30" s="668">
        <v>990</v>
      </c>
      <c r="H30" s="668">
        <v>4457</v>
      </c>
      <c r="I30" s="56">
        <v>54</v>
      </c>
      <c r="J30" s="56">
        <v>0</v>
      </c>
      <c r="K30" s="191">
        <v>54</v>
      </c>
      <c r="L30" s="664">
        <v>1998</v>
      </c>
      <c r="M30" s="666">
        <v>260</v>
      </c>
      <c r="N30" s="668">
        <v>2258</v>
      </c>
      <c r="O30" s="56">
        <v>0</v>
      </c>
      <c r="P30" s="56">
        <v>0</v>
      </c>
      <c r="Q30" s="191">
        <v>0</v>
      </c>
      <c r="R30" s="664">
        <v>1469</v>
      </c>
      <c r="S30" s="666">
        <v>730</v>
      </c>
      <c r="T30" s="668">
        <v>2199</v>
      </c>
      <c r="U30" s="56">
        <v>54</v>
      </c>
      <c r="V30" s="56">
        <v>0</v>
      </c>
      <c r="W30" s="191">
        <v>54</v>
      </c>
      <c r="X30" s="1"/>
    </row>
    <row r="31" spans="2:24" ht="21.6" customHeight="1" x14ac:dyDescent="0.2">
      <c r="B31" s="618"/>
      <c r="C31" s="634"/>
      <c r="D31" s="685"/>
      <c r="E31" s="678"/>
      <c r="F31" s="674"/>
      <c r="G31" s="671"/>
      <c r="H31" s="671"/>
      <c r="I31" s="364">
        <v>1.5575425439861552E-2</v>
      </c>
      <c r="J31" s="364">
        <v>0</v>
      </c>
      <c r="K31" s="365">
        <v>1.2115772941440431E-2</v>
      </c>
      <c r="L31" s="665"/>
      <c r="M31" s="667"/>
      <c r="N31" s="671"/>
      <c r="O31" s="364">
        <v>0</v>
      </c>
      <c r="P31" s="364">
        <v>0</v>
      </c>
      <c r="Q31" s="365">
        <v>0</v>
      </c>
      <c r="R31" s="665"/>
      <c r="S31" s="667"/>
      <c r="T31" s="671"/>
      <c r="U31" s="364">
        <v>3.6759700476514633E-2</v>
      </c>
      <c r="V31" s="364">
        <v>0</v>
      </c>
      <c r="W31" s="365">
        <v>2.4556616643929059E-2</v>
      </c>
      <c r="X31" s="1"/>
    </row>
    <row r="32" spans="2:24" ht="21.6" customHeight="1" x14ac:dyDescent="0.2">
      <c r="B32" s="618"/>
      <c r="C32" s="630" t="s">
        <v>222</v>
      </c>
      <c r="D32" s="694">
        <v>30</v>
      </c>
      <c r="E32" s="677">
        <v>27</v>
      </c>
      <c r="F32" s="672">
        <v>22317</v>
      </c>
      <c r="G32" s="668">
        <v>4578</v>
      </c>
      <c r="H32" s="668">
        <v>26895</v>
      </c>
      <c r="I32" s="56">
        <v>381</v>
      </c>
      <c r="J32" s="56">
        <v>1</v>
      </c>
      <c r="K32" s="191">
        <v>382</v>
      </c>
      <c r="L32" s="664">
        <v>14671</v>
      </c>
      <c r="M32" s="666">
        <v>1672</v>
      </c>
      <c r="N32" s="668">
        <v>16343</v>
      </c>
      <c r="O32" s="56">
        <v>5</v>
      </c>
      <c r="P32" s="56">
        <v>0</v>
      </c>
      <c r="Q32" s="191">
        <v>5</v>
      </c>
      <c r="R32" s="664">
        <v>7646</v>
      </c>
      <c r="S32" s="666">
        <v>2906</v>
      </c>
      <c r="T32" s="668">
        <v>10552</v>
      </c>
      <c r="U32" s="56">
        <v>376</v>
      </c>
      <c r="V32" s="56">
        <v>1</v>
      </c>
      <c r="W32" s="191">
        <v>377</v>
      </c>
      <c r="X32" s="1"/>
    </row>
    <row r="33" spans="2:24" ht="21.6" customHeight="1" thickBot="1" x14ac:dyDescent="0.25">
      <c r="B33" s="618"/>
      <c r="C33" s="632"/>
      <c r="D33" s="695"/>
      <c r="E33" s="683"/>
      <c r="F33" s="673"/>
      <c r="G33" s="669"/>
      <c r="H33" s="669"/>
      <c r="I33" s="362">
        <v>1.707218712192499E-2</v>
      </c>
      <c r="J33" s="362">
        <v>2.1843599825251202E-4</v>
      </c>
      <c r="K33" s="363">
        <v>1.4203383528536903E-2</v>
      </c>
      <c r="L33" s="682"/>
      <c r="M33" s="670"/>
      <c r="N33" s="669"/>
      <c r="O33" s="362">
        <v>3.4080839751891487E-4</v>
      </c>
      <c r="P33" s="362">
        <v>0</v>
      </c>
      <c r="Q33" s="363">
        <v>3.0594138163127942E-4</v>
      </c>
      <c r="R33" s="682"/>
      <c r="S33" s="670"/>
      <c r="T33" s="669"/>
      <c r="U33" s="362">
        <v>4.9176039759351295E-2</v>
      </c>
      <c r="V33" s="362">
        <v>3.4411562284927734E-4</v>
      </c>
      <c r="W33" s="363">
        <v>3.572782410917362E-2</v>
      </c>
      <c r="X33" s="1"/>
    </row>
    <row r="34" spans="2:24" ht="21.6" customHeight="1" thickTop="1" x14ac:dyDescent="0.2">
      <c r="B34" s="618"/>
      <c r="C34" s="31" t="s">
        <v>223</v>
      </c>
      <c r="D34" s="692">
        <v>282</v>
      </c>
      <c r="E34" s="693">
        <v>223</v>
      </c>
      <c r="F34" s="664">
        <v>8266</v>
      </c>
      <c r="G34" s="666">
        <v>3269</v>
      </c>
      <c r="H34" s="666">
        <v>11535</v>
      </c>
      <c r="I34" s="56">
        <v>105</v>
      </c>
      <c r="J34" s="56">
        <v>31</v>
      </c>
      <c r="K34" s="191">
        <v>136</v>
      </c>
      <c r="L34" s="664">
        <v>4840</v>
      </c>
      <c r="M34" s="666">
        <v>1108</v>
      </c>
      <c r="N34" s="666">
        <v>5948</v>
      </c>
      <c r="O34" s="56">
        <v>7</v>
      </c>
      <c r="P34" s="56">
        <v>3</v>
      </c>
      <c r="Q34" s="191">
        <v>10</v>
      </c>
      <c r="R34" s="664">
        <v>3426</v>
      </c>
      <c r="S34" s="666">
        <v>2161</v>
      </c>
      <c r="T34" s="666">
        <v>5587</v>
      </c>
      <c r="U34" s="56">
        <v>98</v>
      </c>
      <c r="V34" s="56">
        <v>28</v>
      </c>
      <c r="W34" s="191">
        <v>126</v>
      </c>
    </row>
    <row r="35" spans="2:24" ht="21.6" customHeight="1" x14ac:dyDescent="0.2">
      <c r="B35" s="618"/>
      <c r="C35" s="32" t="s">
        <v>224</v>
      </c>
      <c r="D35" s="685"/>
      <c r="E35" s="678"/>
      <c r="F35" s="665"/>
      <c r="G35" s="667"/>
      <c r="H35" s="667"/>
      <c r="I35" s="364">
        <v>1.2702637309460441E-2</v>
      </c>
      <c r="J35" s="364">
        <v>9.4830223309880692E-3</v>
      </c>
      <c r="K35" s="365">
        <v>1.1790203727785002E-2</v>
      </c>
      <c r="L35" s="665"/>
      <c r="M35" s="667"/>
      <c r="N35" s="667"/>
      <c r="O35" s="364">
        <v>1.4462809917355371E-3</v>
      </c>
      <c r="P35" s="364">
        <v>2.707581227436823E-3</v>
      </c>
      <c r="Q35" s="365">
        <v>1.6812373907195697E-3</v>
      </c>
      <c r="R35" s="665"/>
      <c r="S35" s="667"/>
      <c r="T35" s="667"/>
      <c r="U35" s="364">
        <v>2.8604786923525978E-2</v>
      </c>
      <c r="V35" s="364">
        <v>1.2956964368347987E-2</v>
      </c>
      <c r="W35" s="365">
        <v>2.2552353678181494E-2</v>
      </c>
    </row>
    <row r="36" spans="2:24" ht="21.6" customHeight="1" x14ac:dyDescent="0.2">
      <c r="B36" s="618"/>
      <c r="C36" s="31" t="s">
        <v>223</v>
      </c>
      <c r="D36" s="691">
        <v>149</v>
      </c>
      <c r="E36" s="677">
        <v>131</v>
      </c>
      <c r="F36" s="688">
        <v>28695</v>
      </c>
      <c r="G36" s="686">
        <v>7092</v>
      </c>
      <c r="H36" s="686">
        <v>35787</v>
      </c>
      <c r="I36" s="57">
        <v>456</v>
      </c>
      <c r="J36" s="57">
        <v>21</v>
      </c>
      <c r="K36" s="193">
        <v>477</v>
      </c>
      <c r="L36" s="688">
        <v>18258</v>
      </c>
      <c r="M36" s="686">
        <v>2553</v>
      </c>
      <c r="N36" s="686">
        <v>20811</v>
      </c>
      <c r="O36" s="57">
        <v>5</v>
      </c>
      <c r="P36" s="57">
        <v>0</v>
      </c>
      <c r="Q36" s="193">
        <v>5</v>
      </c>
      <c r="R36" s="688">
        <v>10437</v>
      </c>
      <c r="S36" s="686">
        <v>4539</v>
      </c>
      <c r="T36" s="686">
        <v>14976</v>
      </c>
      <c r="U36" s="57">
        <v>451</v>
      </c>
      <c r="V36" s="57">
        <v>21</v>
      </c>
      <c r="W36" s="193">
        <v>472</v>
      </c>
    </row>
    <row r="37" spans="2:24" ht="21.6" customHeight="1" thickBot="1" x14ac:dyDescent="0.25">
      <c r="B37" s="619"/>
      <c r="C37" s="32" t="s">
        <v>225</v>
      </c>
      <c r="D37" s="685"/>
      <c r="E37" s="678"/>
      <c r="F37" s="689"/>
      <c r="G37" s="687"/>
      <c r="H37" s="687"/>
      <c r="I37" s="368">
        <v>1.5891270256142186E-2</v>
      </c>
      <c r="J37" s="368">
        <v>2.9610829103214891E-3</v>
      </c>
      <c r="K37" s="369">
        <v>1.3328862436080141E-2</v>
      </c>
      <c r="L37" s="689"/>
      <c r="M37" s="687"/>
      <c r="N37" s="687"/>
      <c r="O37" s="368">
        <v>2.7385255778288969E-4</v>
      </c>
      <c r="P37" s="368">
        <v>0</v>
      </c>
      <c r="Q37" s="369">
        <v>2.4025755610013934E-4</v>
      </c>
      <c r="R37" s="689"/>
      <c r="S37" s="687"/>
      <c r="T37" s="687"/>
      <c r="U37" s="368">
        <v>4.321165085752611E-2</v>
      </c>
      <c r="V37" s="368">
        <v>4.626569729015202E-3</v>
      </c>
      <c r="W37" s="369">
        <v>3.1517094017094016E-2</v>
      </c>
    </row>
    <row r="38" spans="2:24" x14ac:dyDescent="0.2">
      <c r="K38" s="1"/>
      <c r="Q38" s="1"/>
      <c r="R38" s="1"/>
      <c r="S38" s="1"/>
      <c r="T38" s="1"/>
      <c r="U38" s="1"/>
      <c r="V38" s="1"/>
    </row>
    <row r="39" spans="2:24" s="530" customFormat="1" ht="10.8" x14ac:dyDescent="0.15">
      <c r="K39" s="536"/>
      <c r="Q39" s="536"/>
      <c r="R39" s="536"/>
      <c r="S39" s="536"/>
      <c r="T39" s="536"/>
      <c r="U39" s="536"/>
      <c r="V39" s="536"/>
      <c r="X39" s="536"/>
    </row>
    <row r="40" spans="2:24" s="530" customFormat="1" ht="10.8" x14ac:dyDescent="0.15">
      <c r="K40" s="536"/>
      <c r="Q40" s="536"/>
      <c r="R40" s="536"/>
      <c r="S40" s="536"/>
      <c r="T40" s="536"/>
      <c r="U40" s="536"/>
      <c r="V40" s="536"/>
      <c r="X40" s="536"/>
    </row>
    <row r="53" spans="3:24" x14ac:dyDescent="0.2">
      <c r="C53" s="19"/>
      <c r="H53" s="19"/>
      <c r="N53" s="19"/>
      <c r="W53" s="13"/>
      <c r="X53" s="1"/>
    </row>
  </sheetData>
  <mergeCells count="192">
    <mergeCell ref="B22:B37"/>
    <mergeCell ref="C14:C15"/>
    <mergeCell ref="L34:L35"/>
    <mergeCell ref="H36:H37"/>
    <mergeCell ref="C22:C23"/>
    <mergeCell ref="C24:C25"/>
    <mergeCell ref="C26:C27"/>
    <mergeCell ref="C28:C29"/>
    <mergeCell ref="C30:C31"/>
    <mergeCell ref="C32:C33"/>
    <mergeCell ref="D24:D25"/>
    <mergeCell ref="E24:E25"/>
    <mergeCell ref="D26:D27"/>
    <mergeCell ref="E26:E27"/>
    <mergeCell ref="E32:E33"/>
    <mergeCell ref="D28:D29"/>
    <mergeCell ref="E28:E29"/>
    <mergeCell ref="D30:D31"/>
    <mergeCell ref="L14:L15"/>
    <mergeCell ref="L20:L21"/>
    <mergeCell ref="C18:C19"/>
    <mergeCell ref="D18:D19"/>
    <mergeCell ref="E18:E19"/>
    <mergeCell ref="D20:D21"/>
    <mergeCell ref="R5:W5"/>
    <mergeCell ref="R10:R11"/>
    <mergeCell ref="S10:S11"/>
    <mergeCell ref="R6:T6"/>
    <mergeCell ref="R8:R9"/>
    <mergeCell ref="M28:M29"/>
    <mergeCell ref="N28:N29"/>
    <mergeCell ref="T24:T25"/>
    <mergeCell ref="R20:R21"/>
    <mergeCell ref="T22:T23"/>
    <mergeCell ref="S28:S29"/>
    <mergeCell ref="R24:R25"/>
    <mergeCell ref="N26:N27"/>
    <mergeCell ref="R28:R29"/>
    <mergeCell ref="R26:R27"/>
    <mergeCell ref="S26:S27"/>
    <mergeCell ref="M26:M27"/>
    <mergeCell ref="S8:S9"/>
    <mergeCell ref="T8:T9"/>
    <mergeCell ref="U6:W6"/>
    <mergeCell ref="T10:T11"/>
    <mergeCell ref="R12:R13"/>
    <mergeCell ref="S12:S13"/>
    <mergeCell ref="T12:T13"/>
    <mergeCell ref="R14:R15"/>
    <mergeCell ref="S14:S15"/>
    <mergeCell ref="S20:S21"/>
    <mergeCell ref="R22:R23"/>
    <mergeCell ref="S22:S23"/>
    <mergeCell ref="T14:T15"/>
    <mergeCell ref="R16:R17"/>
    <mergeCell ref="S16:S17"/>
    <mergeCell ref="T16:T17"/>
    <mergeCell ref="B10:B21"/>
    <mergeCell ref="B5:C7"/>
    <mergeCell ref="C20:C21"/>
    <mergeCell ref="H12:H13"/>
    <mergeCell ref="H14:H15"/>
    <mergeCell ref="L12:L13"/>
    <mergeCell ref="B8:C9"/>
    <mergeCell ref="C12:C13"/>
    <mergeCell ref="D12:D13"/>
    <mergeCell ref="E12:E13"/>
    <mergeCell ref="D14:D15"/>
    <mergeCell ref="E14:E15"/>
    <mergeCell ref="F14:F15"/>
    <mergeCell ref="L5:Q5"/>
    <mergeCell ref="N8:N9"/>
    <mergeCell ref="L10:L11"/>
    <mergeCell ref="M10:M11"/>
    <mergeCell ref="L6:N6"/>
    <mergeCell ref="L8:L9"/>
    <mergeCell ref="M8:M9"/>
    <mergeCell ref="N10:N11"/>
    <mergeCell ref="O6:Q6"/>
    <mergeCell ref="D5:D7"/>
    <mergeCell ref="E5:E7"/>
    <mergeCell ref="D8:D9"/>
    <mergeCell ref="E8:E9"/>
    <mergeCell ref="D10:D11"/>
    <mergeCell ref="E10:E11"/>
    <mergeCell ref="H10:H11"/>
    <mergeCell ref="D16:D17"/>
    <mergeCell ref="C16:C17"/>
    <mergeCell ref="F5:K5"/>
    <mergeCell ref="F6:H6"/>
    <mergeCell ref="I6:K6"/>
    <mergeCell ref="F8:F9"/>
    <mergeCell ref="G8:G9"/>
    <mergeCell ref="H8:H9"/>
    <mergeCell ref="H16:H17"/>
    <mergeCell ref="F10:F11"/>
    <mergeCell ref="G10:G11"/>
    <mergeCell ref="F12:F13"/>
    <mergeCell ref="G12:G13"/>
    <mergeCell ref="G14:G15"/>
    <mergeCell ref="F16:F17"/>
    <mergeCell ref="G16:G17"/>
    <mergeCell ref="C10:C11"/>
    <mergeCell ref="E20:E21"/>
    <mergeCell ref="D22:D23"/>
    <mergeCell ref="T36:T37"/>
    <mergeCell ref="M36:M37"/>
    <mergeCell ref="N36:N37"/>
    <mergeCell ref="R36:R37"/>
    <mergeCell ref="S36:S37"/>
    <mergeCell ref="M22:M23"/>
    <mergeCell ref="M24:M25"/>
    <mergeCell ref="M20:M21"/>
    <mergeCell ref="F24:F25"/>
    <mergeCell ref="E30:E31"/>
    <mergeCell ref="D36:D37"/>
    <mergeCell ref="E36:E37"/>
    <mergeCell ref="D34:D35"/>
    <mergeCell ref="E34:E35"/>
    <mergeCell ref="F36:F37"/>
    <mergeCell ref="G36:G37"/>
    <mergeCell ref="L36:L37"/>
    <mergeCell ref="D32:D33"/>
    <mergeCell ref="H26:H27"/>
    <mergeCell ref="F30:F31"/>
    <mergeCell ref="G30:G31"/>
    <mergeCell ref="F28:F29"/>
    <mergeCell ref="L18:L19"/>
    <mergeCell ref="M18:M19"/>
    <mergeCell ref="L22:L23"/>
    <mergeCell ref="L24:L25"/>
    <mergeCell ref="T32:T33"/>
    <mergeCell ref="R32:R33"/>
    <mergeCell ref="S32:S33"/>
    <mergeCell ref="S30:S31"/>
    <mergeCell ref="T30:T31"/>
    <mergeCell ref="R30:R31"/>
    <mergeCell ref="L26:L27"/>
    <mergeCell ref="L32:L33"/>
    <mergeCell ref="L30:L31"/>
    <mergeCell ref="L28:L29"/>
    <mergeCell ref="S24:S25"/>
    <mergeCell ref="R18:R19"/>
    <mergeCell ref="S18:S19"/>
    <mergeCell ref="T18:T19"/>
    <mergeCell ref="T20:T21"/>
    <mergeCell ref="H18:H19"/>
    <mergeCell ref="N18:N19"/>
    <mergeCell ref="N20:N21"/>
    <mergeCell ref="N22:N23"/>
    <mergeCell ref="N24:N25"/>
    <mergeCell ref="N12:N13"/>
    <mergeCell ref="N14:N15"/>
    <mergeCell ref="N16:N17"/>
    <mergeCell ref="E16:E17"/>
    <mergeCell ref="E22:E23"/>
    <mergeCell ref="M12:M13"/>
    <mergeCell ref="M16:M17"/>
    <mergeCell ref="M14:M15"/>
    <mergeCell ref="L16:L17"/>
    <mergeCell ref="F20:F21"/>
    <mergeCell ref="G20:G21"/>
    <mergeCell ref="H20:H21"/>
    <mergeCell ref="F18:F19"/>
    <mergeCell ref="G18:G19"/>
    <mergeCell ref="G24:G25"/>
    <mergeCell ref="H24:H25"/>
    <mergeCell ref="F22:F23"/>
    <mergeCell ref="G22:G23"/>
    <mergeCell ref="H22:H23"/>
    <mergeCell ref="G28:G29"/>
    <mergeCell ref="F32:F33"/>
    <mergeCell ref="F26:F27"/>
    <mergeCell ref="H30:H31"/>
    <mergeCell ref="G32:G33"/>
    <mergeCell ref="H32:H33"/>
    <mergeCell ref="H28:H29"/>
    <mergeCell ref="T26:T27"/>
    <mergeCell ref="T28:T29"/>
    <mergeCell ref="M30:M31"/>
    <mergeCell ref="N30:N31"/>
    <mergeCell ref="G26:G27"/>
    <mergeCell ref="F34:F35"/>
    <mergeCell ref="G34:G35"/>
    <mergeCell ref="H34:H35"/>
    <mergeCell ref="M34:M35"/>
    <mergeCell ref="N34:N35"/>
    <mergeCell ref="R34:R35"/>
    <mergeCell ref="S34:S35"/>
    <mergeCell ref="T34:T35"/>
    <mergeCell ref="N32:N33"/>
    <mergeCell ref="M32:M33"/>
  </mergeCells>
  <phoneticPr fontId="2"/>
  <pageMargins left="0.82677165354330717" right="0.51181102362204722" top="0.9055118110236221" bottom="0.98425196850393704" header="0.51181102362204722" footer="0.51181102362204722"/>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8">
    <tabColor rgb="FF00B0F0"/>
    <pageSetUpPr fitToPage="1"/>
  </sheetPr>
  <dimension ref="B2:X53"/>
  <sheetViews>
    <sheetView view="pageBreakPreview" zoomScaleNormal="100" zoomScaleSheetLayoutView="100" workbookViewId="0">
      <pane xSplit="3" ySplit="9" topLeftCell="D74" activePane="bottomRight" state="frozen"/>
      <selection activeCell="Y1" sqref="Y1:AO1048576"/>
      <selection pane="topRight" activeCell="Y1" sqref="Y1:AO1048576"/>
      <selection pane="bottomLeft" activeCell="Y1" sqref="Y1:AO1048576"/>
      <selection pane="bottomRight" activeCell="E26" sqref="E26:E27"/>
    </sheetView>
  </sheetViews>
  <sheetFormatPr defaultColWidth="9" defaultRowHeight="13.2" x14ac:dyDescent="0.2"/>
  <cols>
    <col min="1" max="2" width="4.6640625" style="1" customWidth="1"/>
    <col min="3" max="3" width="19.33203125" style="1" customWidth="1"/>
    <col min="4" max="10" width="8.6640625" style="1" customWidth="1"/>
    <col min="11" max="11" width="8.6640625" style="13" customWidth="1"/>
    <col min="12" max="16" width="8.6640625" style="1" customWidth="1"/>
    <col min="17" max="22" width="8.6640625" style="13" customWidth="1"/>
    <col min="23" max="23" width="8.6640625" style="1" customWidth="1"/>
    <col min="24" max="24" width="8" style="13" customWidth="1"/>
    <col min="25" max="32" width="8.6640625" style="1" customWidth="1"/>
    <col min="33" max="52" width="4.6640625" style="1" customWidth="1"/>
    <col min="53" max="16384" width="9" style="1"/>
  </cols>
  <sheetData>
    <row r="2" spans="2:24" ht="14.4" x14ac:dyDescent="0.2">
      <c r="B2" s="20" t="s">
        <v>316</v>
      </c>
    </row>
    <row r="4" spans="2:24" ht="13.8" thickBot="1" x14ac:dyDescent="0.25">
      <c r="W4" s="2" t="s">
        <v>258</v>
      </c>
    </row>
    <row r="5" spans="2:24" ht="21.6" customHeight="1" x14ac:dyDescent="0.2">
      <c r="B5" s="562"/>
      <c r="C5" s="563"/>
      <c r="D5" s="629" t="s">
        <v>237</v>
      </c>
      <c r="E5" s="656" t="s">
        <v>238</v>
      </c>
      <c r="F5" s="700" t="s">
        <v>259</v>
      </c>
      <c r="G5" s="701"/>
      <c r="H5" s="701"/>
      <c r="I5" s="701"/>
      <c r="J5" s="701"/>
      <c r="K5" s="702"/>
      <c r="L5" s="700" t="s">
        <v>234</v>
      </c>
      <c r="M5" s="701"/>
      <c r="N5" s="701"/>
      <c r="O5" s="701"/>
      <c r="P5" s="701"/>
      <c r="Q5" s="702"/>
      <c r="R5" s="700" t="s">
        <v>235</v>
      </c>
      <c r="S5" s="701"/>
      <c r="T5" s="701"/>
      <c r="U5" s="701"/>
      <c r="V5" s="701"/>
      <c r="W5" s="702"/>
    </row>
    <row r="6" spans="2:24" s="98" customFormat="1" ht="36.75" customHeight="1" x14ac:dyDescent="0.2">
      <c r="B6" s="564"/>
      <c r="C6" s="565"/>
      <c r="D6" s="630"/>
      <c r="E6" s="658"/>
      <c r="F6" s="703" t="s">
        <v>260</v>
      </c>
      <c r="G6" s="704"/>
      <c r="H6" s="705"/>
      <c r="I6" s="718" t="s">
        <v>317</v>
      </c>
      <c r="J6" s="719"/>
      <c r="K6" s="720"/>
      <c r="L6" s="703" t="s">
        <v>260</v>
      </c>
      <c r="M6" s="704"/>
      <c r="N6" s="705"/>
      <c r="O6" s="718" t="s">
        <v>317</v>
      </c>
      <c r="P6" s="719"/>
      <c r="Q6" s="720"/>
      <c r="R6" s="714" t="s">
        <v>260</v>
      </c>
      <c r="S6" s="715"/>
      <c r="T6" s="716"/>
      <c r="U6" s="718" t="s">
        <v>317</v>
      </c>
      <c r="V6" s="719"/>
      <c r="W6" s="720"/>
    </row>
    <row r="7" spans="2:24" ht="21.6" customHeight="1" x14ac:dyDescent="0.2">
      <c r="B7" s="566"/>
      <c r="C7" s="708"/>
      <c r="D7" s="634"/>
      <c r="E7" s="660"/>
      <c r="F7" s="195" t="s">
        <v>239</v>
      </c>
      <c r="G7" s="26" t="s">
        <v>240</v>
      </c>
      <c r="H7" s="15" t="s">
        <v>208</v>
      </c>
      <c r="I7" s="14" t="s">
        <v>261</v>
      </c>
      <c r="J7" s="14" t="s">
        <v>262</v>
      </c>
      <c r="K7" s="190" t="s">
        <v>241</v>
      </c>
      <c r="L7" s="189" t="s">
        <v>239</v>
      </c>
      <c r="M7" s="26" t="s">
        <v>240</v>
      </c>
      <c r="N7" s="15" t="s">
        <v>208</v>
      </c>
      <c r="O7" s="14" t="s">
        <v>261</v>
      </c>
      <c r="P7" s="14" t="s">
        <v>262</v>
      </c>
      <c r="Q7" s="190" t="s">
        <v>241</v>
      </c>
      <c r="R7" s="189" t="s">
        <v>239</v>
      </c>
      <c r="S7" s="26" t="s">
        <v>240</v>
      </c>
      <c r="T7" s="15" t="s">
        <v>208</v>
      </c>
      <c r="U7" s="14" t="s">
        <v>261</v>
      </c>
      <c r="V7" s="14" t="s">
        <v>262</v>
      </c>
      <c r="W7" s="190" t="s">
        <v>241</v>
      </c>
      <c r="X7" s="1"/>
    </row>
    <row r="8" spans="2:24" ht="21.6" customHeight="1" x14ac:dyDescent="0.2">
      <c r="B8" s="640" t="s">
        <v>263</v>
      </c>
      <c r="C8" s="641"/>
      <c r="D8" s="696">
        <v>404</v>
      </c>
      <c r="E8" s="698">
        <v>303</v>
      </c>
      <c r="F8" s="672">
        <v>31031</v>
      </c>
      <c r="G8" s="668">
        <v>8051</v>
      </c>
      <c r="H8" s="668">
        <v>39082</v>
      </c>
      <c r="I8" s="56">
        <v>22</v>
      </c>
      <c r="J8" s="56">
        <v>8</v>
      </c>
      <c r="K8" s="191">
        <v>30</v>
      </c>
      <c r="L8" s="709">
        <v>19757</v>
      </c>
      <c r="M8" s="711">
        <v>2841</v>
      </c>
      <c r="N8" s="668">
        <v>22598</v>
      </c>
      <c r="O8" s="56">
        <v>9</v>
      </c>
      <c r="P8" s="56">
        <v>3</v>
      </c>
      <c r="Q8" s="191">
        <v>12</v>
      </c>
      <c r="R8" s="709">
        <v>11274</v>
      </c>
      <c r="S8" s="711">
        <v>5210</v>
      </c>
      <c r="T8" s="668">
        <v>16484</v>
      </c>
      <c r="U8" s="56">
        <v>13</v>
      </c>
      <c r="V8" s="56">
        <v>5</v>
      </c>
      <c r="W8" s="191">
        <v>18</v>
      </c>
      <c r="X8" s="1"/>
    </row>
    <row r="9" spans="2:24" ht="21.6" customHeight="1" thickBot="1" x14ac:dyDescent="0.25">
      <c r="B9" s="644"/>
      <c r="C9" s="645"/>
      <c r="D9" s="697"/>
      <c r="E9" s="699"/>
      <c r="F9" s="673"/>
      <c r="G9" s="669"/>
      <c r="H9" s="669"/>
      <c r="I9" s="362">
        <v>7.0896845090393477E-4</v>
      </c>
      <c r="J9" s="362">
        <v>9.936653831822133E-4</v>
      </c>
      <c r="K9" s="363">
        <v>7.6761680569059924E-4</v>
      </c>
      <c r="L9" s="710"/>
      <c r="M9" s="712"/>
      <c r="N9" s="669"/>
      <c r="O9" s="362">
        <v>4.555347471782153E-4</v>
      </c>
      <c r="P9" s="362">
        <v>1.0559662090813093E-3</v>
      </c>
      <c r="Q9" s="363">
        <v>5.3102044428710504E-4</v>
      </c>
      <c r="R9" s="710"/>
      <c r="S9" s="712"/>
      <c r="T9" s="669"/>
      <c r="U9" s="362">
        <v>1.1530956182366507E-3</v>
      </c>
      <c r="V9" s="362">
        <v>9.5969289827255275E-4</v>
      </c>
      <c r="W9" s="363">
        <v>1.0919679689395778E-3</v>
      </c>
      <c r="X9" s="1"/>
    </row>
    <row r="10" spans="2:24" ht="21.6" customHeight="1" thickTop="1" x14ac:dyDescent="0.2">
      <c r="B10" s="617" t="s">
        <v>209</v>
      </c>
      <c r="C10" s="630" t="s">
        <v>170</v>
      </c>
      <c r="D10" s="692">
        <v>49</v>
      </c>
      <c r="E10" s="693">
        <v>20</v>
      </c>
      <c r="F10" s="680">
        <v>1007</v>
      </c>
      <c r="G10" s="676">
        <v>45</v>
      </c>
      <c r="H10" s="676">
        <v>1052</v>
      </c>
      <c r="I10" s="57">
        <v>10</v>
      </c>
      <c r="J10" s="57">
        <v>6</v>
      </c>
      <c r="K10" s="193">
        <v>16</v>
      </c>
      <c r="L10" s="681">
        <v>835</v>
      </c>
      <c r="M10" s="690">
        <v>21</v>
      </c>
      <c r="N10" s="713">
        <v>856</v>
      </c>
      <c r="O10" s="57">
        <v>6</v>
      </c>
      <c r="P10" s="57">
        <v>3</v>
      </c>
      <c r="Q10" s="193">
        <v>9</v>
      </c>
      <c r="R10" s="681">
        <v>172</v>
      </c>
      <c r="S10" s="690">
        <v>24</v>
      </c>
      <c r="T10" s="713">
        <v>196</v>
      </c>
      <c r="U10" s="57">
        <v>4</v>
      </c>
      <c r="V10" s="57">
        <v>3</v>
      </c>
      <c r="W10" s="193">
        <v>7</v>
      </c>
      <c r="X10" s="1"/>
    </row>
    <row r="11" spans="2:24" ht="21.6" customHeight="1" x14ac:dyDescent="0.2">
      <c r="B11" s="618"/>
      <c r="C11" s="630"/>
      <c r="D11" s="685"/>
      <c r="E11" s="678"/>
      <c r="F11" s="674"/>
      <c r="G11" s="671"/>
      <c r="H11" s="671"/>
      <c r="I11" s="364">
        <v>9.9304865938430985E-3</v>
      </c>
      <c r="J11" s="364">
        <v>0.13333333333333333</v>
      </c>
      <c r="K11" s="365">
        <v>1.5209125475285171E-2</v>
      </c>
      <c r="L11" s="665"/>
      <c r="M11" s="667"/>
      <c r="N11" s="675"/>
      <c r="O11" s="364">
        <v>7.18562874251497E-3</v>
      </c>
      <c r="P11" s="364">
        <v>0.14285714285714285</v>
      </c>
      <c r="Q11" s="365">
        <v>1.0514018691588784E-2</v>
      </c>
      <c r="R11" s="665"/>
      <c r="S11" s="667"/>
      <c r="T11" s="675"/>
      <c r="U11" s="364">
        <v>2.3255813953488372E-2</v>
      </c>
      <c r="V11" s="364">
        <v>0.125</v>
      </c>
      <c r="W11" s="365">
        <v>3.5714285714285712E-2</v>
      </c>
      <c r="X11" s="1"/>
    </row>
    <row r="12" spans="2:24" ht="21.6" customHeight="1" x14ac:dyDescent="0.2">
      <c r="B12" s="618"/>
      <c r="C12" s="629" t="s">
        <v>171</v>
      </c>
      <c r="D12" s="691">
        <v>85</v>
      </c>
      <c r="E12" s="717">
        <v>64</v>
      </c>
      <c r="F12" s="672">
        <v>14482</v>
      </c>
      <c r="G12" s="668">
        <v>2067</v>
      </c>
      <c r="H12" s="668">
        <v>16549</v>
      </c>
      <c r="I12" s="56">
        <v>2</v>
      </c>
      <c r="J12" s="56">
        <v>0</v>
      </c>
      <c r="K12" s="191">
        <v>2</v>
      </c>
      <c r="L12" s="664">
        <v>11291</v>
      </c>
      <c r="M12" s="666">
        <v>1092</v>
      </c>
      <c r="N12" s="675">
        <v>12383</v>
      </c>
      <c r="O12" s="56">
        <v>0</v>
      </c>
      <c r="P12" s="56">
        <v>0</v>
      </c>
      <c r="Q12" s="191">
        <v>0</v>
      </c>
      <c r="R12" s="664">
        <v>3191</v>
      </c>
      <c r="S12" s="666">
        <v>975</v>
      </c>
      <c r="T12" s="675">
        <v>4166</v>
      </c>
      <c r="U12" s="56">
        <v>2</v>
      </c>
      <c r="V12" s="56">
        <v>0</v>
      </c>
      <c r="W12" s="191">
        <v>2</v>
      </c>
      <c r="X12" s="1"/>
    </row>
    <row r="13" spans="2:24" ht="21.6" customHeight="1" x14ac:dyDescent="0.2">
      <c r="B13" s="618"/>
      <c r="C13" s="630"/>
      <c r="D13" s="685"/>
      <c r="E13" s="678"/>
      <c r="F13" s="674"/>
      <c r="G13" s="671"/>
      <c r="H13" s="671"/>
      <c r="I13" s="364">
        <v>1.3810247203424942E-4</v>
      </c>
      <c r="J13" s="364">
        <v>0</v>
      </c>
      <c r="K13" s="365">
        <v>1.208532237597438E-4</v>
      </c>
      <c r="L13" s="665"/>
      <c r="M13" s="667"/>
      <c r="N13" s="675"/>
      <c r="O13" s="364">
        <v>0</v>
      </c>
      <c r="P13" s="364">
        <v>0</v>
      </c>
      <c r="Q13" s="365">
        <v>0</v>
      </c>
      <c r="R13" s="665"/>
      <c r="S13" s="667"/>
      <c r="T13" s="675"/>
      <c r="U13" s="364">
        <v>6.2676277029144467E-4</v>
      </c>
      <c r="V13" s="364">
        <v>0</v>
      </c>
      <c r="W13" s="365">
        <v>4.8007681228996637E-4</v>
      </c>
      <c r="X13" s="1"/>
    </row>
    <row r="14" spans="2:24" ht="21.6" customHeight="1" x14ac:dyDescent="0.2">
      <c r="B14" s="618"/>
      <c r="C14" s="629" t="s">
        <v>212</v>
      </c>
      <c r="D14" s="691">
        <v>25</v>
      </c>
      <c r="E14" s="717">
        <v>16</v>
      </c>
      <c r="F14" s="672">
        <v>2215</v>
      </c>
      <c r="G14" s="668">
        <v>162</v>
      </c>
      <c r="H14" s="668">
        <v>2377</v>
      </c>
      <c r="I14" s="56">
        <v>0</v>
      </c>
      <c r="J14" s="56">
        <v>0</v>
      </c>
      <c r="K14" s="191">
        <v>0</v>
      </c>
      <c r="L14" s="664">
        <v>2038</v>
      </c>
      <c r="M14" s="666">
        <v>104</v>
      </c>
      <c r="N14" s="675">
        <v>2142</v>
      </c>
      <c r="O14" s="56">
        <v>0</v>
      </c>
      <c r="P14" s="56">
        <v>0</v>
      </c>
      <c r="Q14" s="191">
        <v>0</v>
      </c>
      <c r="R14" s="664">
        <v>177</v>
      </c>
      <c r="S14" s="666">
        <v>58</v>
      </c>
      <c r="T14" s="675">
        <v>235</v>
      </c>
      <c r="U14" s="56">
        <v>0</v>
      </c>
      <c r="V14" s="56">
        <v>0</v>
      </c>
      <c r="W14" s="191">
        <v>0</v>
      </c>
      <c r="X14" s="1"/>
    </row>
    <row r="15" spans="2:24" ht="21.6" customHeight="1" x14ac:dyDescent="0.2">
      <c r="B15" s="618"/>
      <c r="C15" s="634"/>
      <c r="D15" s="685"/>
      <c r="E15" s="678"/>
      <c r="F15" s="674"/>
      <c r="G15" s="671"/>
      <c r="H15" s="671"/>
      <c r="I15" s="364">
        <v>0</v>
      </c>
      <c r="J15" s="364">
        <v>0</v>
      </c>
      <c r="K15" s="365">
        <v>0</v>
      </c>
      <c r="L15" s="665"/>
      <c r="M15" s="667"/>
      <c r="N15" s="675"/>
      <c r="O15" s="364">
        <v>0</v>
      </c>
      <c r="P15" s="364">
        <v>0</v>
      </c>
      <c r="Q15" s="365">
        <v>0</v>
      </c>
      <c r="R15" s="665"/>
      <c r="S15" s="667"/>
      <c r="T15" s="675"/>
      <c r="U15" s="364">
        <v>0</v>
      </c>
      <c r="V15" s="364">
        <v>0</v>
      </c>
      <c r="W15" s="365">
        <v>0</v>
      </c>
      <c r="X15" s="1"/>
    </row>
    <row r="16" spans="2:24" ht="21.6" customHeight="1" x14ac:dyDescent="0.2">
      <c r="B16" s="618"/>
      <c r="C16" s="629" t="s">
        <v>264</v>
      </c>
      <c r="D16" s="691">
        <v>75</v>
      </c>
      <c r="E16" s="717">
        <v>54</v>
      </c>
      <c r="F16" s="672">
        <v>1558</v>
      </c>
      <c r="G16" s="668">
        <v>819</v>
      </c>
      <c r="H16" s="668">
        <v>2377</v>
      </c>
      <c r="I16" s="56">
        <v>3</v>
      </c>
      <c r="J16" s="56">
        <v>0</v>
      </c>
      <c r="K16" s="191">
        <v>3</v>
      </c>
      <c r="L16" s="664">
        <v>1030</v>
      </c>
      <c r="M16" s="666">
        <v>255</v>
      </c>
      <c r="N16" s="675">
        <v>1285</v>
      </c>
      <c r="O16" s="56">
        <v>0</v>
      </c>
      <c r="P16" s="56">
        <v>0</v>
      </c>
      <c r="Q16" s="191">
        <v>0</v>
      </c>
      <c r="R16" s="664">
        <v>528</v>
      </c>
      <c r="S16" s="666">
        <v>564</v>
      </c>
      <c r="T16" s="675">
        <v>1092</v>
      </c>
      <c r="U16" s="56">
        <v>3</v>
      </c>
      <c r="V16" s="56">
        <v>0</v>
      </c>
      <c r="W16" s="191">
        <v>3</v>
      </c>
      <c r="X16" s="1"/>
    </row>
    <row r="17" spans="2:24" ht="21.6" customHeight="1" x14ac:dyDescent="0.2">
      <c r="B17" s="618"/>
      <c r="C17" s="630"/>
      <c r="D17" s="685"/>
      <c r="E17" s="678"/>
      <c r="F17" s="674"/>
      <c r="G17" s="671"/>
      <c r="H17" s="671"/>
      <c r="I17" s="364">
        <v>1.9255455712451862E-3</v>
      </c>
      <c r="J17" s="364">
        <v>0</v>
      </c>
      <c r="K17" s="365">
        <v>1.2620950778291964E-3</v>
      </c>
      <c r="L17" s="665"/>
      <c r="M17" s="667"/>
      <c r="N17" s="675"/>
      <c r="O17" s="364">
        <v>0</v>
      </c>
      <c r="P17" s="364">
        <v>0</v>
      </c>
      <c r="Q17" s="365">
        <v>0</v>
      </c>
      <c r="R17" s="665"/>
      <c r="S17" s="667"/>
      <c r="T17" s="675"/>
      <c r="U17" s="364">
        <v>5.681818181818182E-3</v>
      </c>
      <c r="V17" s="364">
        <v>0</v>
      </c>
      <c r="W17" s="365">
        <v>2.7472527472527475E-3</v>
      </c>
      <c r="X17" s="1"/>
    </row>
    <row r="18" spans="2:24" ht="21.6" customHeight="1" x14ac:dyDescent="0.2">
      <c r="B18" s="618"/>
      <c r="C18" s="629" t="s">
        <v>231</v>
      </c>
      <c r="D18" s="691">
        <v>8</v>
      </c>
      <c r="E18" s="717">
        <v>4</v>
      </c>
      <c r="F18" s="672">
        <v>1488</v>
      </c>
      <c r="G18" s="668">
        <v>214</v>
      </c>
      <c r="H18" s="668">
        <v>1702</v>
      </c>
      <c r="I18" s="56">
        <v>0</v>
      </c>
      <c r="J18" s="56">
        <v>0</v>
      </c>
      <c r="K18" s="191">
        <v>0</v>
      </c>
      <c r="L18" s="664">
        <v>633</v>
      </c>
      <c r="M18" s="666">
        <v>6</v>
      </c>
      <c r="N18" s="675">
        <v>639</v>
      </c>
      <c r="O18" s="56">
        <v>0</v>
      </c>
      <c r="P18" s="56">
        <v>0</v>
      </c>
      <c r="Q18" s="191">
        <v>0</v>
      </c>
      <c r="R18" s="664">
        <v>855</v>
      </c>
      <c r="S18" s="666">
        <v>208</v>
      </c>
      <c r="T18" s="675">
        <v>1063</v>
      </c>
      <c r="U18" s="56">
        <v>0</v>
      </c>
      <c r="V18" s="56">
        <v>0</v>
      </c>
      <c r="W18" s="191">
        <v>0</v>
      </c>
      <c r="X18" s="1"/>
    </row>
    <row r="19" spans="2:24" ht="21.6" customHeight="1" x14ac:dyDescent="0.2">
      <c r="B19" s="618"/>
      <c r="C19" s="630"/>
      <c r="D19" s="685"/>
      <c r="E19" s="678"/>
      <c r="F19" s="674"/>
      <c r="G19" s="671"/>
      <c r="H19" s="671"/>
      <c r="I19" s="364">
        <v>0</v>
      </c>
      <c r="J19" s="364">
        <v>0</v>
      </c>
      <c r="K19" s="365">
        <v>0</v>
      </c>
      <c r="L19" s="665"/>
      <c r="M19" s="667"/>
      <c r="N19" s="675"/>
      <c r="O19" s="364">
        <v>0</v>
      </c>
      <c r="P19" s="364">
        <v>0</v>
      </c>
      <c r="Q19" s="365">
        <v>0</v>
      </c>
      <c r="R19" s="665"/>
      <c r="S19" s="667"/>
      <c r="T19" s="675"/>
      <c r="U19" s="364">
        <v>0</v>
      </c>
      <c r="V19" s="364">
        <v>0</v>
      </c>
      <c r="W19" s="365">
        <v>0</v>
      </c>
      <c r="X19" s="1"/>
    </row>
    <row r="20" spans="2:24" ht="21.6" customHeight="1" x14ac:dyDescent="0.2">
      <c r="B20" s="618"/>
      <c r="C20" s="629" t="s">
        <v>174</v>
      </c>
      <c r="D20" s="691">
        <v>162</v>
      </c>
      <c r="E20" s="717">
        <v>145</v>
      </c>
      <c r="F20" s="672">
        <v>10281</v>
      </c>
      <c r="G20" s="668">
        <v>4744</v>
      </c>
      <c r="H20" s="668">
        <v>15025</v>
      </c>
      <c r="I20" s="56">
        <v>7</v>
      </c>
      <c r="J20" s="56">
        <v>2</v>
      </c>
      <c r="K20" s="191">
        <v>9</v>
      </c>
      <c r="L20" s="664">
        <v>3930</v>
      </c>
      <c r="M20" s="666">
        <v>1363</v>
      </c>
      <c r="N20" s="675">
        <v>5293</v>
      </c>
      <c r="O20" s="56">
        <v>3</v>
      </c>
      <c r="P20" s="56">
        <v>0</v>
      </c>
      <c r="Q20" s="191">
        <v>3</v>
      </c>
      <c r="R20" s="664">
        <v>6351</v>
      </c>
      <c r="S20" s="666">
        <v>3381</v>
      </c>
      <c r="T20" s="675">
        <v>9732</v>
      </c>
      <c r="U20" s="56">
        <v>4</v>
      </c>
      <c r="V20" s="56">
        <v>2</v>
      </c>
      <c r="W20" s="191">
        <v>6</v>
      </c>
      <c r="X20" s="1"/>
    </row>
    <row r="21" spans="2:24" ht="21.6" customHeight="1" thickBot="1" x14ac:dyDescent="0.25">
      <c r="B21" s="623"/>
      <c r="C21" s="632"/>
      <c r="D21" s="695"/>
      <c r="E21" s="683"/>
      <c r="F21" s="674"/>
      <c r="G21" s="671"/>
      <c r="H21" s="671"/>
      <c r="I21" s="364">
        <v>6.8086761988133445E-4</v>
      </c>
      <c r="J21" s="364">
        <v>4.2158516020236085E-4</v>
      </c>
      <c r="K21" s="365">
        <v>5.9900166389351085E-4</v>
      </c>
      <c r="L21" s="665"/>
      <c r="M21" s="667"/>
      <c r="N21" s="675"/>
      <c r="O21" s="364">
        <v>7.6335877862595419E-4</v>
      </c>
      <c r="P21" s="364">
        <v>0</v>
      </c>
      <c r="Q21" s="365">
        <v>5.6678632155677307E-4</v>
      </c>
      <c r="R21" s="665"/>
      <c r="S21" s="667"/>
      <c r="T21" s="675"/>
      <c r="U21" s="364">
        <v>6.2982207526373799E-4</v>
      </c>
      <c r="V21" s="364">
        <v>5.9154096421177161E-4</v>
      </c>
      <c r="W21" s="365">
        <v>6.1652281134401974E-4</v>
      </c>
      <c r="X21" s="1"/>
    </row>
    <row r="22" spans="2:24" ht="21.6" customHeight="1" thickTop="1" x14ac:dyDescent="0.2">
      <c r="B22" s="617" t="s">
        <v>227</v>
      </c>
      <c r="C22" s="630" t="s">
        <v>217</v>
      </c>
      <c r="D22" s="692">
        <v>92</v>
      </c>
      <c r="E22" s="693">
        <v>53</v>
      </c>
      <c r="F22" s="680">
        <v>448</v>
      </c>
      <c r="G22" s="676">
        <v>204</v>
      </c>
      <c r="H22" s="676">
        <v>652</v>
      </c>
      <c r="I22" s="366">
        <v>0</v>
      </c>
      <c r="J22" s="366">
        <v>0</v>
      </c>
      <c r="K22" s="367">
        <v>0</v>
      </c>
      <c r="L22" s="681">
        <v>246</v>
      </c>
      <c r="M22" s="690">
        <v>61</v>
      </c>
      <c r="N22" s="676">
        <v>307</v>
      </c>
      <c r="O22" s="366">
        <v>0</v>
      </c>
      <c r="P22" s="366">
        <v>0</v>
      </c>
      <c r="Q22" s="367">
        <v>0</v>
      </c>
      <c r="R22" s="681">
        <v>202</v>
      </c>
      <c r="S22" s="690">
        <v>143</v>
      </c>
      <c r="T22" s="676">
        <v>345</v>
      </c>
      <c r="U22" s="366">
        <v>0</v>
      </c>
      <c r="V22" s="366">
        <v>0</v>
      </c>
      <c r="W22" s="367">
        <v>0</v>
      </c>
      <c r="X22" s="1"/>
    </row>
    <row r="23" spans="2:24" ht="21.6" customHeight="1" x14ac:dyDescent="0.2">
      <c r="B23" s="618"/>
      <c r="C23" s="630"/>
      <c r="D23" s="685"/>
      <c r="E23" s="678"/>
      <c r="F23" s="674"/>
      <c r="G23" s="671"/>
      <c r="H23" s="671"/>
      <c r="I23" s="364">
        <v>0</v>
      </c>
      <c r="J23" s="364">
        <v>0</v>
      </c>
      <c r="K23" s="365">
        <v>0</v>
      </c>
      <c r="L23" s="665"/>
      <c r="M23" s="667"/>
      <c r="N23" s="671"/>
      <c r="O23" s="364">
        <v>0</v>
      </c>
      <c r="P23" s="364">
        <v>0</v>
      </c>
      <c r="Q23" s="365">
        <v>0</v>
      </c>
      <c r="R23" s="665"/>
      <c r="S23" s="667"/>
      <c r="T23" s="671"/>
      <c r="U23" s="364">
        <v>0</v>
      </c>
      <c r="V23" s="364">
        <v>0</v>
      </c>
      <c r="W23" s="365">
        <v>0</v>
      </c>
      <c r="X23" s="1"/>
    </row>
    <row r="24" spans="2:24" ht="21.6" customHeight="1" x14ac:dyDescent="0.2">
      <c r="B24" s="618"/>
      <c r="C24" s="629" t="s">
        <v>218</v>
      </c>
      <c r="D24" s="691">
        <v>163</v>
      </c>
      <c r="E24" s="717">
        <v>119</v>
      </c>
      <c r="F24" s="672">
        <v>1888</v>
      </c>
      <c r="G24" s="668">
        <v>755</v>
      </c>
      <c r="H24" s="668">
        <v>2643</v>
      </c>
      <c r="I24" s="56">
        <v>14</v>
      </c>
      <c r="J24" s="56">
        <v>8</v>
      </c>
      <c r="K24" s="191">
        <v>22</v>
      </c>
      <c r="L24" s="664">
        <v>1253</v>
      </c>
      <c r="M24" s="666">
        <v>227</v>
      </c>
      <c r="N24" s="668">
        <v>1480</v>
      </c>
      <c r="O24" s="56">
        <v>8</v>
      </c>
      <c r="P24" s="56">
        <v>3</v>
      </c>
      <c r="Q24" s="191">
        <v>11</v>
      </c>
      <c r="R24" s="664">
        <v>635</v>
      </c>
      <c r="S24" s="666">
        <v>528</v>
      </c>
      <c r="T24" s="668">
        <v>1163</v>
      </c>
      <c r="U24" s="56">
        <v>6</v>
      </c>
      <c r="V24" s="56">
        <v>5</v>
      </c>
      <c r="W24" s="191">
        <v>11</v>
      </c>
      <c r="X24" s="1"/>
    </row>
    <row r="25" spans="2:24" ht="21.6" customHeight="1" x14ac:dyDescent="0.2">
      <c r="B25" s="618"/>
      <c r="C25" s="630"/>
      <c r="D25" s="685"/>
      <c r="E25" s="678"/>
      <c r="F25" s="674"/>
      <c r="G25" s="671"/>
      <c r="H25" s="671"/>
      <c r="I25" s="364">
        <v>7.4152542372881358E-3</v>
      </c>
      <c r="J25" s="364">
        <v>1.0596026490066225E-2</v>
      </c>
      <c r="K25" s="365">
        <v>8.3238743851683696E-3</v>
      </c>
      <c r="L25" s="665"/>
      <c r="M25" s="667"/>
      <c r="N25" s="671"/>
      <c r="O25" s="364">
        <v>6.3846767757382286E-3</v>
      </c>
      <c r="P25" s="364">
        <v>1.3215859030837005E-2</v>
      </c>
      <c r="Q25" s="365">
        <v>7.4324324324324328E-3</v>
      </c>
      <c r="R25" s="665"/>
      <c r="S25" s="667"/>
      <c r="T25" s="671"/>
      <c r="U25" s="364">
        <v>9.4488188976377951E-3</v>
      </c>
      <c r="V25" s="364">
        <v>9.46969696969697E-3</v>
      </c>
      <c r="W25" s="365">
        <v>9.4582975064488387E-3</v>
      </c>
      <c r="X25" s="1"/>
    </row>
    <row r="26" spans="2:24" ht="21.6" customHeight="1" x14ac:dyDescent="0.2">
      <c r="B26" s="618"/>
      <c r="C26" s="629" t="s">
        <v>219</v>
      </c>
      <c r="D26" s="691">
        <v>48</v>
      </c>
      <c r="E26" s="717">
        <v>42</v>
      </c>
      <c r="F26" s="672">
        <v>1180</v>
      </c>
      <c r="G26" s="668">
        <v>643</v>
      </c>
      <c r="H26" s="668">
        <v>1823</v>
      </c>
      <c r="I26" s="56">
        <v>0</v>
      </c>
      <c r="J26" s="56">
        <v>0</v>
      </c>
      <c r="K26" s="191">
        <v>0</v>
      </c>
      <c r="L26" s="664">
        <v>620</v>
      </c>
      <c r="M26" s="666">
        <v>242</v>
      </c>
      <c r="N26" s="668">
        <v>862</v>
      </c>
      <c r="O26" s="56">
        <v>0</v>
      </c>
      <c r="P26" s="56">
        <v>0</v>
      </c>
      <c r="Q26" s="191">
        <v>0</v>
      </c>
      <c r="R26" s="664">
        <v>560</v>
      </c>
      <c r="S26" s="666">
        <v>401</v>
      </c>
      <c r="T26" s="668">
        <v>961</v>
      </c>
      <c r="U26" s="56">
        <v>0</v>
      </c>
      <c r="V26" s="56">
        <v>0</v>
      </c>
      <c r="W26" s="191">
        <v>0</v>
      </c>
      <c r="X26" s="1"/>
    </row>
    <row r="27" spans="2:24" ht="21.6" customHeight="1" x14ac:dyDescent="0.2">
      <c r="B27" s="618"/>
      <c r="C27" s="630"/>
      <c r="D27" s="685"/>
      <c r="E27" s="678"/>
      <c r="F27" s="674"/>
      <c r="G27" s="671"/>
      <c r="H27" s="671"/>
      <c r="I27" s="364">
        <v>0</v>
      </c>
      <c r="J27" s="364">
        <v>0</v>
      </c>
      <c r="K27" s="365">
        <v>0</v>
      </c>
      <c r="L27" s="665"/>
      <c r="M27" s="667"/>
      <c r="N27" s="671"/>
      <c r="O27" s="364">
        <v>0</v>
      </c>
      <c r="P27" s="364">
        <v>0</v>
      </c>
      <c r="Q27" s="365">
        <v>0</v>
      </c>
      <c r="R27" s="665"/>
      <c r="S27" s="667"/>
      <c r="T27" s="671"/>
      <c r="U27" s="364">
        <v>0</v>
      </c>
      <c r="V27" s="364">
        <v>0</v>
      </c>
      <c r="W27" s="365">
        <v>0</v>
      </c>
      <c r="X27" s="1"/>
    </row>
    <row r="28" spans="2:24" ht="21.6" customHeight="1" x14ac:dyDescent="0.2">
      <c r="B28" s="618"/>
      <c r="C28" s="629" t="s">
        <v>220</v>
      </c>
      <c r="D28" s="691">
        <v>38</v>
      </c>
      <c r="E28" s="717">
        <v>36</v>
      </c>
      <c r="F28" s="672">
        <v>1731</v>
      </c>
      <c r="G28" s="668">
        <v>881</v>
      </c>
      <c r="H28" s="668">
        <v>2612</v>
      </c>
      <c r="I28" s="56">
        <v>4</v>
      </c>
      <c r="J28" s="56">
        <v>0</v>
      </c>
      <c r="K28" s="191">
        <v>4</v>
      </c>
      <c r="L28" s="664">
        <v>969</v>
      </c>
      <c r="M28" s="666">
        <v>379</v>
      </c>
      <c r="N28" s="668">
        <v>1348</v>
      </c>
      <c r="O28" s="56">
        <v>0</v>
      </c>
      <c r="P28" s="56">
        <v>0</v>
      </c>
      <c r="Q28" s="191">
        <v>0</v>
      </c>
      <c r="R28" s="664">
        <v>762</v>
      </c>
      <c r="S28" s="666">
        <v>502</v>
      </c>
      <c r="T28" s="668">
        <v>1264</v>
      </c>
      <c r="U28" s="56">
        <v>4</v>
      </c>
      <c r="V28" s="56">
        <v>0</v>
      </c>
      <c r="W28" s="191">
        <v>4</v>
      </c>
      <c r="X28" s="1"/>
    </row>
    <row r="29" spans="2:24" ht="21.6" customHeight="1" x14ac:dyDescent="0.2">
      <c r="B29" s="618"/>
      <c r="C29" s="630"/>
      <c r="D29" s="685"/>
      <c r="E29" s="678"/>
      <c r="F29" s="674"/>
      <c r="G29" s="671"/>
      <c r="H29" s="671"/>
      <c r="I29" s="364">
        <v>2.3108030040439051E-3</v>
      </c>
      <c r="J29" s="364">
        <v>0</v>
      </c>
      <c r="K29" s="365">
        <v>1.5313935681470138E-3</v>
      </c>
      <c r="L29" s="665"/>
      <c r="M29" s="667"/>
      <c r="N29" s="671"/>
      <c r="O29" s="364">
        <v>0</v>
      </c>
      <c r="P29" s="364">
        <v>0</v>
      </c>
      <c r="Q29" s="365">
        <v>0</v>
      </c>
      <c r="R29" s="665"/>
      <c r="S29" s="667"/>
      <c r="T29" s="671"/>
      <c r="U29" s="364">
        <v>5.2493438320209973E-3</v>
      </c>
      <c r="V29" s="364">
        <v>0</v>
      </c>
      <c r="W29" s="365">
        <v>3.1645569620253164E-3</v>
      </c>
      <c r="X29" s="1"/>
    </row>
    <row r="30" spans="2:24" ht="21.6" customHeight="1" x14ac:dyDescent="0.2">
      <c r="B30" s="618"/>
      <c r="C30" s="629" t="s">
        <v>221</v>
      </c>
      <c r="D30" s="691">
        <v>33</v>
      </c>
      <c r="E30" s="717">
        <v>26</v>
      </c>
      <c r="F30" s="672">
        <v>3467</v>
      </c>
      <c r="G30" s="668">
        <v>990</v>
      </c>
      <c r="H30" s="668">
        <v>4457</v>
      </c>
      <c r="I30" s="56">
        <v>1</v>
      </c>
      <c r="J30" s="56">
        <v>0</v>
      </c>
      <c r="K30" s="191">
        <v>1</v>
      </c>
      <c r="L30" s="664">
        <v>1998</v>
      </c>
      <c r="M30" s="666">
        <v>260</v>
      </c>
      <c r="N30" s="668">
        <v>2258</v>
      </c>
      <c r="O30" s="56">
        <v>0</v>
      </c>
      <c r="P30" s="56">
        <v>0</v>
      </c>
      <c r="Q30" s="191">
        <v>0</v>
      </c>
      <c r="R30" s="664">
        <v>1469</v>
      </c>
      <c r="S30" s="666">
        <v>730</v>
      </c>
      <c r="T30" s="668">
        <v>2199</v>
      </c>
      <c r="U30" s="56">
        <v>1</v>
      </c>
      <c r="V30" s="56">
        <v>0</v>
      </c>
      <c r="W30" s="191">
        <v>1</v>
      </c>
      <c r="X30" s="1"/>
    </row>
    <row r="31" spans="2:24" ht="21.6" customHeight="1" x14ac:dyDescent="0.2">
      <c r="B31" s="618"/>
      <c r="C31" s="634"/>
      <c r="D31" s="685"/>
      <c r="E31" s="678"/>
      <c r="F31" s="674"/>
      <c r="G31" s="671"/>
      <c r="H31" s="671"/>
      <c r="I31" s="364">
        <v>2.8843380444188056E-4</v>
      </c>
      <c r="J31" s="364">
        <v>0</v>
      </c>
      <c r="K31" s="365">
        <v>2.243661655822302E-4</v>
      </c>
      <c r="L31" s="665"/>
      <c r="M31" s="667"/>
      <c r="N31" s="671"/>
      <c r="O31" s="364">
        <v>0</v>
      </c>
      <c r="P31" s="364">
        <v>0</v>
      </c>
      <c r="Q31" s="365">
        <v>0</v>
      </c>
      <c r="R31" s="665"/>
      <c r="S31" s="667"/>
      <c r="T31" s="671"/>
      <c r="U31" s="364">
        <v>6.8073519400953025E-4</v>
      </c>
      <c r="V31" s="364">
        <v>0</v>
      </c>
      <c r="W31" s="365">
        <v>4.5475216007276033E-4</v>
      </c>
      <c r="X31" s="1"/>
    </row>
    <row r="32" spans="2:24" ht="21.6" customHeight="1" x14ac:dyDescent="0.2">
      <c r="B32" s="618"/>
      <c r="C32" s="630" t="s">
        <v>222</v>
      </c>
      <c r="D32" s="691">
        <v>30</v>
      </c>
      <c r="E32" s="717">
        <v>27</v>
      </c>
      <c r="F32" s="672">
        <v>22317</v>
      </c>
      <c r="G32" s="668">
        <v>4578</v>
      </c>
      <c r="H32" s="668">
        <v>26895</v>
      </c>
      <c r="I32" s="56">
        <v>3</v>
      </c>
      <c r="J32" s="56">
        <v>0</v>
      </c>
      <c r="K32" s="191">
        <v>3</v>
      </c>
      <c r="L32" s="664">
        <v>14671</v>
      </c>
      <c r="M32" s="666">
        <v>1672</v>
      </c>
      <c r="N32" s="668">
        <v>16343</v>
      </c>
      <c r="O32" s="56">
        <v>1</v>
      </c>
      <c r="P32" s="56">
        <v>0</v>
      </c>
      <c r="Q32" s="191">
        <v>1</v>
      </c>
      <c r="R32" s="664">
        <v>7646</v>
      </c>
      <c r="S32" s="666">
        <v>2906</v>
      </c>
      <c r="T32" s="668">
        <v>10552</v>
      </c>
      <c r="U32" s="56">
        <v>2</v>
      </c>
      <c r="V32" s="56">
        <v>0</v>
      </c>
      <c r="W32" s="191">
        <v>2</v>
      </c>
      <c r="X32" s="1"/>
    </row>
    <row r="33" spans="2:24" ht="21.6" customHeight="1" thickBot="1" x14ac:dyDescent="0.25">
      <c r="B33" s="618"/>
      <c r="C33" s="632"/>
      <c r="D33" s="695"/>
      <c r="E33" s="683"/>
      <c r="F33" s="673"/>
      <c r="G33" s="669"/>
      <c r="H33" s="669"/>
      <c r="I33" s="362">
        <v>1.3442667025137788E-4</v>
      </c>
      <c r="J33" s="362">
        <v>0</v>
      </c>
      <c r="K33" s="363">
        <v>1.1154489682097045E-4</v>
      </c>
      <c r="L33" s="682"/>
      <c r="M33" s="670"/>
      <c r="N33" s="669"/>
      <c r="O33" s="362">
        <v>6.8161679503782967E-5</v>
      </c>
      <c r="P33" s="362">
        <v>0</v>
      </c>
      <c r="Q33" s="363">
        <v>6.1188276326255888E-5</v>
      </c>
      <c r="R33" s="682"/>
      <c r="S33" s="670"/>
      <c r="T33" s="669"/>
      <c r="U33" s="362">
        <v>2.615746795710175E-4</v>
      </c>
      <c r="V33" s="362">
        <v>0</v>
      </c>
      <c r="W33" s="363">
        <v>1.8953752843062926E-4</v>
      </c>
      <c r="X33" s="1"/>
    </row>
    <row r="34" spans="2:24" ht="21.6" customHeight="1" thickTop="1" x14ac:dyDescent="0.2">
      <c r="B34" s="618"/>
      <c r="C34" s="31" t="s">
        <v>223</v>
      </c>
      <c r="D34" s="692">
        <v>282</v>
      </c>
      <c r="E34" s="693">
        <v>223</v>
      </c>
      <c r="F34" s="664">
        <v>8266</v>
      </c>
      <c r="G34" s="666">
        <v>3269</v>
      </c>
      <c r="H34" s="666">
        <v>11535</v>
      </c>
      <c r="I34" s="56">
        <v>19</v>
      </c>
      <c r="J34" s="56">
        <v>8</v>
      </c>
      <c r="K34" s="191">
        <v>27</v>
      </c>
      <c r="L34" s="664">
        <v>4840</v>
      </c>
      <c r="M34" s="666">
        <v>1108</v>
      </c>
      <c r="N34" s="666">
        <v>5948</v>
      </c>
      <c r="O34" s="56">
        <v>8</v>
      </c>
      <c r="P34" s="56">
        <v>3</v>
      </c>
      <c r="Q34" s="191">
        <v>11</v>
      </c>
      <c r="R34" s="664">
        <v>3426</v>
      </c>
      <c r="S34" s="666">
        <v>2161</v>
      </c>
      <c r="T34" s="666">
        <v>5587</v>
      </c>
      <c r="U34" s="56">
        <v>11</v>
      </c>
      <c r="V34" s="56">
        <v>5</v>
      </c>
      <c r="W34" s="191">
        <v>16</v>
      </c>
    </row>
    <row r="35" spans="2:24" ht="21.6" customHeight="1" x14ac:dyDescent="0.2">
      <c r="B35" s="618"/>
      <c r="C35" s="32" t="s">
        <v>224</v>
      </c>
      <c r="D35" s="685"/>
      <c r="E35" s="678"/>
      <c r="F35" s="665"/>
      <c r="G35" s="667"/>
      <c r="H35" s="667"/>
      <c r="I35" s="364">
        <v>2.2985724655214131E-3</v>
      </c>
      <c r="J35" s="364">
        <v>2.4472315692872439E-3</v>
      </c>
      <c r="K35" s="365">
        <v>2.3407022106631988E-3</v>
      </c>
      <c r="L35" s="665"/>
      <c r="M35" s="667"/>
      <c r="N35" s="667"/>
      <c r="O35" s="364">
        <v>1.652892561983471E-3</v>
      </c>
      <c r="P35" s="364">
        <v>2.707581227436823E-3</v>
      </c>
      <c r="Q35" s="365">
        <v>1.8493611297915266E-3</v>
      </c>
      <c r="R35" s="665"/>
      <c r="S35" s="667"/>
      <c r="T35" s="667"/>
      <c r="U35" s="364">
        <v>3.2107413893753649E-3</v>
      </c>
      <c r="V35" s="364">
        <v>2.3137436372049976E-3</v>
      </c>
      <c r="W35" s="365">
        <v>2.8637909432611421E-3</v>
      </c>
    </row>
    <row r="36" spans="2:24" ht="21.6" customHeight="1" x14ac:dyDescent="0.2">
      <c r="B36" s="618"/>
      <c r="C36" s="31" t="s">
        <v>223</v>
      </c>
      <c r="D36" s="691">
        <v>149</v>
      </c>
      <c r="E36" s="717">
        <v>131</v>
      </c>
      <c r="F36" s="688">
        <v>28695</v>
      </c>
      <c r="G36" s="686">
        <v>7092</v>
      </c>
      <c r="H36" s="686">
        <v>35787</v>
      </c>
      <c r="I36" s="57">
        <v>8</v>
      </c>
      <c r="J36" s="57">
        <v>0</v>
      </c>
      <c r="K36" s="193">
        <v>8</v>
      </c>
      <c r="L36" s="688">
        <v>18258</v>
      </c>
      <c r="M36" s="686">
        <v>2553</v>
      </c>
      <c r="N36" s="686">
        <v>20811</v>
      </c>
      <c r="O36" s="57">
        <v>1</v>
      </c>
      <c r="P36" s="57">
        <v>0</v>
      </c>
      <c r="Q36" s="193">
        <v>1</v>
      </c>
      <c r="R36" s="688">
        <v>10437</v>
      </c>
      <c r="S36" s="686">
        <v>4539</v>
      </c>
      <c r="T36" s="686">
        <v>14976</v>
      </c>
      <c r="U36" s="57">
        <v>7</v>
      </c>
      <c r="V36" s="57">
        <v>0</v>
      </c>
      <c r="W36" s="193">
        <v>7</v>
      </c>
    </row>
    <row r="37" spans="2:24" ht="21.6" customHeight="1" thickBot="1" x14ac:dyDescent="0.25">
      <c r="B37" s="619"/>
      <c r="C37" s="32" t="s">
        <v>225</v>
      </c>
      <c r="D37" s="685"/>
      <c r="E37" s="678"/>
      <c r="F37" s="689"/>
      <c r="G37" s="687"/>
      <c r="H37" s="687"/>
      <c r="I37" s="368">
        <v>2.7879421502003836E-4</v>
      </c>
      <c r="J37" s="368">
        <v>0</v>
      </c>
      <c r="K37" s="369">
        <v>2.2354486265962499E-4</v>
      </c>
      <c r="L37" s="689"/>
      <c r="M37" s="687"/>
      <c r="N37" s="687"/>
      <c r="O37" s="368">
        <v>5.477051155657794E-5</v>
      </c>
      <c r="P37" s="368">
        <v>0</v>
      </c>
      <c r="Q37" s="369">
        <v>4.8051511220027869E-5</v>
      </c>
      <c r="R37" s="689"/>
      <c r="S37" s="687"/>
      <c r="T37" s="687"/>
      <c r="U37" s="368">
        <v>6.7069081153588194E-4</v>
      </c>
      <c r="V37" s="368">
        <v>0</v>
      </c>
      <c r="W37" s="369">
        <v>4.6741452991452993E-4</v>
      </c>
    </row>
    <row r="38" spans="2:24" x14ac:dyDescent="0.2">
      <c r="K38" s="1"/>
      <c r="Q38" s="1"/>
      <c r="R38" s="1"/>
      <c r="S38" s="1"/>
      <c r="T38" s="1"/>
      <c r="U38" s="1"/>
      <c r="V38" s="1"/>
    </row>
    <row r="53" spans="3:24" x14ac:dyDescent="0.2">
      <c r="C53" s="19"/>
      <c r="H53" s="19"/>
      <c r="N53" s="19"/>
      <c r="W53" s="13"/>
      <c r="X53" s="1"/>
    </row>
  </sheetData>
  <mergeCells count="192">
    <mergeCell ref="R34:R35"/>
    <mergeCell ref="S34:S35"/>
    <mergeCell ref="T34:T35"/>
    <mergeCell ref="D36:D37"/>
    <mergeCell ref="E36:E37"/>
    <mergeCell ref="D34:D35"/>
    <mergeCell ref="E34:E35"/>
    <mergeCell ref="N12:N13"/>
    <mergeCell ref="N14:N15"/>
    <mergeCell ref="N16:N17"/>
    <mergeCell ref="D32:D33"/>
    <mergeCell ref="E32:E33"/>
    <mergeCell ref="F34:F35"/>
    <mergeCell ref="G34:G35"/>
    <mergeCell ref="H34:H35"/>
    <mergeCell ref="M34:M35"/>
    <mergeCell ref="N34:N35"/>
    <mergeCell ref="L36:L37"/>
    <mergeCell ref="T36:T37"/>
    <mergeCell ref="M36:M37"/>
    <mergeCell ref="N36:N37"/>
    <mergeCell ref="R36:R37"/>
    <mergeCell ref="S36:S37"/>
    <mergeCell ref="D12:D13"/>
    <mergeCell ref="E12:E13"/>
    <mergeCell ref="F36:F37"/>
    <mergeCell ref="G36:G37"/>
    <mergeCell ref="F20:F21"/>
    <mergeCell ref="G20:G21"/>
    <mergeCell ref="G16:G17"/>
    <mergeCell ref="E28:E29"/>
    <mergeCell ref="D30:D31"/>
    <mergeCell ref="E30:E31"/>
    <mergeCell ref="E18:E19"/>
    <mergeCell ref="D20:D21"/>
    <mergeCell ref="E20:E21"/>
    <mergeCell ref="D22:D23"/>
    <mergeCell ref="D14:D15"/>
    <mergeCell ref="E14:E15"/>
    <mergeCell ref="D16:D17"/>
    <mergeCell ref="E16:E17"/>
    <mergeCell ref="F12:F13"/>
    <mergeCell ref="G12:G13"/>
    <mergeCell ref="F18:F19"/>
    <mergeCell ref="G18:G19"/>
    <mergeCell ref="B8:C9"/>
    <mergeCell ref="C12:C13"/>
    <mergeCell ref="C16:C17"/>
    <mergeCell ref="C18:C19"/>
    <mergeCell ref="C10:C11"/>
    <mergeCell ref="B10:B21"/>
    <mergeCell ref="B5:C7"/>
    <mergeCell ref="C20:C21"/>
    <mergeCell ref="M12:M13"/>
    <mergeCell ref="L14:L15"/>
    <mergeCell ref="M14:M15"/>
    <mergeCell ref="L16:L17"/>
    <mergeCell ref="D5:D7"/>
    <mergeCell ref="E5:E7"/>
    <mergeCell ref="D8:D9"/>
    <mergeCell ref="E8:E9"/>
    <mergeCell ref="F10:F11"/>
    <mergeCell ref="D18:D19"/>
    <mergeCell ref="H10:H11"/>
    <mergeCell ref="H12:H13"/>
    <mergeCell ref="H14:H15"/>
    <mergeCell ref="L12:L13"/>
    <mergeCell ref="L5:Q5"/>
    <mergeCell ref="N8:N9"/>
    <mergeCell ref="L10:L11"/>
    <mergeCell ref="M10:M11"/>
    <mergeCell ref="L6:N6"/>
    <mergeCell ref="L8:L9"/>
    <mergeCell ref="M8:M9"/>
    <mergeCell ref="N10:N11"/>
    <mergeCell ref="O6:Q6"/>
    <mergeCell ref="M22:M23"/>
    <mergeCell ref="M24:M25"/>
    <mergeCell ref="M20:M21"/>
    <mergeCell ref="N18:N19"/>
    <mergeCell ref="N20:N21"/>
    <mergeCell ref="N22:N23"/>
    <mergeCell ref="N24:N25"/>
    <mergeCell ref="R14:R15"/>
    <mergeCell ref="S14:S15"/>
    <mergeCell ref="T14:T15"/>
    <mergeCell ref="L18:L19"/>
    <mergeCell ref="M18:M19"/>
    <mergeCell ref="L22:L23"/>
    <mergeCell ref="L24:L25"/>
    <mergeCell ref="R16:R17"/>
    <mergeCell ref="S16:S17"/>
    <mergeCell ref="S24:S25"/>
    <mergeCell ref="R18:R19"/>
    <mergeCell ref="S18:S19"/>
    <mergeCell ref="T18:T19"/>
    <mergeCell ref="T20:T21"/>
    <mergeCell ref="T24:T25"/>
    <mergeCell ref="R20:R21"/>
    <mergeCell ref="T22:T23"/>
    <mergeCell ref="S20:S21"/>
    <mergeCell ref="R22:R23"/>
    <mergeCell ref="S22:S23"/>
    <mergeCell ref="T26:T27"/>
    <mergeCell ref="T28:T29"/>
    <mergeCell ref="S28:S29"/>
    <mergeCell ref="R24:R25"/>
    <mergeCell ref="T32:T33"/>
    <mergeCell ref="R32:R33"/>
    <mergeCell ref="S32:S33"/>
    <mergeCell ref="R28:R29"/>
    <mergeCell ref="S30:S31"/>
    <mergeCell ref="T30:T31"/>
    <mergeCell ref="R30:R31"/>
    <mergeCell ref="R26:R27"/>
    <mergeCell ref="S26:S27"/>
    <mergeCell ref="F5:K5"/>
    <mergeCell ref="F6:H6"/>
    <mergeCell ref="I6:K6"/>
    <mergeCell ref="F8:F9"/>
    <mergeCell ref="G8:G9"/>
    <mergeCell ref="H8:H9"/>
    <mergeCell ref="H16:H17"/>
    <mergeCell ref="H18:H19"/>
    <mergeCell ref="R5:W5"/>
    <mergeCell ref="R10:R11"/>
    <mergeCell ref="S10:S11"/>
    <mergeCell ref="R6:T6"/>
    <mergeCell ref="R8:R9"/>
    <mergeCell ref="S8:S9"/>
    <mergeCell ref="T8:T9"/>
    <mergeCell ref="U6:W6"/>
    <mergeCell ref="T10:T11"/>
    <mergeCell ref="T16:T17"/>
    <mergeCell ref="M16:M17"/>
    <mergeCell ref="R12:R13"/>
    <mergeCell ref="S12:S13"/>
    <mergeCell ref="T12:T13"/>
    <mergeCell ref="F14:F15"/>
    <mergeCell ref="G10:G11"/>
    <mergeCell ref="N32:N33"/>
    <mergeCell ref="M32:M33"/>
    <mergeCell ref="L32:L33"/>
    <mergeCell ref="L30:L31"/>
    <mergeCell ref="M30:M31"/>
    <mergeCell ref="L20:L21"/>
    <mergeCell ref="N30:N31"/>
    <mergeCell ref="L28:L29"/>
    <mergeCell ref="M26:M27"/>
    <mergeCell ref="L26:L27"/>
    <mergeCell ref="M28:M29"/>
    <mergeCell ref="N28:N29"/>
    <mergeCell ref="N26:N27"/>
    <mergeCell ref="H24:H25"/>
    <mergeCell ref="F26:F27"/>
    <mergeCell ref="H20:H21"/>
    <mergeCell ref="H26:H27"/>
    <mergeCell ref="C32:C33"/>
    <mergeCell ref="D24:D25"/>
    <mergeCell ref="E24:E25"/>
    <mergeCell ref="D26:D27"/>
    <mergeCell ref="E26:E27"/>
    <mergeCell ref="H28:H29"/>
    <mergeCell ref="G26:G27"/>
    <mergeCell ref="D28:D29"/>
    <mergeCell ref="H32:H33"/>
    <mergeCell ref="C28:C29"/>
    <mergeCell ref="C30:C31"/>
    <mergeCell ref="D10:D11"/>
    <mergeCell ref="E10:E11"/>
    <mergeCell ref="G14:G15"/>
    <mergeCell ref="E22:E23"/>
    <mergeCell ref="B22:B37"/>
    <mergeCell ref="C14:C15"/>
    <mergeCell ref="L34:L35"/>
    <mergeCell ref="H36:H37"/>
    <mergeCell ref="C22:C23"/>
    <mergeCell ref="C24:C25"/>
    <mergeCell ref="C26:C27"/>
    <mergeCell ref="H30:H31"/>
    <mergeCell ref="F32:F33"/>
    <mergeCell ref="G32:G33"/>
    <mergeCell ref="F16:F17"/>
    <mergeCell ref="F30:F31"/>
    <mergeCell ref="G30:G31"/>
    <mergeCell ref="F28:F29"/>
    <mergeCell ref="G28:G29"/>
    <mergeCell ref="F22:F23"/>
    <mergeCell ref="G22:G23"/>
    <mergeCell ref="H22:H23"/>
    <mergeCell ref="F24:F25"/>
    <mergeCell ref="G24:G25"/>
  </mergeCells>
  <phoneticPr fontId="2"/>
  <pageMargins left="0.82677165354330717" right="0.51181102362204722" top="0.9055118110236221" bottom="0.98425196850393704" header="0.51181102362204722" footer="0.51181102362204722"/>
  <pageSetup paperSize="9" scale="6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9">
    <tabColor rgb="FF00B0F0"/>
    <pageSetUpPr fitToPage="1"/>
  </sheetPr>
  <dimension ref="B2:X53"/>
  <sheetViews>
    <sheetView view="pageBreakPreview" zoomScaleNormal="100" zoomScaleSheetLayoutView="100" workbookViewId="0">
      <pane xSplit="3" ySplit="9" topLeftCell="D58" activePane="bottomRight" state="frozen"/>
      <selection activeCell="Y1" sqref="Y1:AO1048576"/>
      <selection pane="topRight" activeCell="Y1" sqref="Y1:AO1048576"/>
      <selection pane="bottomLeft" activeCell="Y1" sqref="Y1:AO1048576"/>
      <selection pane="bottomRight" activeCell="F18" sqref="F18:F19"/>
    </sheetView>
  </sheetViews>
  <sheetFormatPr defaultColWidth="9" defaultRowHeight="13.2" x14ac:dyDescent="0.2"/>
  <cols>
    <col min="1" max="2" width="4.6640625" style="1" customWidth="1"/>
    <col min="3" max="3" width="19.33203125" style="1" customWidth="1"/>
    <col min="4" max="10" width="8.6640625" style="1" customWidth="1"/>
    <col min="11" max="11" width="8.6640625" style="13" customWidth="1"/>
    <col min="12" max="16" width="8.6640625" style="1" customWidth="1"/>
    <col min="17" max="22" width="8.6640625" style="13" customWidth="1"/>
    <col min="23" max="23" width="8.6640625" style="1" customWidth="1"/>
    <col min="24" max="24" width="8" style="13" customWidth="1"/>
    <col min="25" max="32" width="8.6640625" style="1" customWidth="1"/>
    <col min="33" max="52" width="4.6640625" style="1" customWidth="1"/>
    <col min="53" max="16384" width="9" style="1"/>
  </cols>
  <sheetData>
    <row r="2" spans="2:24" ht="14.4" x14ac:dyDescent="0.2">
      <c r="B2" s="20" t="s">
        <v>318</v>
      </c>
    </row>
    <row r="4" spans="2:24" ht="13.8" thickBot="1" x14ac:dyDescent="0.25">
      <c r="W4" s="2" t="s">
        <v>258</v>
      </c>
    </row>
    <row r="5" spans="2:24" ht="21.6" customHeight="1" x14ac:dyDescent="0.2">
      <c r="B5" s="562"/>
      <c r="C5" s="563"/>
      <c r="D5" s="629" t="s">
        <v>237</v>
      </c>
      <c r="E5" s="656" t="s">
        <v>238</v>
      </c>
      <c r="F5" s="700" t="s">
        <v>259</v>
      </c>
      <c r="G5" s="701"/>
      <c r="H5" s="701"/>
      <c r="I5" s="701"/>
      <c r="J5" s="701"/>
      <c r="K5" s="702"/>
      <c r="L5" s="700" t="s">
        <v>234</v>
      </c>
      <c r="M5" s="701"/>
      <c r="N5" s="701"/>
      <c r="O5" s="701"/>
      <c r="P5" s="701"/>
      <c r="Q5" s="702"/>
      <c r="R5" s="700" t="s">
        <v>235</v>
      </c>
      <c r="S5" s="701"/>
      <c r="T5" s="701"/>
      <c r="U5" s="701"/>
      <c r="V5" s="701"/>
      <c r="W5" s="702"/>
    </row>
    <row r="6" spans="2:24" s="98" customFormat="1" ht="36.75" customHeight="1" x14ac:dyDescent="0.2">
      <c r="B6" s="564"/>
      <c r="C6" s="565"/>
      <c r="D6" s="630"/>
      <c r="E6" s="658"/>
      <c r="F6" s="703" t="s">
        <v>260</v>
      </c>
      <c r="G6" s="704"/>
      <c r="H6" s="705"/>
      <c r="I6" s="718" t="s">
        <v>319</v>
      </c>
      <c r="J6" s="719"/>
      <c r="K6" s="720"/>
      <c r="L6" s="703" t="s">
        <v>260</v>
      </c>
      <c r="M6" s="704"/>
      <c r="N6" s="705"/>
      <c r="O6" s="718" t="s">
        <v>319</v>
      </c>
      <c r="P6" s="719"/>
      <c r="Q6" s="720"/>
      <c r="R6" s="714" t="s">
        <v>260</v>
      </c>
      <c r="S6" s="715"/>
      <c r="T6" s="716"/>
      <c r="U6" s="718" t="s">
        <v>319</v>
      </c>
      <c r="V6" s="719"/>
      <c r="W6" s="720"/>
    </row>
    <row r="7" spans="2:24" ht="21.6" customHeight="1" x14ac:dyDescent="0.2">
      <c r="B7" s="566"/>
      <c r="C7" s="708"/>
      <c r="D7" s="634"/>
      <c r="E7" s="660"/>
      <c r="F7" s="195" t="s">
        <v>239</v>
      </c>
      <c r="G7" s="26" t="s">
        <v>240</v>
      </c>
      <c r="H7" s="15" t="s">
        <v>208</v>
      </c>
      <c r="I7" s="14" t="s">
        <v>261</v>
      </c>
      <c r="J7" s="14" t="s">
        <v>262</v>
      </c>
      <c r="K7" s="190" t="s">
        <v>241</v>
      </c>
      <c r="L7" s="189" t="s">
        <v>239</v>
      </c>
      <c r="M7" s="26" t="s">
        <v>240</v>
      </c>
      <c r="N7" s="15" t="s">
        <v>208</v>
      </c>
      <c r="O7" s="14" t="s">
        <v>261</v>
      </c>
      <c r="P7" s="14" t="s">
        <v>262</v>
      </c>
      <c r="Q7" s="190" t="s">
        <v>241</v>
      </c>
      <c r="R7" s="189" t="s">
        <v>239</v>
      </c>
      <c r="S7" s="26" t="s">
        <v>240</v>
      </c>
      <c r="T7" s="15" t="s">
        <v>208</v>
      </c>
      <c r="U7" s="14" t="s">
        <v>261</v>
      </c>
      <c r="V7" s="14" t="s">
        <v>262</v>
      </c>
      <c r="W7" s="190" t="s">
        <v>241</v>
      </c>
      <c r="X7" s="1"/>
    </row>
    <row r="8" spans="2:24" ht="21.6" customHeight="1" x14ac:dyDescent="0.2">
      <c r="B8" s="640" t="s">
        <v>263</v>
      </c>
      <c r="C8" s="641"/>
      <c r="D8" s="696">
        <v>404</v>
      </c>
      <c r="E8" s="698">
        <v>303</v>
      </c>
      <c r="F8" s="672">
        <v>31031</v>
      </c>
      <c r="G8" s="668">
        <v>8051</v>
      </c>
      <c r="H8" s="668">
        <v>39082</v>
      </c>
      <c r="I8" s="56">
        <v>150</v>
      </c>
      <c r="J8" s="56">
        <v>11</v>
      </c>
      <c r="K8" s="191">
        <v>161</v>
      </c>
      <c r="L8" s="709">
        <v>19757</v>
      </c>
      <c r="M8" s="711">
        <v>2841</v>
      </c>
      <c r="N8" s="668">
        <v>22598</v>
      </c>
      <c r="O8" s="56">
        <v>6</v>
      </c>
      <c r="P8" s="56">
        <v>3</v>
      </c>
      <c r="Q8" s="191">
        <v>9</v>
      </c>
      <c r="R8" s="709">
        <v>11274</v>
      </c>
      <c r="S8" s="711">
        <v>5210</v>
      </c>
      <c r="T8" s="668">
        <v>16484</v>
      </c>
      <c r="U8" s="56">
        <v>144</v>
      </c>
      <c r="V8" s="56">
        <v>8</v>
      </c>
      <c r="W8" s="191">
        <v>152</v>
      </c>
      <c r="X8" s="1"/>
    </row>
    <row r="9" spans="2:24" ht="21.6" customHeight="1" thickBot="1" x14ac:dyDescent="0.25">
      <c r="B9" s="644"/>
      <c r="C9" s="645"/>
      <c r="D9" s="697"/>
      <c r="E9" s="699"/>
      <c r="F9" s="673"/>
      <c r="G9" s="669"/>
      <c r="H9" s="669"/>
      <c r="I9" s="362">
        <v>4.8338758016177371E-3</v>
      </c>
      <c r="J9" s="362">
        <v>1.3662899018755433E-3</v>
      </c>
      <c r="K9" s="363">
        <v>4.1195435238728824E-3</v>
      </c>
      <c r="L9" s="710"/>
      <c r="M9" s="712"/>
      <c r="N9" s="669"/>
      <c r="O9" s="362">
        <v>3.0368983145214357E-4</v>
      </c>
      <c r="P9" s="362">
        <v>1.0559662090813093E-3</v>
      </c>
      <c r="Q9" s="363">
        <v>3.9826533321532878E-4</v>
      </c>
      <c r="R9" s="710"/>
      <c r="S9" s="712"/>
      <c r="T9" s="669"/>
      <c r="U9" s="362">
        <v>1.2772751463544438E-2</v>
      </c>
      <c r="V9" s="362">
        <v>1.5355086372360845E-3</v>
      </c>
      <c r="W9" s="363">
        <v>9.2210628488231007E-3</v>
      </c>
      <c r="X9" s="1"/>
    </row>
    <row r="10" spans="2:24" ht="21.6" customHeight="1" thickTop="1" x14ac:dyDescent="0.2">
      <c r="B10" s="617" t="s">
        <v>209</v>
      </c>
      <c r="C10" s="630" t="s">
        <v>170</v>
      </c>
      <c r="D10" s="692">
        <v>49</v>
      </c>
      <c r="E10" s="693">
        <v>20</v>
      </c>
      <c r="F10" s="680">
        <v>1007</v>
      </c>
      <c r="G10" s="676">
        <v>45</v>
      </c>
      <c r="H10" s="676">
        <v>1052</v>
      </c>
      <c r="I10" s="57">
        <v>10</v>
      </c>
      <c r="J10" s="57">
        <v>6</v>
      </c>
      <c r="K10" s="193">
        <v>16</v>
      </c>
      <c r="L10" s="681">
        <v>835</v>
      </c>
      <c r="M10" s="690">
        <v>21</v>
      </c>
      <c r="N10" s="713">
        <v>856</v>
      </c>
      <c r="O10" s="57">
        <v>3</v>
      </c>
      <c r="P10" s="57">
        <v>3</v>
      </c>
      <c r="Q10" s="193">
        <v>6</v>
      </c>
      <c r="R10" s="681">
        <v>172</v>
      </c>
      <c r="S10" s="690">
        <v>24</v>
      </c>
      <c r="T10" s="713">
        <v>196</v>
      </c>
      <c r="U10" s="57">
        <v>7</v>
      </c>
      <c r="V10" s="57">
        <v>3</v>
      </c>
      <c r="W10" s="193">
        <v>10</v>
      </c>
      <c r="X10" s="1"/>
    </row>
    <row r="11" spans="2:24" ht="21.6" customHeight="1" x14ac:dyDescent="0.2">
      <c r="B11" s="618"/>
      <c r="C11" s="630"/>
      <c r="D11" s="685"/>
      <c r="E11" s="678"/>
      <c r="F11" s="674"/>
      <c r="G11" s="671"/>
      <c r="H11" s="671"/>
      <c r="I11" s="364">
        <v>9.9304865938430985E-3</v>
      </c>
      <c r="J11" s="364">
        <v>0.13333333333333333</v>
      </c>
      <c r="K11" s="365">
        <v>1.5209125475285171E-2</v>
      </c>
      <c r="L11" s="665"/>
      <c r="M11" s="667"/>
      <c r="N11" s="675"/>
      <c r="O11" s="364">
        <v>3.592814371257485E-3</v>
      </c>
      <c r="P11" s="364">
        <v>0.14285714285714285</v>
      </c>
      <c r="Q11" s="365">
        <v>7.0093457943925233E-3</v>
      </c>
      <c r="R11" s="665"/>
      <c r="S11" s="667"/>
      <c r="T11" s="675"/>
      <c r="U11" s="364">
        <v>4.0697674418604654E-2</v>
      </c>
      <c r="V11" s="364">
        <v>0.125</v>
      </c>
      <c r="W11" s="365">
        <v>5.1020408163265307E-2</v>
      </c>
      <c r="X11" s="1"/>
    </row>
    <row r="12" spans="2:24" ht="21.6" customHeight="1" x14ac:dyDescent="0.2">
      <c r="B12" s="618"/>
      <c r="C12" s="629" t="s">
        <v>171</v>
      </c>
      <c r="D12" s="691">
        <v>85</v>
      </c>
      <c r="E12" s="717">
        <v>64</v>
      </c>
      <c r="F12" s="672">
        <v>14482</v>
      </c>
      <c r="G12" s="668">
        <v>2067</v>
      </c>
      <c r="H12" s="668">
        <v>16549</v>
      </c>
      <c r="I12" s="56">
        <v>107</v>
      </c>
      <c r="J12" s="56">
        <v>0</v>
      </c>
      <c r="K12" s="191">
        <v>107</v>
      </c>
      <c r="L12" s="664">
        <v>11291</v>
      </c>
      <c r="M12" s="666">
        <v>1092</v>
      </c>
      <c r="N12" s="675">
        <v>12383</v>
      </c>
      <c r="O12" s="56">
        <v>2</v>
      </c>
      <c r="P12" s="56">
        <v>0</v>
      </c>
      <c r="Q12" s="191">
        <v>2</v>
      </c>
      <c r="R12" s="664">
        <v>3191</v>
      </c>
      <c r="S12" s="666">
        <v>975</v>
      </c>
      <c r="T12" s="668">
        <v>4166</v>
      </c>
      <c r="U12" s="56">
        <v>105</v>
      </c>
      <c r="V12" s="56">
        <v>0</v>
      </c>
      <c r="W12" s="191">
        <v>105</v>
      </c>
      <c r="X12" s="1"/>
    </row>
    <row r="13" spans="2:24" ht="21.6" customHeight="1" x14ac:dyDescent="0.2">
      <c r="B13" s="618"/>
      <c r="C13" s="630"/>
      <c r="D13" s="685"/>
      <c r="E13" s="678"/>
      <c r="F13" s="674"/>
      <c r="G13" s="671"/>
      <c r="H13" s="671"/>
      <c r="I13" s="364">
        <v>7.3884822538323432E-3</v>
      </c>
      <c r="J13" s="364">
        <v>0</v>
      </c>
      <c r="K13" s="365">
        <v>6.4656474711462927E-3</v>
      </c>
      <c r="L13" s="665"/>
      <c r="M13" s="667"/>
      <c r="N13" s="675"/>
      <c r="O13" s="364">
        <v>1.7713222920910459E-4</v>
      </c>
      <c r="P13" s="364">
        <v>0</v>
      </c>
      <c r="Q13" s="365">
        <v>1.6151174997981103E-4</v>
      </c>
      <c r="R13" s="665"/>
      <c r="S13" s="667"/>
      <c r="T13" s="671"/>
      <c r="U13" s="364">
        <v>3.2905045440300845E-2</v>
      </c>
      <c r="V13" s="364">
        <v>0</v>
      </c>
      <c r="W13" s="365">
        <v>2.5204032645223237E-2</v>
      </c>
      <c r="X13" s="1"/>
    </row>
    <row r="14" spans="2:24" ht="21.6" customHeight="1" x14ac:dyDescent="0.2">
      <c r="B14" s="618"/>
      <c r="C14" s="629" t="s">
        <v>212</v>
      </c>
      <c r="D14" s="691">
        <v>25</v>
      </c>
      <c r="E14" s="717">
        <v>16</v>
      </c>
      <c r="F14" s="672">
        <v>2215</v>
      </c>
      <c r="G14" s="668">
        <v>162</v>
      </c>
      <c r="H14" s="668">
        <v>2377</v>
      </c>
      <c r="I14" s="56">
        <v>3</v>
      </c>
      <c r="J14" s="56">
        <v>1</v>
      </c>
      <c r="K14" s="191">
        <v>4</v>
      </c>
      <c r="L14" s="664">
        <v>2038</v>
      </c>
      <c r="M14" s="666">
        <v>104</v>
      </c>
      <c r="N14" s="675">
        <v>2142</v>
      </c>
      <c r="O14" s="56">
        <v>1</v>
      </c>
      <c r="P14" s="56">
        <v>0</v>
      </c>
      <c r="Q14" s="191">
        <v>1</v>
      </c>
      <c r="R14" s="664">
        <v>177</v>
      </c>
      <c r="S14" s="666">
        <v>58</v>
      </c>
      <c r="T14" s="668">
        <v>235</v>
      </c>
      <c r="U14" s="56">
        <v>2</v>
      </c>
      <c r="V14" s="56">
        <v>1</v>
      </c>
      <c r="W14" s="191">
        <v>3</v>
      </c>
      <c r="X14" s="1"/>
    </row>
    <row r="15" spans="2:24" ht="21.6" customHeight="1" x14ac:dyDescent="0.2">
      <c r="B15" s="618"/>
      <c r="C15" s="634"/>
      <c r="D15" s="685"/>
      <c r="E15" s="678"/>
      <c r="F15" s="674"/>
      <c r="G15" s="671"/>
      <c r="H15" s="671"/>
      <c r="I15" s="364">
        <v>1.3544018058690745E-3</v>
      </c>
      <c r="J15" s="364">
        <v>6.1728395061728392E-3</v>
      </c>
      <c r="K15" s="365">
        <v>1.6827934371055953E-3</v>
      </c>
      <c r="L15" s="665"/>
      <c r="M15" s="667"/>
      <c r="N15" s="675"/>
      <c r="O15" s="364">
        <v>4.906771344455348E-4</v>
      </c>
      <c r="P15" s="364">
        <v>0</v>
      </c>
      <c r="Q15" s="365">
        <v>4.6685340802987864E-4</v>
      </c>
      <c r="R15" s="665"/>
      <c r="S15" s="667"/>
      <c r="T15" s="671"/>
      <c r="U15" s="364">
        <v>1.1299435028248588E-2</v>
      </c>
      <c r="V15" s="364">
        <v>1.7241379310344827E-2</v>
      </c>
      <c r="W15" s="365">
        <v>1.276595744680851E-2</v>
      </c>
      <c r="X15" s="1"/>
    </row>
    <row r="16" spans="2:24" ht="21.6" customHeight="1" x14ac:dyDescent="0.2">
      <c r="B16" s="618"/>
      <c r="C16" s="629" t="s">
        <v>264</v>
      </c>
      <c r="D16" s="691">
        <v>75</v>
      </c>
      <c r="E16" s="717">
        <v>54</v>
      </c>
      <c r="F16" s="672">
        <v>1558</v>
      </c>
      <c r="G16" s="668">
        <v>819</v>
      </c>
      <c r="H16" s="668">
        <v>2377</v>
      </c>
      <c r="I16" s="56">
        <v>5</v>
      </c>
      <c r="J16" s="56">
        <v>0</v>
      </c>
      <c r="K16" s="191">
        <v>5</v>
      </c>
      <c r="L16" s="664">
        <v>1030</v>
      </c>
      <c r="M16" s="666">
        <v>255</v>
      </c>
      <c r="N16" s="675">
        <v>1285</v>
      </c>
      <c r="O16" s="56">
        <v>0</v>
      </c>
      <c r="P16" s="56">
        <v>0</v>
      </c>
      <c r="Q16" s="191">
        <v>0</v>
      </c>
      <c r="R16" s="664">
        <v>528</v>
      </c>
      <c r="S16" s="666">
        <v>564</v>
      </c>
      <c r="T16" s="668">
        <v>1092</v>
      </c>
      <c r="U16" s="56">
        <v>5</v>
      </c>
      <c r="V16" s="56">
        <v>0</v>
      </c>
      <c r="W16" s="191">
        <v>5</v>
      </c>
      <c r="X16" s="1"/>
    </row>
    <row r="17" spans="2:24" ht="21.6" customHeight="1" x14ac:dyDescent="0.2">
      <c r="B17" s="618"/>
      <c r="C17" s="630"/>
      <c r="D17" s="685"/>
      <c r="E17" s="678"/>
      <c r="F17" s="674"/>
      <c r="G17" s="671"/>
      <c r="H17" s="671"/>
      <c r="I17" s="364">
        <v>3.2092426187419771E-3</v>
      </c>
      <c r="J17" s="364">
        <v>0</v>
      </c>
      <c r="K17" s="365">
        <v>2.1034917963819941E-3</v>
      </c>
      <c r="L17" s="665"/>
      <c r="M17" s="667"/>
      <c r="N17" s="675"/>
      <c r="O17" s="364">
        <v>0</v>
      </c>
      <c r="P17" s="364">
        <v>0</v>
      </c>
      <c r="Q17" s="365">
        <v>0</v>
      </c>
      <c r="R17" s="665"/>
      <c r="S17" s="667"/>
      <c r="T17" s="671"/>
      <c r="U17" s="364">
        <v>9.46969696969697E-3</v>
      </c>
      <c r="V17" s="364">
        <v>0</v>
      </c>
      <c r="W17" s="365">
        <v>4.578754578754579E-3</v>
      </c>
      <c r="X17" s="1"/>
    </row>
    <row r="18" spans="2:24" ht="21.6" customHeight="1" x14ac:dyDescent="0.2">
      <c r="B18" s="618"/>
      <c r="C18" s="629" t="s">
        <v>231</v>
      </c>
      <c r="D18" s="691">
        <v>8</v>
      </c>
      <c r="E18" s="717">
        <v>4</v>
      </c>
      <c r="F18" s="672">
        <v>1488</v>
      </c>
      <c r="G18" s="668">
        <v>214</v>
      </c>
      <c r="H18" s="668">
        <v>1702</v>
      </c>
      <c r="I18" s="56">
        <v>0</v>
      </c>
      <c r="J18" s="56">
        <v>0</v>
      </c>
      <c r="K18" s="191">
        <v>0</v>
      </c>
      <c r="L18" s="664">
        <v>633</v>
      </c>
      <c r="M18" s="666">
        <v>6</v>
      </c>
      <c r="N18" s="675">
        <v>639</v>
      </c>
      <c r="O18" s="56">
        <v>0</v>
      </c>
      <c r="P18" s="56">
        <v>0</v>
      </c>
      <c r="Q18" s="191">
        <v>0</v>
      </c>
      <c r="R18" s="664">
        <v>855</v>
      </c>
      <c r="S18" s="666">
        <v>208</v>
      </c>
      <c r="T18" s="668">
        <v>1063</v>
      </c>
      <c r="U18" s="56">
        <v>0</v>
      </c>
      <c r="V18" s="56">
        <v>0</v>
      </c>
      <c r="W18" s="191">
        <v>0</v>
      </c>
      <c r="X18" s="1"/>
    </row>
    <row r="19" spans="2:24" ht="21.6" customHeight="1" x14ac:dyDescent="0.2">
      <c r="B19" s="618"/>
      <c r="C19" s="630"/>
      <c r="D19" s="685"/>
      <c r="E19" s="678"/>
      <c r="F19" s="674"/>
      <c r="G19" s="671"/>
      <c r="H19" s="671"/>
      <c r="I19" s="364">
        <v>0</v>
      </c>
      <c r="J19" s="364">
        <v>0</v>
      </c>
      <c r="K19" s="365">
        <v>0</v>
      </c>
      <c r="L19" s="665"/>
      <c r="M19" s="667"/>
      <c r="N19" s="675"/>
      <c r="O19" s="364">
        <v>0</v>
      </c>
      <c r="P19" s="364">
        <v>0</v>
      </c>
      <c r="Q19" s="365">
        <v>0</v>
      </c>
      <c r="R19" s="665"/>
      <c r="S19" s="667"/>
      <c r="T19" s="671"/>
      <c r="U19" s="364">
        <v>0</v>
      </c>
      <c r="V19" s="364">
        <v>0</v>
      </c>
      <c r="W19" s="365">
        <v>0</v>
      </c>
      <c r="X19" s="1"/>
    </row>
    <row r="20" spans="2:24" ht="21.6" customHeight="1" x14ac:dyDescent="0.2">
      <c r="B20" s="618"/>
      <c r="C20" s="629" t="s">
        <v>174</v>
      </c>
      <c r="D20" s="691">
        <v>162</v>
      </c>
      <c r="E20" s="717">
        <v>145</v>
      </c>
      <c r="F20" s="672">
        <v>10281</v>
      </c>
      <c r="G20" s="668">
        <v>4744</v>
      </c>
      <c r="H20" s="668">
        <v>15025</v>
      </c>
      <c r="I20" s="56">
        <v>25</v>
      </c>
      <c r="J20" s="56">
        <v>4</v>
      </c>
      <c r="K20" s="191">
        <v>29</v>
      </c>
      <c r="L20" s="664">
        <v>3930</v>
      </c>
      <c r="M20" s="666">
        <v>1363</v>
      </c>
      <c r="N20" s="675">
        <v>5293</v>
      </c>
      <c r="O20" s="56">
        <v>0</v>
      </c>
      <c r="P20" s="56">
        <v>0</v>
      </c>
      <c r="Q20" s="191">
        <v>0</v>
      </c>
      <c r="R20" s="664">
        <v>6351</v>
      </c>
      <c r="S20" s="666">
        <v>3381</v>
      </c>
      <c r="T20" s="668">
        <v>9732</v>
      </c>
      <c r="U20" s="56">
        <v>25</v>
      </c>
      <c r="V20" s="56">
        <v>4</v>
      </c>
      <c r="W20" s="191">
        <v>29</v>
      </c>
      <c r="X20" s="1"/>
    </row>
    <row r="21" spans="2:24" ht="21.6" customHeight="1" thickBot="1" x14ac:dyDescent="0.25">
      <c r="B21" s="623"/>
      <c r="C21" s="632"/>
      <c r="D21" s="695"/>
      <c r="E21" s="683"/>
      <c r="F21" s="674"/>
      <c r="G21" s="671"/>
      <c r="H21" s="671"/>
      <c r="I21" s="364">
        <v>2.4316700710047662E-3</v>
      </c>
      <c r="J21" s="364">
        <v>8.4317032040472171E-4</v>
      </c>
      <c r="K21" s="365">
        <v>1.930116472545757E-3</v>
      </c>
      <c r="L21" s="665"/>
      <c r="M21" s="667"/>
      <c r="N21" s="675"/>
      <c r="O21" s="364">
        <v>0</v>
      </c>
      <c r="P21" s="364">
        <v>0</v>
      </c>
      <c r="Q21" s="365">
        <v>0</v>
      </c>
      <c r="R21" s="665"/>
      <c r="S21" s="667"/>
      <c r="T21" s="669"/>
      <c r="U21" s="364">
        <v>3.9363879703983628E-3</v>
      </c>
      <c r="V21" s="364">
        <v>1.1830819284235432E-3</v>
      </c>
      <c r="W21" s="365">
        <v>2.9798602548294288E-3</v>
      </c>
      <c r="X21" s="1"/>
    </row>
    <row r="22" spans="2:24" ht="21.6" customHeight="1" thickTop="1" x14ac:dyDescent="0.2">
      <c r="B22" s="617" t="s">
        <v>227</v>
      </c>
      <c r="C22" s="630" t="s">
        <v>217</v>
      </c>
      <c r="D22" s="692">
        <v>92</v>
      </c>
      <c r="E22" s="693">
        <v>53</v>
      </c>
      <c r="F22" s="680">
        <v>448</v>
      </c>
      <c r="G22" s="676">
        <v>204</v>
      </c>
      <c r="H22" s="676">
        <v>652</v>
      </c>
      <c r="I22" s="366">
        <v>2</v>
      </c>
      <c r="J22" s="366">
        <v>0</v>
      </c>
      <c r="K22" s="367">
        <v>2</v>
      </c>
      <c r="L22" s="681">
        <v>246</v>
      </c>
      <c r="M22" s="690">
        <v>61</v>
      </c>
      <c r="N22" s="676">
        <v>307</v>
      </c>
      <c r="O22" s="366">
        <v>0</v>
      </c>
      <c r="P22" s="366">
        <v>0</v>
      </c>
      <c r="Q22" s="367">
        <v>0</v>
      </c>
      <c r="R22" s="681">
        <v>202</v>
      </c>
      <c r="S22" s="690">
        <v>143</v>
      </c>
      <c r="T22" s="676">
        <v>345</v>
      </c>
      <c r="U22" s="366">
        <v>2</v>
      </c>
      <c r="V22" s="366">
        <v>0</v>
      </c>
      <c r="W22" s="367">
        <v>2</v>
      </c>
      <c r="X22" s="1"/>
    </row>
    <row r="23" spans="2:24" ht="21.6" customHeight="1" x14ac:dyDescent="0.2">
      <c r="B23" s="618"/>
      <c r="C23" s="630"/>
      <c r="D23" s="685"/>
      <c r="E23" s="678"/>
      <c r="F23" s="674"/>
      <c r="G23" s="671"/>
      <c r="H23" s="671"/>
      <c r="I23" s="364">
        <v>4.464285714285714E-3</v>
      </c>
      <c r="J23" s="364">
        <v>0</v>
      </c>
      <c r="K23" s="365">
        <v>3.0674846625766872E-3</v>
      </c>
      <c r="L23" s="665"/>
      <c r="M23" s="667"/>
      <c r="N23" s="671"/>
      <c r="O23" s="364">
        <v>0</v>
      </c>
      <c r="P23" s="364">
        <v>0</v>
      </c>
      <c r="Q23" s="365">
        <v>0</v>
      </c>
      <c r="R23" s="665"/>
      <c r="S23" s="667"/>
      <c r="T23" s="671"/>
      <c r="U23" s="364">
        <v>9.9009900990099011E-3</v>
      </c>
      <c r="V23" s="364">
        <v>0</v>
      </c>
      <c r="W23" s="365">
        <v>5.7971014492753624E-3</v>
      </c>
      <c r="X23" s="1"/>
    </row>
    <row r="24" spans="2:24" ht="21.6" customHeight="1" x14ac:dyDescent="0.2">
      <c r="B24" s="618"/>
      <c r="C24" s="629" t="s">
        <v>218</v>
      </c>
      <c r="D24" s="691">
        <v>163</v>
      </c>
      <c r="E24" s="717">
        <v>119</v>
      </c>
      <c r="F24" s="672">
        <v>1888</v>
      </c>
      <c r="G24" s="668">
        <v>755</v>
      </c>
      <c r="H24" s="668">
        <v>2643</v>
      </c>
      <c r="I24" s="56">
        <v>15</v>
      </c>
      <c r="J24" s="56">
        <v>8</v>
      </c>
      <c r="K24" s="191">
        <v>23</v>
      </c>
      <c r="L24" s="664">
        <v>1253</v>
      </c>
      <c r="M24" s="666">
        <v>227</v>
      </c>
      <c r="N24" s="668">
        <v>1480</v>
      </c>
      <c r="O24" s="56">
        <v>4</v>
      </c>
      <c r="P24" s="56">
        <v>3</v>
      </c>
      <c r="Q24" s="191">
        <v>7</v>
      </c>
      <c r="R24" s="664">
        <v>635</v>
      </c>
      <c r="S24" s="666">
        <v>528</v>
      </c>
      <c r="T24" s="668">
        <v>1163</v>
      </c>
      <c r="U24" s="56">
        <v>11</v>
      </c>
      <c r="V24" s="56">
        <v>5</v>
      </c>
      <c r="W24" s="191">
        <v>16</v>
      </c>
      <c r="X24" s="1"/>
    </row>
    <row r="25" spans="2:24" ht="21.6" customHeight="1" x14ac:dyDescent="0.2">
      <c r="B25" s="618"/>
      <c r="C25" s="630"/>
      <c r="D25" s="685"/>
      <c r="E25" s="678"/>
      <c r="F25" s="674"/>
      <c r="G25" s="671"/>
      <c r="H25" s="671"/>
      <c r="I25" s="364">
        <v>7.9449152542372878E-3</v>
      </c>
      <c r="J25" s="364">
        <v>1.0596026490066225E-2</v>
      </c>
      <c r="K25" s="365">
        <v>8.7022323117669307E-3</v>
      </c>
      <c r="L25" s="665"/>
      <c r="M25" s="667"/>
      <c r="N25" s="671"/>
      <c r="O25" s="364">
        <v>3.1923383878691143E-3</v>
      </c>
      <c r="P25" s="364">
        <v>1.3215859030837005E-2</v>
      </c>
      <c r="Q25" s="365">
        <v>4.72972972972973E-3</v>
      </c>
      <c r="R25" s="665"/>
      <c r="S25" s="667"/>
      <c r="T25" s="671"/>
      <c r="U25" s="364">
        <v>1.7322834645669291E-2</v>
      </c>
      <c r="V25" s="364">
        <v>9.46969696969697E-3</v>
      </c>
      <c r="W25" s="365">
        <v>1.3757523645743766E-2</v>
      </c>
      <c r="X25" s="1"/>
    </row>
    <row r="26" spans="2:24" ht="21.6" customHeight="1" x14ac:dyDescent="0.2">
      <c r="B26" s="618"/>
      <c r="C26" s="629" t="s">
        <v>219</v>
      </c>
      <c r="D26" s="691">
        <v>48</v>
      </c>
      <c r="E26" s="717">
        <v>42</v>
      </c>
      <c r="F26" s="672">
        <v>1180</v>
      </c>
      <c r="G26" s="668">
        <v>643</v>
      </c>
      <c r="H26" s="668">
        <v>1823</v>
      </c>
      <c r="I26" s="56">
        <v>5</v>
      </c>
      <c r="J26" s="56">
        <v>2</v>
      </c>
      <c r="K26" s="191">
        <v>7</v>
      </c>
      <c r="L26" s="664">
        <v>620</v>
      </c>
      <c r="M26" s="666">
        <v>242</v>
      </c>
      <c r="N26" s="668">
        <v>862</v>
      </c>
      <c r="O26" s="56">
        <v>0</v>
      </c>
      <c r="P26" s="56">
        <v>0</v>
      </c>
      <c r="Q26" s="191">
        <v>0</v>
      </c>
      <c r="R26" s="664">
        <v>560</v>
      </c>
      <c r="S26" s="666">
        <v>401</v>
      </c>
      <c r="T26" s="668">
        <v>961</v>
      </c>
      <c r="U26" s="56">
        <v>5</v>
      </c>
      <c r="V26" s="56">
        <v>2</v>
      </c>
      <c r="W26" s="191">
        <v>7</v>
      </c>
      <c r="X26" s="1"/>
    </row>
    <row r="27" spans="2:24" ht="21.6" customHeight="1" x14ac:dyDescent="0.2">
      <c r="B27" s="618"/>
      <c r="C27" s="630"/>
      <c r="D27" s="685"/>
      <c r="E27" s="678"/>
      <c r="F27" s="674"/>
      <c r="G27" s="671"/>
      <c r="H27" s="671"/>
      <c r="I27" s="364">
        <v>4.2372881355932203E-3</v>
      </c>
      <c r="J27" s="364">
        <v>3.1104199066874028E-3</v>
      </c>
      <c r="K27" s="365">
        <v>3.8398244651673065E-3</v>
      </c>
      <c r="L27" s="665"/>
      <c r="M27" s="667"/>
      <c r="N27" s="671"/>
      <c r="O27" s="364">
        <v>0</v>
      </c>
      <c r="P27" s="364">
        <v>0</v>
      </c>
      <c r="Q27" s="365">
        <v>0</v>
      </c>
      <c r="R27" s="665"/>
      <c r="S27" s="667"/>
      <c r="T27" s="671"/>
      <c r="U27" s="364">
        <v>8.9285714285714281E-3</v>
      </c>
      <c r="V27" s="364">
        <v>4.9875311720698253E-3</v>
      </c>
      <c r="W27" s="365">
        <v>7.2840790842872011E-3</v>
      </c>
      <c r="X27" s="1"/>
    </row>
    <row r="28" spans="2:24" ht="21.6" customHeight="1" x14ac:dyDescent="0.2">
      <c r="B28" s="618"/>
      <c r="C28" s="629" t="s">
        <v>220</v>
      </c>
      <c r="D28" s="691">
        <v>38</v>
      </c>
      <c r="E28" s="717">
        <v>36</v>
      </c>
      <c r="F28" s="672">
        <v>1731</v>
      </c>
      <c r="G28" s="668">
        <v>881</v>
      </c>
      <c r="H28" s="668">
        <v>2612</v>
      </c>
      <c r="I28" s="56">
        <v>5</v>
      </c>
      <c r="J28" s="56">
        <v>1</v>
      </c>
      <c r="K28" s="191">
        <v>6</v>
      </c>
      <c r="L28" s="664">
        <v>969</v>
      </c>
      <c r="M28" s="666">
        <v>379</v>
      </c>
      <c r="N28" s="668">
        <v>1348</v>
      </c>
      <c r="O28" s="56">
        <v>0</v>
      </c>
      <c r="P28" s="56">
        <v>0</v>
      </c>
      <c r="Q28" s="191">
        <v>0</v>
      </c>
      <c r="R28" s="664">
        <v>762</v>
      </c>
      <c r="S28" s="666">
        <v>502</v>
      </c>
      <c r="T28" s="668">
        <v>1264</v>
      </c>
      <c r="U28" s="56">
        <v>5</v>
      </c>
      <c r="V28" s="56">
        <v>1</v>
      </c>
      <c r="W28" s="191">
        <v>6</v>
      </c>
      <c r="X28" s="1"/>
    </row>
    <row r="29" spans="2:24" ht="21.6" customHeight="1" x14ac:dyDescent="0.2">
      <c r="B29" s="618"/>
      <c r="C29" s="630"/>
      <c r="D29" s="685"/>
      <c r="E29" s="678"/>
      <c r="F29" s="674"/>
      <c r="G29" s="671"/>
      <c r="H29" s="671"/>
      <c r="I29" s="364">
        <v>2.8885037550548816E-3</v>
      </c>
      <c r="J29" s="364">
        <v>1.1350737797956867E-3</v>
      </c>
      <c r="K29" s="365">
        <v>2.2970903522205209E-3</v>
      </c>
      <c r="L29" s="665"/>
      <c r="M29" s="667"/>
      <c r="N29" s="671"/>
      <c r="O29" s="364">
        <v>0</v>
      </c>
      <c r="P29" s="364">
        <v>0</v>
      </c>
      <c r="Q29" s="365">
        <v>0</v>
      </c>
      <c r="R29" s="665"/>
      <c r="S29" s="667"/>
      <c r="T29" s="671"/>
      <c r="U29" s="364">
        <v>6.5616797900262466E-3</v>
      </c>
      <c r="V29" s="364">
        <v>1.9920318725099601E-3</v>
      </c>
      <c r="W29" s="365">
        <v>4.7468354430379748E-3</v>
      </c>
      <c r="X29" s="1"/>
    </row>
    <row r="30" spans="2:24" ht="21.6" customHeight="1" x14ac:dyDescent="0.2">
      <c r="B30" s="618"/>
      <c r="C30" s="629" t="s">
        <v>221</v>
      </c>
      <c r="D30" s="691">
        <v>33</v>
      </c>
      <c r="E30" s="717">
        <v>26</v>
      </c>
      <c r="F30" s="672">
        <v>3467</v>
      </c>
      <c r="G30" s="668">
        <v>990</v>
      </c>
      <c r="H30" s="668">
        <v>4457</v>
      </c>
      <c r="I30" s="56">
        <v>3</v>
      </c>
      <c r="J30" s="56">
        <v>0</v>
      </c>
      <c r="K30" s="191">
        <v>3</v>
      </c>
      <c r="L30" s="664">
        <v>1998</v>
      </c>
      <c r="M30" s="666">
        <v>260</v>
      </c>
      <c r="N30" s="668">
        <v>2258</v>
      </c>
      <c r="O30" s="56">
        <v>0</v>
      </c>
      <c r="P30" s="56">
        <v>0</v>
      </c>
      <c r="Q30" s="191">
        <v>0</v>
      </c>
      <c r="R30" s="664">
        <v>1469</v>
      </c>
      <c r="S30" s="666">
        <v>730</v>
      </c>
      <c r="T30" s="668">
        <v>2199</v>
      </c>
      <c r="U30" s="56">
        <v>3</v>
      </c>
      <c r="V30" s="56">
        <v>0</v>
      </c>
      <c r="W30" s="191">
        <v>3</v>
      </c>
      <c r="X30" s="1"/>
    </row>
    <row r="31" spans="2:24" ht="21.6" customHeight="1" x14ac:dyDescent="0.2">
      <c r="B31" s="618"/>
      <c r="C31" s="634"/>
      <c r="D31" s="685"/>
      <c r="E31" s="678"/>
      <c r="F31" s="674"/>
      <c r="G31" s="671"/>
      <c r="H31" s="671"/>
      <c r="I31" s="364">
        <v>8.6530141332564179E-4</v>
      </c>
      <c r="J31" s="364">
        <v>0</v>
      </c>
      <c r="K31" s="365">
        <v>6.7309849674669056E-4</v>
      </c>
      <c r="L31" s="665"/>
      <c r="M31" s="667"/>
      <c r="N31" s="671"/>
      <c r="O31" s="364">
        <v>0</v>
      </c>
      <c r="P31" s="364">
        <v>0</v>
      </c>
      <c r="Q31" s="365">
        <v>0</v>
      </c>
      <c r="R31" s="665"/>
      <c r="S31" s="667"/>
      <c r="T31" s="671"/>
      <c r="U31" s="364">
        <v>2.0422055820285907E-3</v>
      </c>
      <c r="V31" s="364">
        <v>0</v>
      </c>
      <c r="W31" s="365">
        <v>1.364256480218281E-3</v>
      </c>
      <c r="X31" s="1"/>
    </row>
    <row r="32" spans="2:24" ht="21.6" customHeight="1" x14ac:dyDescent="0.2">
      <c r="B32" s="618"/>
      <c r="C32" s="630" t="s">
        <v>222</v>
      </c>
      <c r="D32" s="691">
        <v>30</v>
      </c>
      <c r="E32" s="717">
        <v>27</v>
      </c>
      <c r="F32" s="672">
        <v>22317</v>
      </c>
      <c r="G32" s="668">
        <v>4578</v>
      </c>
      <c r="H32" s="668">
        <v>26895</v>
      </c>
      <c r="I32" s="56">
        <v>120</v>
      </c>
      <c r="J32" s="56">
        <v>0</v>
      </c>
      <c r="K32" s="191">
        <v>120</v>
      </c>
      <c r="L32" s="664">
        <v>14671</v>
      </c>
      <c r="M32" s="666">
        <v>1672</v>
      </c>
      <c r="N32" s="668">
        <v>16343</v>
      </c>
      <c r="O32" s="56">
        <v>2</v>
      </c>
      <c r="P32" s="56">
        <v>0</v>
      </c>
      <c r="Q32" s="191">
        <v>2</v>
      </c>
      <c r="R32" s="664">
        <v>7646</v>
      </c>
      <c r="S32" s="666">
        <v>2906</v>
      </c>
      <c r="T32" s="668">
        <v>10552</v>
      </c>
      <c r="U32" s="56">
        <v>118</v>
      </c>
      <c r="V32" s="56">
        <v>0</v>
      </c>
      <c r="W32" s="191">
        <v>118</v>
      </c>
      <c r="X32" s="1"/>
    </row>
    <row r="33" spans="2:24" ht="21.6" customHeight="1" thickBot="1" x14ac:dyDescent="0.25">
      <c r="B33" s="618"/>
      <c r="C33" s="632"/>
      <c r="D33" s="695"/>
      <c r="E33" s="683"/>
      <c r="F33" s="673"/>
      <c r="G33" s="669"/>
      <c r="H33" s="669"/>
      <c r="I33" s="362">
        <v>5.3770668100551148E-3</v>
      </c>
      <c r="J33" s="362">
        <v>0</v>
      </c>
      <c r="K33" s="363">
        <v>4.4617958728388179E-3</v>
      </c>
      <c r="L33" s="682"/>
      <c r="M33" s="670"/>
      <c r="N33" s="669"/>
      <c r="O33" s="362">
        <v>1.3632335900756593E-4</v>
      </c>
      <c r="P33" s="362">
        <v>0</v>
      </c>
      <c r="Q33" s="363">
        <v>1.2237655265251178E-4</v>
      </c>
      <c r="R33" s="682"/>
      <c r="S33" s="670"/>
      <c r="T33" s="669"/>
      <c r="U33" s="362">
        <v>1.5432906094690033E-2</v>
      </c>
      <c r="V33" s="362">
        <v>0</v>
      </c>
      <c r="W33" s="363">
        <v>1.1182714177407127E-2</v>
      </c>
      <c r="X33" s="1"/>
    </row>
    <row r="34" spans="2:24" ht="21.6" customHeight="1" thickTop="1" x14ac:dyDescent="0.2">
      <c r="B34" s="618"/>
      <c r="C34" s="31" t="s">
        <v>223</v>
      </c>
      <c r="D34" s="692">
        <v>282</v>
      </c>
      <c r="E34" s="693">
        <v>223</v>
      </c>
      <c r="F34" s="664">
        <v>8266</v>
      </c>
      <c r="G34" s="666">
        <v>3269</v>
      </c>
      <c r="H34" s="666">
        <v>11535</v>
      </c>
      <c r="I34" s="56">
        <v>28</v>
      </c>
      <c r="J34" s="56">
        <v>11</v>
      </c>
      <c r="K34" s="191">
        <v>39</v>
      </c>
      <c r="L34" s="664">
        <v>4840</v>
      </c>
      <c r="M34" s="666">
        <v>1108</v>
      </c>
      <c r="N34" s="666">
        <v>5948</v>
      </c>
      <c r="O34" s="56">
        <v>4</v>
      </c>
      <c r="P34" s="56">
        <v>3</v>
      </c>
      <c r="Q34" s="191">
        <v>7</v>
      </c>
      <c r="R34" s="664">
        <v>3426</v>
      </c>
      <c r="S34" s="666">
        <v>2161</v>
      </c>
      <c r="T34" s="690">
        <v>5587</v>
      </c>
      <c r="U34" s="56">
        <v>24</v>
      </c>
      <c r="V34" s="56">
        <v>8</v>
      </c>
      <c r="W34" s="191">
        <v>32</v>
      </c>
    </row>
    <row r="35" spans="2:24" ht="21.6" customHeight="1" x14ac:dyDescent="0.2">
      <c r="B35" s="618"/>
      <c r="C35" s="32" t="s">
        <v>224</v>
      </c>
      <c r="D35" s="685"/>
      <c r="E35" s="678"/>
      <c r="F35" s="665"/>
      <c r="G35" s="667"/>
      <c r="H35" s="667"/>
      <c r="I35" s="364">
        <v>3.3873699491894509E-3</v>
      </c>
      <c r="J35" s="364">
        <v>3.3649434077699602E-3</v>
      </c>
      <c r="K35" s="365">
        <v>3.3810143042912874E-3</v>
      </c>
      <c r="L35" s="665"/>
      <c r="M35" s="667"/>
      <c r="N35" s="667"/>
      <c r="O35" s="364">
        <v>8.2644628099173552E-4</v>
      </c>
      <c r="P35" s="364">
        <v>2.707581227436823E-3</v>
      </c>
      <c r="Q35" s="365">
        <v>1.1768661735036988E-3</v>
      </c>
      <c r="R35" s="665"/>
      <c r="S35" s="667"/>
      <c r="T35" s="667"/>
      <c r="U35" s="364">
        <v>7.0052539404553416E-3</v>
      </c>
      <c r="V35" s="364">
        <v>3.7019898195279964E-3</v>
      </c>
      <c r="W35" s="365">
        <v>5.7275818865222842E-3</v>
      </c>
    </row>
    <row r="36" spans="2:24" ht="21.6" customHeight="1" x14ac:dyDescent="0.2">
      <c r="B36" s="618"/>
      <c r="C36" s="31" t="s">
        <v>223</v>
      </c>
      <c r="D36" s="691">
        <v>149</v>
      </c>
      <c r="E36" s="717">
        <v>131</v>
      </c>
      <c r="F36" s="688">
        <v>28695</v>
      </c>
      <c r="G36" s="686">
        <v>7092</v>
      </c>
      <c r="H36" s="686">
        <v>35787</v>
      </c>
      <c r="I36" s="57">
        <v>133</v>
      </c>
      <c r="J36" s="57">
        <v>3</v>
      </c>
      <c r="K36" s="193">
        <v>136</v>
      </c>
      <c r="L36" s="688">
        <v>18258</v>
      </c>
      <c r="M36" s="686">
        <v>2553</v>
      </c>
      <c r="N36" s="686">
        <v>20811</v>
      </c>
      <c r="O36" s="57">
        <v>2</v>
      </c>
      <c r="P36" s="57">
        <v>0</v>
      </c>
      <c r="Q36" s="193">
        <v>2</v>
      </c>
      <c r="R36" s="688">
        <v>10437</v>
      </c>
      <c r="S36" s="686">
        <v>4539</v>
      </c>
      <c r="T36" s="666">
        <v>14976</v>
      </c>
      <c r="U36" s="57">
        <v>131</v>
      </c>
      <c r="V36" s="57">
        <v>3</v>
      </c>
      <c r="W36" s="193">
        <v>134</v>
      </c>
    </row>
    <row r="37" spans="2:24" ht="21.6" customHeight="1" thickBot="1" x14ac:dyDescent="0.25">
      <c r="B37" s="619"/>
      <c r="C37" s="32" t="s">
        <v>225</v>
      </c>
      <c r="D37" s="685"/>
      <c r="E37" s="678"/>
      <c r="F37" s="689"/>
      <c r="G37" s="687"/>
      <c r="H37" s="687"/>
      <c r="I37" s="368">
        <v>4.6349538247081375E-3</v>
      </c>
      <c r="J37" s="368">
        <v>4.2301184433164127E-4</v>
      </c>
      <c r="K37" s="369">
        <v>3.8002626652136251E-3</v>
      </c>
      <c r="L37" s="689"/>
      <c r="M37" s="687"/>
      <c r="N37" s="687"/>
      <c r="O37" s="368">
        <v>1.0954102311315588E-4</v>
      </c>
      <c r="P37" s="368">
        <v>0</v>
      </c>
      <c r="Q37" s="369">
        <v>9.6103022440055739E-5</v>
      </c>
      <c r="R37" s="689"/>
      <c r="S37" s="687"/>
      <c r="T37" s="687"/>
      <c r="U37" s="368">
        <v>1.2551499473028648E-2</v>
      </c>
      <c r="V37" s="368">
        <v>6.6093853271645734E-4</v>
      </c>
      <c r="W37" s="369">
        <v>8.9476495726495721E-3</v>
      </c>
    </row>
    <row r="38" spans="2:24" x14ac:dyDescent="0.2">
      <c r="K38" s="1"/>
      <c r="Q38" s="1"/>
      <c r="R38" s="1"/>
      <c r="S38" s="1"/>
      <c r="T38" s="1"/>
      <c r="U38" s="1"/>
      <c r="V38" s="1"/>
    </row>
    <row r="53" spans="3:24" x14ac:dyDescent="0.2">
      <c r="C53" s="19"/>
      <c r="H53" s="19"/>
      <c r="N53" s="19"/>
      <c r="W53" s="13"/>
      <c r="X53" s="1"/>
    </row>
  </sheetData>
  <mergeCells count="192">
    <mergeCell ref="B22:B37"/>
    <mergeCell ref="C14:C15"/>
    <mergeCell ref="L34:L35"/>
    <mergeCell ref="H36:H37"/>
    <mergeCell ref="C22:C23"/>
    <mergeCell ref="C24:C25"/>
    <mergeCell ref="C26:C27"/>
    <mergeCell ref="C28:C29"/>
    <mergeCell ref="C30:C31"/>
    <mergeCell ref="C32:C33"/>
    <mergeCell ref="D24:D25"/>
    <mergeCell ref="E24:E25"/>
    <mergeCell ref="D26:D27"/>
    <mergeCell ref="E26:E27"/>
    <mergeCell ref="E32:E33"/>
    <mergeCell ref="D28:D29"/>
    <mergeCell ref="E28:E29"/>
    <mergeCell ref="D30:D31"/>
    <mergeCell ref="L14:L15"/>
    <mergeCell ref="L20:L21"/>
    <mergeCell ref="C18:C19"/>
    <mergeCell ref="D18:D19"/>
    <mergeCell ref="E18:E19"/>
    <mergeCell ref="D20:D21"/>
    <mergeCell ref="R5:W5"/>
    <mergeCell ref="R10:R11"/>
    <mergeCell ref="S10:S11"/>
    <mergeCell ref="R6:T6"/>
    <mergeCell ref="R8:R9"/>
    <mergeCell ref="M28:M29"/>
    <mergeCell ref="N28:N29"/>
    <mergeCell ref="T24:T25"/>
    <mergeCell ref="R20:R21"/>
    <mergeCell ref="T22:T23"/>
    <mergeCell ref="S28:S29"/>
    <mergeCell ref="R24:R25"/>
    <mergeCell ref="N26:N27"/>
    <mergeCell ref="R28:R29"/>
    <mergeCell ref="R26:R27"/>
    <mergeCell ref="S26:S27"/>
    <mergeCell ref="M26:M27"/>
    <mergeCell ref="S8:S9"/>
    <mergeCell ref="T8:T9"/>
    <mergeCell ref="U6:W6"/>
    <mergeCell ref="T10:T11"/>
    <mergeCell ref="R12:R13"/>
    <mergeCell ref="S12:S13"/>
    <mergeCell ref="T12:T13"/>
    <mergeCell ref="R14:R15"/>
    <mergeCell ref="S14:S15"/>
    <mergeCell ref="S20:S21"/>
    <mergeCell ref="R22:R23"/>
    <mergeCell ref="S22:S23"/>
    <mergeCell ref="T14:T15"/>
    <mergeCell ref="R16:R17"/>
    <mergeCell ref="S16:S17"/>
    <mergeCell ref="T16:T17"/>
    <mergeCell ref="B10:B21"/>
    <mergeCell ref="B5:C7"/>
    <mergeCell ref="C20:C21"/>
    <mergeCell ref="H12:H13"/>
    <mergeCell ref="H14:H15"/>
    <mergeCell ref="L12:L13"/>
    <mergeCell ref="B8:C9"/>
    <mergeCell ref="C12:C13"/>
    <mergeCell ref="D12:D13"/>
    <mergeCell ref="E12:E13"/>
    <mergeCell ref="D14:D15"/>
    <mergeCell ref="E14:E15"/>
    <mergeCell ref="F14:F15"/>
    <mergeCell ref="L5:Q5"/>
    <mergeCell ref="N8:N9"/>
    <mergeCell ref="L10:L11"/>
    <mergeCell ref="M10:M11"/>
    <mergeCell ref="L6:N6"/>
    <mergeCell ref="L8:L9"/>
    <mergeCell ref="M8:M9"/>
    <mergeCell ref="N10:N11"/>
    <mergeCell ref="O6:Q6"/>
    <mergeCell ref="D5:D7"/>
    <mergeCell ref="E5:E7"/>
    <mergeCell ref="D8:D9"/>
    <mergeCell ref="E8:E9"/>
    <mergeCell ref="D10:D11"/>
    <mergeCell ref="E10:E11"/>
    <mergeCell ref="H10:H11"/>
    <mergeCell ref="D16:D17"/>
    <mergeCell ref="C16:C17"/>
    <mergeCell ref="F5:K5"/>
    <mergeCell ref="F6:H6"/>
    <mergeCell ref="I6:K6"/>
    <mergeCell ref="F8:F9"/>
    <mergeCell ref="G8:G9"/>
    <mergeCell ref="H8:H9"/>
    <mergeCell ref="H16:H17"/>
    <mergeCell ref="F10:F11"/>
    <mergeCell ref="G10:G11"/>
    <mergeCell ref="F12:F13"/>
    <mergeCell ref="G12:G13"/>
    <mergeCell ref="G14:G15"/>
    <mergeCell ref="F16:F17"/>
    <mergeCell ref="G16:G17"/>
    <mergeCell ref="C10:C11"/>
    <mergeCell ref="E20:E21"/>
    <mergeCell ref="D22:D23"/>
    <mergeCell ref="T36:T37"/>
    <mergeCell ref="M36:M37"/>
    <mergeCell ref="N36:N37"/>
    <mergeCell ref="R36:R37"/>
    <mergeCell ref="S36:S37"/>
    <mergeCell ref="M22:M23"/>
    <mergeCell ref="M24:M25"/>
    <mergeCell ref="M20:M21"/>
    <mergeCell ref="F24:F25"/>
    <mergeCell ref="E30:E31"/>
    <mergeCell ref="D36:D37"/>
    <mergeCell ref="E36:E37"/>
    <mergeCell ref="D34:D35"/>
    <mergeCell ref="E34:E35"/>
    <mergeCell ref="F36:F37"/>
    <mergeCell ref="G36:G37"/>
    <mergeCell ref="L36:L37"/>
    <mergeCell ref="D32:D33"/>
    <mergeCell ref="H26:H27"/>
    <mergeCell ref="F30:F31"/>
    <mergeCell ref="G30:G31"/>
    <mergeCell ref="F28:F29"/>
    <mergeCell ref="L18:L19"/>
    <mergeCell ref="M18:M19"/>
    <mergeCell ref="L22:L23"/>
    <mergeCell ref="L24:L25"/>
    <mergeCell ref="T32:T33"/>
    <mergeCell ref="R32:R33"/>
    <mergeCell ref="S32:S33"/>
    <mergeCell ref="S30:S31"/>
    <mergeCell ref="T30:T31"/>
    <mergeCell ref="R30:R31"/>
    <mergeCell ref="L26:L27"/>
    <mergeCell ref="L32:L33"/>
    <mergeCell ref="L30:L31"/>
    <mergeCell ref="L28:L29"/>
    <mergeCell ref="S24:S25"/>
    <mergeCell ref="R18:R19"/>
    <mergeCell ref="S18:S19"/>
    <mergeCell ref="T18:T19"/>
    <mergeCell ref="T20:T21"/>
    <mergeCell ref="H18:H19"/>
    <mergeCell ref="N18:N19"/>
    <mergeCell ref="N20:N21"/>
    <mergeCell ref="N22:N23"/>
    <mergeCell ref="N24:N25"/>
    <mergeCell ref="N12:N13"/>
    <mergeCell ref="N14:N15"/>
    <mergeCell ref="N16:N17"/>
    <mergeCell ref="E16:E17"/>
    <mergeCell ref="E22:E23"/>
    <mergeCell ref="M12:M13"/>
    <mergeCell ref="M16:M17"/>
    <mergeCell ref="M14:M15"/>
    <mergeCell ref="L16:L17"/>
    <mergeCell ref="F20:F21"/>
    <mergeCell ref="G20:G21"/>
    <mergeCell ref="H20:H21"/>
    <mergeCell ref="F18:F19"/>
    <mergeCell ref="G18:G19"/>
    <mergeCell ref="G24:G25"/>
    <mergeCell ref="H24:H25"/>
    <mergeCell ref="F22:F23"/>
    <mergeCell ref="G22:G23"/>
    <mergeCell ref="H22:H23"/>
    <mergeCell ref="G28:G29"/>
    <mergeCell ref="F32:F33"/>
    <mergeCell ref="F26:F27"/>
    <mergeCell ref="H30:H31"/>
    <mergeCell ref="G32:G33"/>
    <mergeCell ref="H32:H33"/>
    <mergeCell ref="H28:H29"/>
    <mergeCell ref="T26:T27"/>
    <mergeCell ref="T28:T29"/>
    <mergeCell ref="M30:M31"/>
    <mergeCell ref="N30:N31"/>
    <mergeCell ref="G26:G27"/>
    <mergeCell ref="F34:F35"/>
    <mergeCell ref="G34:G35"/>
    <mergeCell ref="H34:H35"/>
    <mergeCell ref="M34:M35"/>
    <mergeCell ref="N34:N35"/>
    <mergeCell ref="R34:R35"/>
    <mergeCell ref="S34:S35"/>
    <mergeCell ref="T34:T35"/>
    <mergeCell ref="N32:N33"/>
    <mergeCell ref="M32:M33"/>
  </mergeCells>
  <phoneticPr fontId="2"/>
  <pageMargins left="0.82677165354330717" right="0.51181102362204722" top="0.9055118110236221" bottom="0.98425196850393704" header="0.51181102362204722" footer="0.51181102362204722"/>
  <pageSetup paperSize="9" scale="6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0">
    <tabColor rgb="FF00B0F0"/>
    <pageSetUpPr fitToPage="1"/>
  </sheetPr>
  <dimension ref="B2:X56"/>
  <sheetViews>
    <sheetView view="pageBreakPreview" zoomScaleNormal="100" zoomScaleSheetLayoutView="100" workbookViewId="0">
      <pane xSplit="3" ySplit="9" topLeftCell="D88" activePane="bottomRight" state="frozen"/>
      <selection activeCell="Y1" sqref="Y1:AO1048576"/>
      <selection pane="topRight" activeCell="Y1" sqref="Y1:AO1048576"/>
      <selection pane="bottomLeft" activeCell="Y1" sqref="Y1:AO1048576"/>
      <selection pane="bottomRight" activeCell="H46" sqref="H46"/>
    </sheetView>
  </sheetViews>
  <sheetFormatPr defaultColWidth="9" defaultRowHeight="13.2" x14ac:dyDescent="0.2"/>
  <cols>
    <col min="1" max="2" width="4.6640625" style="1" customWidth="1"/>
    <col min="3" max="3" width="19.33203125" style="1" customWidth="1"/>
    <col min="4" max="10" width="8.6640625" style="1" customWidth="1"/>
    <col min="11" max="11" width="8.6640625" style="13" customWidth="1"/>
    <col min="12" max="16" width="8.6640625" style="1" customWidth="1"/>
    <col min="17" max="22" width="8.6640625" style="13" customWidth="1"/>
    <col min="23" max="23" width="8.6640625" style="1" customWidth="1"/>
    <col min="24" max="24" width="8" style="13" customWidth="1"/>
    <col min="25" max="32" width="8.6640625" style="1" customWidth="1"/>
    <col min="33" max="52" width="4.6640625" style="1" customWidth="1"/>
    <col min="53" max="16384" width="9" style="1"/>
  </cols>
  <sheetData>
    <row r="2" spans="2:24" ht="14.4" x14ac:dyDescent="0.2">
      <c r="B2" s="20" t="s">
        <v>320</v>
      </c>
    </row>
    <row r="4" spans="2:24" ht="13.8" thickBot="1" x14ac:dyDescent="0.25">
      <c r="W4" s="2" t="s">
        <v>258</v>
      </c>
    </row>
    <row r="5" spans="2:24" ht="21.6" customHeight="1" x14ac:dyDescent="0.2">
      <c r="B5" s="562"/>
      <c r="C5" s="563"/>
      <c r="D5" s="629" t="s">
        <v>237</v>
      </c>
      <c r="E5" s="656" t="s">
        <v>238</v>
      </c>
      <c r="F5" s="700" t="s">
        <v>259</v>
      </c>
      <c r="G5" s="701"/>
      <c r="H5" s="701"/>
      <c r="I5" s="701"/>
      <c r="J5" s="701"/>
      <c r="K5" s="702"/>
      <c r="L5" s="700" t="s">
        <v>234</v>
      </c>
      <c r="M5" s="701"/>
      <c r="N5" s="701"/>
      <c r="O5" s="701"/>
      <c r="P5" s="701"/>
      <c r="Q5" s="702"/>
      <c r="R5" s="700" t="s">
        <v>235</v>
      </c>
      <c r="S5" s="701"/>
      <c r="T5" s="701"/>
      <c r="U5" s="701"/>
      <c r="V5" s="701"/>
      <c r="W5" s="702"/>
    </row>
    <row r="6" spans="2:24" s="98" customFormat="1" ht="36.75" customHeight="1" x14ac:dyDescent="0.2">
      <c r="B6" s="564"/>
      <c r="C6" s="565"/>
      <c r="D6" s="630"/>
      <c r="E6" s="658"/>
      <c r="F6" s="703" t="s">
        <v>260</v>
      </c>
      <c r="G6" s="704"/>
      <c r="H6" s="705"/>
      <c r="I6" s="718" t="s">
        <v>321</v>
      </c>
      <c r="J6" s="719"/>
      <c r="K6" s="720"/>
      <c r="L6" s="703" t="s">
        <v>260</v>
      </c>
      <c r="M6" s="704"/>
      <c r="N6" s="705"/>
      <c r="O6" s="718" t="s">
        <v>321</v>
      </c>
      <c r="P6" s="719"/>
      <c r="Q6" s="720"/>
      <c r="R6" s="714" t="s">
        <v>260</v>
      </c>
      <c r="S6" s="715"/>
      <c r="T6" s="716"/>
      <c r="U6" s="718" t="s">
        <v>321</v>
      </c>
      <c r="V6" s="719"/>
      <c r="W6" s="720"/>
    </row>
    <row r="7" spans="2:24" ht="21.6" customHeight="1" x14ac:dyDescent="0.2">
      <c r="B7" s="566"/>
      <c r="C7" s="708"/>
      <c r="D7" s="634"/>
      <c r="E7" s="660"/>
      <c r="F7" s="195" t="s">
        <v>239</v>
      </c>
      <c r="G7" s="26" t="s">
        <v>240</v>
      </c>
      <c r="H7" s="15" t="s">
        <v>208</v>
      </c>
      <c r="I7" s="14" t="s">
        <v>261</v>
      </c>
      <c r="J7" s="14" t="s">
        <v>262</v>
      </c>
      <c r="K7" s="190" t="s">
        <v>241</v>
      </c>
      <c r="L7" s="189" t="s">
        <v>239</v>
      </c>
      <c r="M7" s="26" t="s">
        <v>240</v>
      </c>
      <c r="N7" s="15" t="s">
        <v>208</v>
      </c>
      <c r="O7" s="14" t="s">
        <v>261</v>
      </c>
      <c r="P7" s="14" t="s">
        <v>262</v>
      </c>
      <c r="Q7" s="190" t="s">
        <v>241</v>
      </c>
      <c r="R7" s="189" t="s">
        <v>239</v>
      </c>
      <c r="S7" s="26" t="s">
        <v>240</v>
      </c>
      <c r="T7" s="15" t="s">
        <v>208</v>
      </c>
      <c r="U7" s="14" t="s">
        <v>261</v>
      </c>
      <c r="V7" s="14" t="s">
        <v>262</v>
      </c>
      <c r="W7" s="190" t="s">
        <v>241</v>
      </c>
      <c r="X7" s="1"/>
    </row>
    <row r="8" spans="2:24" ht="21.6" customHeight="1" x14ac:dyDescent="0.2">
      <c r="B8" s="640" t="s">
        <v>263</v>
      </c>
      <c r="C8" s="641"/>
      <c r="D8" s="696">
        <v>404</v>
      </c>
      <c r="E8" s="698">
        <v>303</v>
      </c>
      <c r="F8" s="672">
        <v>31031</v>
      </c>
      <c r="G8" s="668">
        <v>8051</v>
      </c>
      <c r="H8" s="668">
        <v>39082</v>
      </c>
      <c r="I8" s="56">
        <v>111</v>
      </c>
      <c r="J8" s="56">
        <v>20</v>
      </c>
      <c r="K8" s="191">
        <v>131</v>
      </c>
      <c r="L8" s="709">
        <v>19757</v>
      </c>
      <c r="M8" s="711">
        <v>2841</v>
      </c>
      <c r="N8" s="668">
        <v>22598</v>
      </c>
      <c r="O8" s="56">
        <v>7</v>
      </c>
      <c r="P8" s="56">
        <v>3</v>
      </c>
      <c r="Q8" s="191">
        <v>10</v>
      </c>
      <c r="R8" s="709">
        <v>11274</v>
      </c>
      <c r="S8" s="711">
        <v>5210</v>
      </c>
      <c r="T8" s="668">
        <v>16484</v>
      </c>
      <c r="U8" s="56">
        <v>104</v>
      </c>
      <c r="V8" s="56">
        <v>17</v>
      </c>
      <c r="W8" s="191">
        <v>121</v>
      </c>
      <c r="X8" s="1"/>
    </row>
    <row r="9" spans="2:24" ht="21.6" customHeight="1" thickBot="1" x14ac:dyDescent="0.25">
      <c r="B9" s="644"/>
      <c r="C9" s="645"/>
      <c r="D9" s="697"/>
      <c r="E9" s="699"/>
      <c r="F9" s="673"/>
      <c r="G9" s="669"/>
      <c r="H9" s="669"/>
      <c r="I9" s="362">
        <v>3.5770680931971255E-3</v>
      </c>
      <c r="J9" s="362">
        <v>2.4841634579555335E-3</v>
      </c>
      <c r="K9" s="363">
        <v>3.3519267181822835E-3</v>
      </c>
      <c r="L9" s="710"/>
      <c r="M9" s="712"/>
      <c r="N9" s="669"/>
      <c r="O9" s="362">
        <v>3.5430480336083413E-4</v>
      </c>
      <c r="P9" s="362">
        <v>1.0559662090813093E-3</v>
      </c>
      <c r="Q9" s="363">
        <v>4.4251703690592088E-4</v>
      </c>
      <c r="R9" s="710"/>
      <c r="S9" s="712"/>
      <c r="T9" s="669"/>
      <c r="U9" s="362">
        <v>9.2247649458932057E-3</v>
      </c>
      <c r="V9" s="362">
        <v>3.2629558541266796E-3</v>
      </c>
      <c r="W9" s="363">
        <v>7.3404513467604949E-3</v>
      </c>
      <c r="X9" s="1"/>
    </row>
    <row r="10" spans="2:24" ht="21.6" customHeight="1" thickTop="1" x14ac:dyDescent="0.2">
      <c r="B10" s="617" t="s">
        <v>209</v>
      </c>
      <c r="C10" s="630" t="s">
        <v>170</v>
      </c>
      <c r="D10" s="692">
        <v>49</v>
      </c>
      <c r="E10" s="693">
        <v>20</v>
      </c>
      <c r="F10" s="680">
        <v>1007</v>
      </c>
      <c r="G10" s="676">
        <v>45</v>
      </c>
      <c r="H10" s="676">
        <v>1052</v>
      </c>
      <c r="I10" s="57">
        <v>13</v>
      </c>
      <c r="J10" s="57">
        <v>6</v>
      </c>
      <c r="K10" s="193">
        <v>19</v>
      </c>
      <c r="L10" s="681">
        <v>835</v>
      </c>
      <c r="M10" s="690">
        <v>21</v>
      </c>
      <c r="N10" s="713">
        <v>856</v>
      </c>
      <c r="O10" s="57">
        <v>4</v>
      </c>
      <c r="P10" s="57">
        <v>3</v>
      </c>
      <c r="Q10" s="193">
        <v>7</v>
      </c>
      <c r="R10" s="681">
        <v>172</v>
      </c>
      <c r="S10" s="690">
        <v>24</v>
      </c>
      <c r="T10" s="713">
        <v>196</v>
      </c>
      <c r="U10" s="57">
        <v>9</v>
      </c>
      <c r="V10" s="57">
        <v>3</v>
      </c>
      <c r="W10" s="193">
        <v>12</v>
      </c>
      <c r="X10" s="1"/>
    </row>
    <row r="11" spans="2:24" ht="21.6" customHeight="1" x14ac:dyDescent="0.2">
      <c r="B11" s="618"/>
      <c r="C11" s="630"/>
      <c r="D11" s="685"/>
      <c r="E11" s="678"/>
      <c r="F11" s="674"/>
      <c r="G11" s="671"/>
      <c r="H11" s="671"/>
      <c r="I11" s="364">
        <v>1.2909632571996028E-2</v>
      </c>
      <c r="J11" s="364">
        <v>0.13333333333333333</v>
      </c>
      <c r="K11" s="365">
        <v>1.8060836501901139E-2</v>
      </c>
      <c r="L11" s="665"/>
      <c r="M11" s="667"/>
      <c r="N11" s="675"/>
      <c r="O11" s="364">
        <v>4.7904191616766467E-3</v>
      </c>
      <c r="P11" s="364">
        <v>0.14285714285714285</v>
      </c>
      <c r="Q11" s="365">
        <v>8.1775700934579431E-3</v>
      </c>
      <c r="R11" s="665"/>
      <c r="S11" s="667"/>
      <c r="T11" s="675"/>
      <c r="U11" s="364">
        <v>5.232558139534884E-2</v>
      </c>
      <c r="V11" s="364">
        <v>0.125</v>
      </c>
      <c r="W11" s="365">
        <v>6.1224489795918366E-2</v>
      </c>
      <c r="X11" s="1"/>
    </row>
    <row r="12" spans="2:24" ht="21.6" customHeight="1" x14ac:dyDescent="0.2">
      <c r="B12" s="618"/>
      <c r="C12" s="629" t="s">
        <v>171</v>
      </c>
      <c r="D12" s="691">
        <v>85</v>
      </c>
      <c r="E12" s="717">
        <v>64</v>
      </c>
      <c r="F12" s="672">
        <v>14482</v>
      </c>
      <c r="G12" s="668">
        <v>2067</v>
      </c>
      <c r="H12" s="668">
        <v>16549</v>
      </c>
      <c r="I12" s="56">
        <v>18</v>
      </c>
      <c r="J12" s="56">
        <v>2</v>
      </c>
      <c r="K12" s="191">
        <v>20</v>
      </c>
      <c r="L12" s="664">
        <v>11291</v>
      </c>
      <c r="M12" s="666">
        <v>1092</v>
      </c>
      <c r="N12" s="675">
        <v>12383</v>
      </c>
      <c r="O12" s="56">
        <v>3</v>
      </c>
      <c r="P12" s="56">
        <v>0</v>
      </c>
      <c r="Q12" s="191">
        <v>3</v>
      </c>
      <c r="R12" s="664">
        <v>3191</v>
      </c>
      <c r="S12" s="666">
        <v>975</v>
      </c>
      <c r="T12" s="675">
        <v>4166</v>
      </c>
      <c r="U12" s="56">
        <v>15</v>
      </c>
      <c r="V12" s="56">
        <v>2</v>
      </c>
      <c r="W12" s="191">
        <v>17</v>
      </c>
      <c r="X12" s="1"/>
    </row>
    <row r="13" spans="2:24" ht="21.6" customHeight="1" x14ac:dyDescent="0.2">
      <c r="B13" s="618"/>
      <c r="C13" s="630"/>
      <c r="D13" s="685"/>
      <c r="E13" s="678"/>
      <c r="F13" s="674"/>
      <c r="G13" s="671"/>
      <c r="H13" s="671"/>
      <c r="I13" s="364">
        <v>1.2429222483082447E-3</v>
      </c>
      <c r="J13" s="364">
        <v>9.6758587324625057E-4</v>
      </c>
      <c r="K13" s="365">
        <v>1.2085322375974378E-3</v>
      </c>
      <c r="L13" s="665"/>
      <c r="M13" s="667"/>
      <c r="N13" s="675"/>
      <c r="O13" s="364">
        <v>2.6569834381365688E-4</v>
      </c>
      <c r="P13" s="364">
        <v>0</v>
      </c>
      <c r="Q13" s="365">
        <v>2.4226762496971655E-4</v>
      </c>
      <c r="R13" s="665"/>
      <c r="S13" s="667"/>
      <c r="T13" s="675"/>
      <c r="U13" s="364">
        <v>4.700720777185835E-3</v>
      </c>
      <c r="V13" s="364">
        <v>2.0512820512820513E-3</v>
      </c>
      <c r="W13" s="365">
        <v>4.0806529044647146E-3</v>
      </c>
      <c r="X13" s="1"/>
    </row>
    <row r="14" spans="2:24" ht="21.6" customHeight="1" x14ac:dyDescent="0.2">
      <c r="B14" s="618"/>
      <c r="C14" s="629" t="s">
        <v>212</v>
      </c>
      <c r="D14" s="691">
        <v>25</v>
      </c>
      <c r="E14" s="717">
        <v>16</v>
      </c>
      <c r="F14" s="672">
        <v>2215</v>
      </c>
      <c r="G14" s="668">
        <v>162</v>
      </c>
      <c r="H14" s="668">
        <v>2377</v>
      </c>
      <c r="I14" s="56">
        <v>1</v>
      </c>
      <c r="J14" s="56">
        <v>1</v>
      </c>
      <c r="K14" s="191">
        <v>2</v>
      </c>
      <c r="L14" s="664">
        <v>2038</v>
      </c>
      <c r="M14" s="666">
        <v>104</v>
      </c>
      <c r="N14" s="675">
        <v>2142</v>
      </c>
      <c r="O14" s="56">
        <v>0</v>
      </c>
      <c r="P14" s="56">
        <v>0</v>
      </c>
      <c r="Q14" s="191">
        <v>0</v>
      </c>
      <c r="R14" s="664">
        <v>177</v>
      </c>
      <c r="S14" s="666">
        <v>58</v>
      </c>
      <c r="T14" s="675">
        <v>235</v>
      </c>
      <c r="U14" s="56">
        <v>1</v>
      </c>
      <c r="V14" s="56">
        <v>1</v>
      </c>
      <c r="W14" s="191">
        <v>2</v>
      </c>
      <c r="X14" s="1"/>
    </row>
    <row r="15" spans="2:24" ht="21.6" customHeight="1" x14ac:dyDescent="0.2">
      <c r="B15" s="618"/>
      <c r="C15" s="634"/>
      <c r="D15" s="685"/>
      <c r="E15" s="678"/>
      <c r="F15" s="674"/>
      <c r="G15" s="671"/>
      <c r="H15" s="671"/>
      <c r="I15" s="364">
        <v>4.514672686230248E-4</v>
      </c>
      <c r="J15" s="364">
        <v>6.1728395061728392E-3</v>
      </c>
      <c r="K15" s="365">
        <v>8.4139671855279767E-4</v>
      </c>
      <c r="L15" s="665"/>
      <c r="M15" s="667"/>
      <c r="N15" s="675"/>
      <c r="O15" s="364">
        <v>0</v>
      </c>
      <c r="P15" s="364">
        <v>0</v>
      </c>
      <c r="Q15" s="365">
        <v>0</v>
      </c>
      <c r="R15" s="665"/>
      <c r="S15" s="667"/>
      <c r="T15" s="675"/>
      <c r="U15" s="364">
        <v>5.6497175141242938E-3</v>
      </c>
      <c r="V15" s="364">
        <v>1.7241379310344827E-2</v>
      </c>
      <c r="W15" s="365">
        <v>8.5106382978723406E-3</v>
      </c>
      <c r="X15" s="1"/>
    </row>
    <row r="16" spans="2:24" ht="21.6" customHeight="1" x14ac:dyDescent="0.2">
      <c r="B16" s="618"/>
      <c r="C16" s="629" t="s">
        <v>264</v>
      </c>
      <c r="D16" s="691">
        <v>75</v>
      </c>
      <c r="E16" s="717">
        <v>54</v>
      </c>
      <c r="F16" s="672">
        <v>1558</v>
      </c>
      <c r="G16" s="668">
        <v>819</v>
      </c>
      <c r="H16" s="668">
        <v>2377</v>
      </c>
      <c r="I16" s="56">
        <v>1</v>
      </c>
      <c r="J16" s="56">
        <v>1</v>
      </c>
      <c r="K16" s="191">
        <v>2</v>
      </c>
      <c r="L16" s="664">
        <v>1030</v>
      </c>
      <c r="M16" s="666">
        <v>255</v>
      </c>
      <c r="N16" s="675">
        <v>1285</v>
      </c>
      <c r="O16" s="56">
        <v>0</v>
      </c>
      <c r="P16" s="56">
        <v>0</v>
      </c>
      <c r="Q16" s="191">
        <v>0</v>
      </c>
      <c r="R16" s="664">
        <v>528</v>
      </c>
      <c r="S16" s="666">
        <v>564</v>
      </c>
      <c r="T16" s="675">
        <v>1092</v>
      </c>
      <c r="U16" s="56">
        <v>1</v>
      </c>
      <c r="V16" s="56">
        <v>1</v>
      </c>
      <c r="W16" s="191">
        <v>2</v>
      </c>
      <c r="X16" s="1"/>
    </row>
    <row r="17" spans="2:24" ht="21.6" customHeight="1" x14ac:dyDescent="0.2">
      <c r="B17" s="618"/>
      <c r="C17" s="630"/>
      <c r="D17" s="685"/>
      <c r="E17" s="678"/>
      <c r="F17" s="674"/>
      <c r="G17" s="671"/>
      <c r="H17" s="671"/>
      <c r="I17" s="364">
        <v>6.4184852374839533E-4</v>
      </c>
      <c r="J17" s="364">
        <v>1.221001221001221E-3</v>
      </c>
      <c r="K17" s="365">
        <v>8.4139671855279767E-4</v>
      </c>
      <c r="L17" s="665"/>
      <c r="M17" s="667"/>
      <c r="N17" s="675"/>
      <c r="O17" s="364">
        <v>0</v>
      </c>
      <c r="P17" s="364">
        <v>0</v>
      </c>
      <c r="Q17" s="365">
        <v>0</v>
      </c>
      <c r="R17" s="665"/>
      <c r="S17" s="667"/>
      <c r="T17" s="675"/>
      <c r="U17" s="364">
        <v>1.893939393939394E-3</v>
      </c>
      <c r="V17" s="364">
        <v>1.7730496453900709E-3</v>
      </c>
      <c r="W17" s="365">
        <v>1.8315018315018315E-3</v>
      </c>
      <c r="X17" s="1"/>
    </row>
    <row r="18" spans="2:24" ht="21.6" customHeight="1" x14ac:dyDescent="0.2">
      <c r="B18" s="618"/>
      <c r="C18" s="629" t="s">
        <v>231</v>
      </c>
      <c r="D18" s="691">
        <v>8</v>
      </c>
      <c r="E18" s="717">
        <v>4</v>
      </c>
      <c r="F18" s="672">
        <v>1488</v>
      </c>
      <c r="G18" s="668">
        <v>214</v>
      </c>
      <c r="H18" s="668">
        <v>1702</v>
      </c>
      <c r="I18" s="56">
        <v>46</v>
      </c>
      <c r="J18" s="56">
        <v>1</v>
      </c>
      <c r="K18" s="191">
        <v>47</v>
      </c>
      <c r="L18" s="664">
        <v>633</v>
      </c>
      <c r="M18" s="666">
        <v>6</v>
      </c>
      <c r="N18" s="675">
        <v>639</v>
      </c>
      <c r="O18" s="56">
        <v>0</v>
      </c>
      <c r="P18" s="56">
        <v>0</v>
      </c>
      <c r="Q18" s="191">
        <v>0</v>
      </c>
      <c r="R18" s="664">
        <v>855</v>
      </c>
      <c r="S18" s="666">
        <v>208</v>
      </c>
      <c r="T18" s="675">
        <v>1063</v>
      </c>
      <c r="U18" s="56">
        <v>46</v>
      </c>
      <c r="V18" s="56">
        <v>1</v>
      </c>
      <c r="W18" s="191">
        <v>47</v>
      </c>
      <c r="X18" s="1"/>
    </row>
    <row r="19" spans="2:24" ht="21.6" customHeight="1" x14ac:dyDescent="0.2">
      <c r="B19" s="618"/>
      <c r="C19" s="630"/>
      <c r="D19" s="685"/>
      <c r="E19" s="678"/>
      <c r="F19" s="674"/>
      <c r="G19" s="671"/>
      <c r="H19" s="671"/>
      <c r="I19" s="364">
        <v>3.0913978494623656E-2</v>
      </c>
      <c r="J19" s="364">
        <v>4.6728971962616819E-3</v>
      </c>
      <c r="K19" s="365">
        <v>2.7614571092831962E-2</v>
      </c>
      <c r="L19" s="665"/>
      <c r="M19" s="667"/>
      <c r="N19" s="675"/>
      <c r="O19" s="364">
        <v>0</v>
      </c>
      <c r="P19" s="364">
        <v>0</v>
      </c>
      <c r="Q19" s="365">
        <v>0</v>
      </c>
      <c r="R19" s="665"/>
      <c r="S19" s="667"/>
      <c r="T19" s="675"/>
      <c r="U19" s="364">
        <v>5.3801169590643273E-2</v>
      </c>
      <c r="V19" s="364">
        <v>4.807692307692308E-3</v>
      </c>
      <c r="W19" s="365">
        <v>4.4214487300094071E-2</v>
      </c>
      <c r="X19" s="1"/>
    </row>
    <row r="20" spans="2:24" ht="21.6" customHeight="1" x14ac:dyDescent="0.2">
      <c r="B20" s="618"/>
      <c r="C20" s="629" t="s">
        <v>174</v>
      </c>
      <c r="D20" s="691">
        <v>162</v>
      </c>
      <c r="E20" s="717">
        <v>145</v>
      </c>
      <c r="F20" s="672">
        <v>10281</v>
      </c>
      <c r="G20" s="668">
        <v>4744</v>
      </c>
      <c r="H20" s="668">
        <v>15025</v>
      </c>
      <c r="I20" s="56">
        <v>32</v>
      </c>
      <c r="J20" s="56">
        <v>9</v>
      </c>
      <c r="K20" s="191">
        <v>41</v>
      </c>
      <c r="L20" s="664">
        <v>3930</v>
      </c>
      <c r="M20" s="666">
        <v>1363</v>
      </c>
      <c r="N20" s="675">
        <v>5293</v>
      </c>
      <c r="O20" s="56">
        <v>0</v>
      </c>
      <c r="P20" s="56">
        <v>0</v>
      </c>
      <c r="Q20" s="191">
        <v>0</v>
      </c>
      <c r="R20" s="664">
        <v>6351</v>
      </c>
      <c r="S20" s="666">
        <v>3381</v>
      </c>
      <c r="T20" s="675">
        <v>9732</v>
      </c>
      <c r="U20" s="56">
        <v>32</v>
      </c>
      <c r="V20" s="56">
        <v>9</v>
      </c>
      <c r="W20" s="191">
        <v>41</v>
      </c>
      <c r="X20" s="1"/>
    </row>
    <row r="21" spans="2:24" ht="21.6" customHeight="1" thickBot="1" x14ac:dyDescent="0.25">
      <c r="B21" s="623"/>
      <c r="C21" s="632"/>
      <c r="D21" s="695"/>
      <c r="E21" s="683"/>
      <c r="F21" s="674"/>
      <c r="G21" s="671"/>
      <c r="H21" s="671"/>
      <c r="I21" s="364">
        <v>3.1125376908861008E-3</v>
      </c>
      <c r="J21" s="364">
        <v>1.8971332209106238E-3</v>
      </c>
      <c r="K21" s="365">
        <v>2.7287853577371048E-3</v>
      </c>
      <c r="L21" s="665"/>
      <c r="M21" s="667"/>
      <c r="N21" s="675"/>
      <c r="O21" s="364">
        <v>0</v>
      </c>
      <c r="P21" s="364">
        <v>0</v>
      </c>
      <c r="Q21" s="365">
        <v>0</v>
      </c>
      <c r="R21" s="665"/>
      <c r="S21" s="667"/>
      <c r="T21" s="675"/>
      <c r="U21" s="364">
        <v>5.0385766021099039E-3</v>
      </c>
      <c r="V21" s="364">
        <v>2.6619343389529724E-3</v>
      </c>
      <c r="W21" s="365">
        <v>4.2129058775174678E-3</v>
      </c>
      <c r="X21" s="1"/>
    </row>
    <row r="22" spans="2:24" ht="21.6" customHeight="1" thickTop="1" x14ac:dyDescent="0.2">
      <c r="B22" s="617" t="s">
        <v>227</v>
      </c>
      <c r="C22" s="630" t="s">
        <v>217</v>
      </c>
      <c r="D22" s="692">
        <v>92</v>
      </c>
      <c r="E22" s="693">
        <v>53</v>
      </c>
      <c r="F22" s="680">
        <v>448</v>
      </c>
      <c r="G22" s="676">
        <v>204</v>
      </c>
      <c r="H22" s="676">
        <v>652</v>
      </c>
      <c r="I22" s="366">
        <v>1</v>
      </c>
      <c r="J22" s="366">
        <v>1</v>
      </c>
      <c r="K22" s="367">
        <v>2</v>
      </c>
      <c r="L22" s="681">
        <v>246</v>
      </c>
      <c r="M22" s="690">
        <v>61</v>
      </c>
      <c r="N22" s="676">
        <v>307</v>
      </c>
      <c r="O22" s="366">
        <v>0</v>
      </c>
      <c r="P22" s="366">
        <v>0</v>
      </c>
      <c r="Q22" s="367">
        <v>0</v>
      </c>
      <c r="R22" s="681">
        <v>202</v>
      </c>
      <c r="S22" s="690">
        <v>143</v>
      </c>
      <c r="T22" s="676">
        <v>345</v>
      </c>
      <c r="U22" s="366">
        <v>1</v>
      </c>
      <c r="V22" s="366">
        <v>1</v>
      </c>
      <c r="W22" s="367">
        <v>2</v>
      </c>
      <c r="X22" s="1"/>
    </row>
    <row r="23" spans="2:24" ht="21.6" customHeight="1" x14ac:dyDescent="0.2">
      <c r="B23" s="618"/>
      <c r="C23" s="630"/>
      <c r="D23" s="685"/>
      <c r="E23" s="678"/>
      <c r="F23" s="674"/>
      <c r="G23" s="671"/>
      <c r="H23" s="671"/>
      <c r="I23" s="364">
        <v>2.232142857142857E-3</v>
      </c>
      <c r="J23" s="364">
        <v>4.9019607843137254E-3</v>
      </c>
      <c r="K23" s="365">
        <v>3.0674846625766872E-3</v>
      </c>
      <c r="L23" s="665"/>
      <c r="M23" s="667"/>
      <c r="N23" s="671"/>
      <c r="O23" s="364">
        <v>0</v>
      </c>
      <c r="P23" s="364">
        <v>0</v>
      </c>
      <c r="Q23" s="365">
        <v>0</v>
      </c>
      <c r="R23" s="665"/>
      <c r="S23" s="667"/>
      <c r="T23" s="671"/>
      <c r="U23" s="364">
        <v>4.9504950495049506E-3</v>
      </c>
      <c r="V23" s="364">
        <v>6.993006993006993E-3</v>
      </c>
      <c r="W23" s="365">
        <v>5.7971014492753624E-3</v>
      </c>
      <c r="X23" s="1"/>
    </row>
    <row r="24" spans="2:24" ht="21.6" customHeight="1" x14ac:dyDescent="0.2">
      <c r="B24" s="618"/>
      <c r="C24" s="629" t="s">
        <v>218</v>
      </c>
      <c r="D24" s="691">
        <v>163</v>
      </c>
      <c r="E24" s="717">
        <v>119</v>
      </c>
      <c r="F24" s="672">
        <v>1888</v>
      </c>
      <c r="G24" s="668">
        <v>755</v>
      </c>
      <c r="H24" s="668">
        <v>2643</v>
      </c>
      <c r="I24" s="56">
        <v>13</v>
      </c>
      <c r="J24" s="56">
        <v>8</v>
      </c>
      <c r="K24" s="191">
        <v>21</v>
      </c>
      <c r="L24" s="664">
        <v>1253</v>
      </c>
      <c r="M24" s="666">
        <v>227</v>
      </c>
      <c r="N24" s="668">
        <v>1480</v>
      </c>
      <c r="O24" s="56">
        <v>4</v>
      </c>
      <c r="P24" s="56">
        <v>3</v>
      </c>
      <c r="Q24" s="191">
        <v>7</v>
      </c>
      <c r="R24" s="664">
        <v>635</v>
      </c>
      <c r="S24" s="666">
        <v>528</v>
      </c>
      <c r="T24" s="668">
        <v>1163</v>
      </c>
      <c r="U24" s="56">
        <v>9</v>
      </c>
      <c r="V24" s="56">
        <v>5</v>
      </c>
      <c r="W24" s="191">
        <v>14</v>
      </c>
      <c r="X24" s="1"/>
    </row>
    <row r="25" spans="2:24" ht="21.6" customHeight="1" x14ac:dyDescent="0.2">
      <c r="B25" s="618"/>
      <c r="C25" s="630"/>
      <c r="D25" s="685"/>
      <c r="E25" s="678"/>
      <c r="F25" s="674"/>
      <c r="G25" s="671"/>
      <c r="H25" s="671"/>
      <c r="I25" s="364">
        <v>6.8855932203389829E-3</v>
      </c>
      <c r="J25" s="364">
        <v>1.0596026490066225E-2</v>
      </c>
      <c r="K25" s="365">
        <v>7.9455164585698068E-3</v>
      </c>
      <c r="L25" s="665"/>
      <c r="M25" s="667"/>
      <c r="N25" s="671"/>
      <c r="O25" s="364">
        <v>3.1923383878691143E-3</v>
      </c>
      <c r="P25" s="364">
        <v>1.3215859030837005E-2</v>
      </c>
      <c r="Q25" s="365">
        <v>4.72972972972973E-3</v>
      </c>
      <c r="R25" s="665"/>
      <c r="S25" s="667"/>
      <c r="T25" s="671"/>
      <c r="U25" s="364">
        <v>1.4173228346456693E-2</v>
      </c>
      <c r="V25" s="364">
        <v>9.46969696969697E-3</v>
      </c>
      <c r="W25" s="365">
        <v>1.2037833190025795E-2</v>
      </c>
      <c r="X25" s="1"/>
    </row>
    <row r="26" spans="2:24" ht="21.6" customHeight="1" x14ac:dyDescent="0.2">
      <c r="B26" s="618"/>
      <c r="C26" s="629" t="s">
        <v>219</v>
      </c>
      <c r="D26" s="691">
        <v>48</v>
      </c>
      <c r="E26" s="717">
        <v>42</v>
      </c>
      <c r="F26" s="672">
        <v>1180</v>
      </c>
      <c r="G26" s="668">
        <v>643</v>
      </c>
      <c r="H26" s="668">
        <v>1823</v>
      </c>
      <c r="I26" s="56">
        <v>4</v>
      </c>
      <c r="J26" s="56">
        <v>2</v>
      </c>
      <c r="K26" s="191">
        <v>6</v>
      </c>
      <c r="L26" s="664">
        <v>620</v>
      </c>
      <c r="M26" s="666">
        <v>242</v>
      </c>
      <c r="N26" s="668">
        <v>862</v>
      </c>
      <c r="O26" s="56">
        <v>0</v>
      </c>
      <c r="P26" s="56">
        <v>0</v>
      </c>
      <c r="Q26" s="191">
        <v>0</v>
      </c>
      <c r="R26" s="664">
        <v>560</v>
      </c>
      <c r="S26" s="666">
        <v>401</v>
      </c>
      <c r="T26" s="668">
        <v>961</v>
      </c>
      <c r="U26" s="56">
        <v>4</v>
      </c>
      <c r="V26" s="56">
        <v>2</v>
      </c>
      <c r="W26" s="191">
        <v>6</v>
      </c>
      <c r="X26" s="1"/>
    </row>
    <row r="27" spans="2:24" ht="21.6" customHeight="1" x14ac:dyDescent="0.2">
      <c r="B27" s="618"/>
      <c r="C27" s="630"/>
      <c r="D27" s="685"/>
      <c r="E27" s="678"/>
      <c r="F27" s="674"/>
      <c r="G27" s="671"/>
      <c r="H27" s="671"/>
      <c r="I27" s="364">
        <v>3.3898305084745762E-3</v>
      </c>
      <c r="J27" s="364">
        <v>3.1104199066874028E-3</v>
      </c>
      <c r="K27" s="365">
        <v>3.2912781130005485E-3</v>
      </c>
      <c r="L27" s="665"/>
      <c r="M27" s="667"/>
      <c r="N27" s="671"/>
      <c r="O27" s="364">
        <v>0</v>
      </c>
      <c r="P27" s="364">
        <v>0</v>
      </c>
      <c r="Q27" s="365">
        <v>0</v>
      </c>
      <c r="R27" s="665"/>
      <c r="S27" s="667"/>
      <c r="T27" s="671"/>
      <c r="U27" s="364">
        <v>7.1428571428571426E-3</v>
      </c>
      <c r="V27" s="364">
        <v>4.9875311720698253E-3</v>
      </c>
      <c r="W27" s="365">
        <v>6.2434963579604576E-3</v>
      </c>
      <c r="X27" s="1"/>
    </row>
    <row r="28" spans="2:24" ht="21.6" customHeight="1" x14ac:dyDescent="0.2">
      <c r="B28" s="618"/>
      <c r="C28" s="629" t="s">
        <v>220</v>
      </c>
      <c r="D28" s="691">
        <v>38</v>
      </c>
      <c r="E28" s="717">
        <v>36</v>
      </c>
      <c r="F28" s="672">
        <v>1731</v>
      </c>
      <c r="G28" s="668">
        <v>881</v>
      </c>
      <c r="H28" s="668">
        <v>2612</v>
      </c>
      <c r="I28" s="56">
        <v>5</v>
      </c>
      <c r="J28" s="56">
        <v>1</v>
      </c>
      <c r="K28" s="191">
        <v>6</v>
      </c>
      <c r="L28" s="664">
        <v>969</v>
      </c>
      <c r="M28" s="666">
        <v>379</v>
      </c>
      <c r="N28" s="668">
        <v>1348</v>
      </c>
      <c r="O28" s="56">
        <v>0</v>
      </c>
      <c r="P28" s="56">
        <v>0</v>
      </c>
      <c r="Q28" s="191">
        <v>0</v>
      </c>
      <c r="R28" s="664">
        <v>762</v>
      </c>
      <c r="S28" s="666">
        <v>502</v>
      </c>
      <c r="T28" s="668">
        <v>1264</v>
      </c>
      <c r="U28" s="56">
        <v>5</v>
      </c>
      <c r="V28" s="56">
        <v>1</v>
      </c>
      <c r="W28" s="191">
        <v>6</v>
      </c>
      <c r="X28" s="1"/>
    </row>
    <row r="29" spans="2:24" ht="21.6" customHeight="1" x14ac:dyDescent="0.2">
      <c r="B29" s="618"/>
      <c r="C29" s="630"/>
      <c r="D29" s="685"/>
      <c r="E29" s="678"/>
      <c r="F29" s="674"/>
      <c r="G29" s="671"/>
      <c r="H29" s="671"/>
      <c r="I29" s="364">
        <v>2.8885037550548816E-3</v>
      </c>
      <c r="J29" s="364">
        <v>1.1350737797956867E-3</v>
      </c>
      <c r="K29" s="365">
        <v>2.2970903522205209E-3</v>
      </c>
      <c r="L29" s="665"/>
      <c r="M29" s="667"/>
      <c r="N29" s="671"/>
      <c r="O29" s="364">
        <v>0</v>
      </c>
      <c r="P29" s="364">
        <v>0</v>
      </c>
      <c r="Q29" s="365">
        <v>0</v>
      </c>
      <c r="R29" s="665"/>
      <c r="S29" s="667"/>
      <c r="T29" s="671"/>
      <c r="U29" s="364">
        <v>6.5616797900262466E-3</v>
      </c>
      <c r="V29" s="364">
        <v>1.9920318725099601E-3</v>
      </c>
      <c r="W29" s="365">
        <v>4.7468354430379748E-3</v>
      </c>
      <c r="X29" s="1"/>
    </row>
    <row r="30" spans="2:24" ht="21.6" customHeight="1" x14ac:dyDescent="0.2">
      <c r="B30" s="618"/>
      <c r="C30" s="629" t="s">
        <v>221</v>
      </c>
      <c r="D30" s="691">
        <v>33</v>
      </c>
      <c r="E30" s="717">
        <v>26</v>
      </c>
      <c r="F30" s="672">
        <v>3467</v>
      </c>
      <c r="G30" s="668">
        <v>990</v>
      </c>
      <c r="H30" s="668">
        <v>4457</v>
      </c>
      <c r="I30" s="56">
        <v>2</v>
      </c>
      <c r="J30" s="56">
        <v>0</v>
      </c>
      <c r="K30" s="191">
        <v>2</v>
      </c>
      <c r="L30" s="664">
        <v>1998</v>
      </c>
      <c r="M30" s="666">
        <v>260</v>
      </c>
      <c r="N30" s="668">
        <v>2258</v>
      </c>
      <c r="O30" s="56">
        <v>0</v>
      </c>
      <c r="P30" s="56">
        <v>0</v>
      </c>
      <c r="Q30" s="191">
        <v>0</v>
      </c>
      <c r="R30" s="664">
        <v>1469</v>
      </c>
      <c r="S30" s="666">
        <v>730</v>
      </c>
      <c r="T30" s="668">
        <v>2199</v>
      </c>
      <c r="U30" s="56">
        <v>2</v>
      </c>
      <c r="V30" s="56">
        <v>0</v>
      </c>
      <c r="W30" s="191">
        <v>2</v>
      </c>
      <c r="X30" s="1"/>
    </row>
    <row r="31" spans="2:24" ht="21.6" customHeight="1" x14ac:dyDescent="0.2">
      <c r="B31" s="618"/>
      <c r="C31" s="634"/>
      <c r="D31" s="685"/>
      <c r="E31" s="678"/>
      <c r="F31" s="674"/>
      <c r="G31" s="671"/>
      <c r="H31" s="671"/>
      <c r="I31" s="364">
        <v>5.7686760888376112E-4</v>
      </c>
      <c r="J31" s="364">
        <v>0</v>
      </c>
      <c r="K31" s="365">
        <v>4.4873233116446041E-4</v>
      </c>
      <c r="L31" s="665"/>
      <c r="M31" s="667"/>
      <c r="N31" s="671"/>
      <c r="O31" s="364">
        <v>0</v>
      </c>
      <c r="P31" s="364">
        <v>0</v>
      </c>
      <c r="Q31" s="365">
        <v>0</v>
      </c>
      <c r="R31" s="665"/>
      <c r="S31" s="667"/>
      <c r="T31" s="671"/>
      <c r="U31" s="364">
        <v>1.3614703880190605E-3</v>
      </c>
      <c r="V31" s="364">
        <v>0</v>
      </c>
      <c r="W31" s="365">
        <v>9.0950432014552066E-4</v>
      </c>
      <c r="X31" s="1"/>
    </row>
    <row r="32" spans="2:24" ht="21.6" customHeight="1" x14ac:dyDescent="0.2">
      <c r="B32" s="618"/>
      <c r="C32" s="630" t="s">
        <v>222</v>
      </c>
      <c r="D32" s="691">
        <v>30</v>
      </c>
      <c r="E32" s="717">
        <v>27</v>
      </c>
      <c r="F32" s="672">
        <v>22317</v>
      </c>
      <c r="G32" s="668">
        <v>4578</v>
      </c>
      <c r="H32" s="668">
        <v>26895</v>
      </c>
      <c r="I32" s="56">
        <v>86</v>
      </c>
      <c r="J32" s="56">
        <v>8</v>
      </c>
      <c r="K32" s="191">
        <v>94</v>
      </c>
      <c r="L32" s="664">
        <v>14671</v>
      </c>
      <c r="M32" s="666">
        <v>1672</v>
      </c>
      <c r="N32" s="668">
        <v>16343</v>
      </c>
      <c r="O32" s="56">
        <v>3</v>
      </c>
      <c r="P32" s="56">
        <v>0</v>
      </c>
      <c r="Q32" s="191">
        <v>3</v>
      </c>
      <c r="R32" s="664">
        <v>7646</v>
      </c>
      <c r="S32" s="666">
        <v>2906</v>
      </c>
      <c r="T32" s="668">
        <v>10552</v>
      </c>
      <c r="U32" s="56">
        <v>83</v>
      </c>
      <c r="V32" s="56">
        <v>8</v>
      </c>
      <c r="W32" s="191">
        <v>91</v>
      </c>
      <c r="X32" s="1"/>
    </row>
    <row r="33" spans="2:24" ht="21.6" customHeight="1" thickBot="1" x14ac:dyDescent="0.25">
      <c r="B33" s="618"/>
      <c r="C33" s="632"/>
      <c r="D33" s="695"/>
      <c r="E33" s="683"/>
      <c r="F33" s="673"/>
      <c r="G33" s="669"/>
      <c r="H33" s="669"/>
      <c r="I33" s="362">
        <v>3.8535645472061657E-3</v>
      </c>
      <c r="J33" s="362">
        <v>1.7474879860200961E-3</v>
      </c>
      <c r="K33" s="363">
        <v>3.4950734337237405E-3</v>
      </c>
      <c r="L33" s="682"/>
      <c r="M33" s="670"/>
      <c r="N33" s="669"/>
      <c r="O33" s="362">
        <v>2.0448503851134891E-4</v>
      </c>
      <c r="P33" s="362">
        <v>0</v>
      </c>
      <c r="Q33" s="363">
        <v>1.8356482897876768E-4</v>
      </c>
      <c r="R33" s="682"/>
      <c r="S33" s="670"/>
      <c r="T33" s="669"/>
      <c r="U33" s="362">
        <v>1.0855349202197228E-2</v>
      </c>
      <c r="V33" s="362">
        <v>2.7529249827942187E-3</v>
      </c>
      <c r="W33" s="363">
        <v>8.6239575435936317E-3</v>
      </c>
      <c r="X33" s="1"/>
    </row>
    <row r="34" spans="2:24" ht="21.6" customHeight="1" thickTop="1" x14ac:dyDescent="0.2">
      <c r="B34" s="618"/>
      <c r="C34" s="31" t="s">
        <v>223</v>
      </c>
      <c r="D34" s="692">
        <v>282</v>
      </c>
      <c r="E34" s="693">
        <v>223</v>
      </c>
      <c r="F34" s="664">
        <v>8266</v>
      </c>
      <c r="G34" s="666">
        <v>3269</v>
      </c>
      <c r="H34" s="666">
        <v>11535</v>
      </c>
      <c r="I34" s="56">
        <v>24</v>
      </c>
      <c r="J34" s="56">
        <v>11</v>
      </c>
      <c r="K34" s="191">
        <v>35</v>
      </c>
      <c r="L34" s="664">
        <v>4840</v>
      </c>
      <c r="M34" s="666">
        <v>1108</v>
      </c>
      <c r="N34" s="666">
        <v>5948</v>
      </c>
      <c r="O34" s="56">
        <v>4</v>
      </c>
      <c r="P34" s="56">
        <v>3</v>
      </c>
      <c r="Q34" s="191">
        <v>7</v>
      </c>
      <c r="R34" s="664">
        <v>3426</v>
      </c>
      <c r="S34" s="666">
        <v>2161</v>
      </c>
      <c r="T34" s="666">
        <v>5587</v>
      </c>
      <c r="U34" s="56">
        <v>20</v>
      </c>
      <c r="V34" s="56">
        <v>8</v>
      </c>
      <c r="W34" s="191">
        <v>28</v>
      </c>
    </row>
    <row r="35" spans="2:24" ht="21.6" customHeight="1" x14ac:dyDescent="0.2">
      <c r="B35" s="618"/>
      <c r="C35" s="32" t="s">
        <v>224</v>
      </c>
      <c r="D35" s="685"/>
      <c r="E35" s="678"/>
      <c r="F35" s="665"/>
      <c r="G35" s="667"/>
      <c r="H35" s="667"/>
      <c r="I35" s="364">
        <v>2.9034599564481006E-3</v>
      </c>
      <c r="J35" s="364">
        <v>3.3649434077699602E-3</v>
      </c>
      <c r="K35" s="365">
        <v>3.0342436064152581E-3</v>
      </c>
      <c r="L35" s="665"/>
      <c r="M35" s="667"/>
      <c r="N35" s="667"/>
      <c r="O35" s="364">
        <v>8.2644628099173552E-4</v>
      </c>
      <c r="P35" s="364">
        <v>2.707581227436823E-3</v>
      </c>
      <c r="Q35" s="365">
        <v>1.1768661735036988E-3</v>
      </c>
      <c r="R35" s="665"/>
      <c r="S35" s="667"/>
      <c r="T35" s="667"/>
      <c r="U35" s="364">
        <v>5.837711617046118E-3</v>
      </c>
      <c r="V35" s="364">
        <v>3.7019898195279964E-3</v>
      </c>
      <c r="W35" s="365">
        <v>5.0116341507069982E-3</v>
      </c>
    </row>
    <row r="36" spans="2:24" ht="21.6" customHeight="1" x14ac:dyDescent="0.2">
      <c r="B36" s="618"/>
      <c r="C36" s="31" t="s">
        <v>223</v>
      </c>
      <c r="D36" s="691">
        <v>149</v>
      </c>
      <c r="E36" s="717">
        <v>131</v>
      </c>
      <c r="F36" s="688">
        <v>28695</v>
      </c>
      <c r="G36" s="686">
        <v>7092</v>
      </c>
      <c r="H36" s="686">
        <v>35787</v>
      </c>
      <c r="I36" s="57">
        <v>97</v>
      </c>
      <c r="J36" s="57">
        <v>11</v>
      </c>
      <c r="K36" s="193">
        <v>108</v>
      </c>
      <c r="L36" s="688">
        <v>18258</v>
      </c>
      <c r="M36" s="686">
        <v>2553</v>
      </c>
      <c r="N36" s="686">
        <v>20811</v>
      </c>
      <c r="O36" s="57">
        <v>3</v>
      </c>
      <c r="P36" s="57">
        <v>0</v>
      </c>
      <c r="Q36" s="193">
        <v>3</v>
      </c>
      <c r="R36" s="688">
        <v>10437</v>
      </c>
      <c r="S36" s="686">
        <v>4539</v>
      </c>
      <c r="T36" s="686">
        <v>14976</v>
      </c>
      <c r="U36" s="57">
        <v>94</v>
      </c>
      <c r="V36" s="57">
        <v>11</v>
      </c>
      <c r="W36" s="193">
        <v>105</v>
      </c>
    </row>
    <row r="37" spans="2:24" ht="21.6" customHeight="1" thickBot="1" x14ac:dyDescent="0.25">
      <c r="B37" s="619"/>
      <c r="C37" s="32" t="s">
        <v>225</v>
      </c>
      <c r="D37" s="685"/>
      <c r="E37" s="678"/>
      <c r="F37" s="689"/>
      <c r="G37" s="687"/>
      <c r="H37" s="687"/>
      <c r="I37" s="368">
        <v>3.3803798571179649E-3</v>
      </c>
      <c r="J37" s="368">
        <v>1.551043429216018E-3</v>
      </c>
      <c r="K37" s="369">
        <v>3.0178556459049375E-3</v>
      </c>
      <c r="L37" s="689"/>
      <c r="M37" s="687"/>
      <c r="N37" s="687"/>
      <c r="O37" s="368">
        <v>1.6431153466973383E-4</v>
      </c>
      <c r="P37" s="368">
        <v>0</v>
      </c>
      <c r="Q37" s="369">
        <v>1.4415453366008361E-4</v>
      </c>
      <c r="R37" s="689"/>
      <c r="S37" s="687"/>
      <c r="T37" s="687"/>
      <c r="U37" s="368">
        <v>9.0064194691961297E-3</v>
      </c>
      <c r="V37" s="368">
        <v>2.4234412866270105E-3</v>
      </c>
      <c r="W37" s="369">
        <v>7.011217948717949E-3</v>
      </c>
    </row>
    <row r="38" spans="2:24" x14ac:dyDescent="0.2">
      <c r="K38" s="1"/>
      <c r="Q38" s="1"/>
      <c r="R38" s="1"/>
      <c r="S38" s="1"/>
      <c r="T38" s="1"/>
      <c r="U38" s="1"/>
      <c r="V38" s="1"/>
    </row>
    <row r="53" spans="3:24" x14ac:dyDescent="0.2">
      <c r="C53" s="19"/>
      <c r="H53" s="19"/>
      <c r="N53" s="19"/>
      <c r="W53" s="13"/>
      <c r="X53" s="1"/>
    </row>
    <row r="54" spans="3:24" x14ac:dyDescent="0.2">
      <c r="K54" s="1"/>
      <c r="Q54" s="1"/>
      <c r="R54" s="1"/>
      <c r="S54" s="1"/>
      <c r="T54" s="1"/>
      <c r="U54" s="1"/>
      <c r="V54" s="1"/>
      <c r="X54" s="1"/>
    </row>
    <row r="55" spans="3:24" x14ac:dyDescent="0.2">
      <c r="K55" s="1"/>
      <c r="Q55" s="1"/>
      <c r="R55" s="1"/>
      <c r="S55" s="1"/>
      <c r="T55" s="1"/>
      <c r="U55" s="1"/>
      <c r="V55" s="1"/>
      <c r="X55" s="1"/>
    </row>
    <row r="56" spans="3:24" x14ac:dyDescent="0.2">
      <c r="K56" s="1"/>
      <c r="Q56" s="1"/>
      <c r="R56" s="1"/>
      <c r="S56" s="1"/>
      <c r="T56" s="1"/>
      <c r="U56" s="1"/>
      <c r="V56" s="1"/>
      <c r="X56" s="1"/>
    </row>
  </sheetData>
  <mergeCells count="192">
    <mergeCell ref="R34:R35"/>
    <mergeCell ref="S34:S35"/>
    <mergeCell ref="T34:T35"/>
    <mergeCell ref="D36:D37"/>
    <mergeCell ref="E36:E37"/>
    <mergeCell ref="D34:D35"/>
    <mergeCell ref="E34:E35"/>
    <mergeCell ref="N12:N13"/>
    <mergeCell ref="N14:N15"/>
    <mergeCell ref="N16:N17"/>
    <mergeCell ref="D32:D33"/>
    <mergeCell ref="E32:E33"/>
    <mergeCell ref="F34:F35"/>
    <mergeCell ref="G34:G35"/>
    <mergeCell ref="H34:H35"/>
    <mergeCell ref="M34:M35"/>
    <mergeCell ref="N34:N35"/>
    <mergeCell ref="L36:L37"/>
    <mergeCell ref="T36:T37"/>
    <mergeCell ref="M36:M37"/>
    <mergeCell ref="N36:N37"/>
    <mergeCell ref="R36:R37"/>
    <mergeCell ref="S36:S37"/>
    <mergeCell ref="D12:D13"/>
    <mergeCell ref="E12:E13"/>
    <mergeCell ref="F36:F37"/>
    <mergeCell ref="G36:G37"/>
    <mergeCell ref="F20:F21"/>
    <mergeCell ref="G20:G21"/>
    <mergeCell ref="G16:G17"/>
    <mergeCell ref="E28:E29"/>
    <mergeCell ref="D30:D31"/>
    <mergeCell ref="E30:E31"/>
    <mergeCell ref="E18:E19"/>
    <mergeCell ref="D20:D21"/>
    <mergeCell ref="E20:E21"/>
    <mergeCell ref="D22:D23"/>
    <mergeCell ref="D14:D15"/>
    <mergeCell ref="E14:E15"/>
    <mergeCell ref="D16:D17"/>
    <mergeCell ref="E16:E17"/>
    <mergeCell ref="F12:F13"/>
    <mergeCell ref="G12:G13"/>
    <mergeCell ref="F18:F19"/>
    <mergeCell ref="G18:G19"/>
    <mergeCell ref="B8:C9"/>
    <mergeCell ref="C12:C13"/>
    <mergeCell ref="C16:C17"/>
    <mergeCell ref="C18:C19"/>
    <mergeCell ref="C10:C11"/>
    <mergeCell ref="B10:B21"/>
    <mergeCell ref="B5:C7"/>
    <mergeCell ref="C20:C21"/>
    <mergeCell ref="M12:M13"/>
    <mergeCell ref="L14:L15"/>
    <mergeCell ref="M14:M15"/>
    <mergeCell ref="L16:L17"/>
    <mergeCell ref="D5:D7"/>
    <mergeCell ref="E5:E7"/>
    <mergeCell ref="D8:D9"/>
    <mergeCell ref="E8:E9"/>
    <mergeCell ref="F10:F11"/>
    <mergeCell ref="D18:D19"/>
    <mergeCell ref="H10:H11"/>
    <mergeCell ref="H12:H13"/>
    <mergeCell ref="H14:H15"/>
    <mergeCell ref="L12:L13"/>
    <mergeCell ref="L5:Q5"/>
    <mergeCell ref="N8:N9"/>
    <mergeCell ref="L10:L11"/>
    <mergeCell ref="M10:M11"/>
    <mergeCell ref="L6:N6"/>
    <mergeCell ref="L8:L9"/>
    <mergeCell ref="M8:M9"/>
    <mergeCell ref="N10:N11"/>
    <mergeCell ref="O6:Q6"/>
    <mergeCell ref="M22:M23"/>
    <mergeCell ref="M24:M25"/>
    <mergeCell ref="M20:M21"/>
    <mergeCell ref="N18:N19"/>
    <mergeCell ref="N20:N21"/>
    <mergeCell ref="N22:N23"/>
    <mergeCell ref="N24:N25"/>
    <mergeCell ref="R14:R15"/>
    <mergeCell ref="S14:S15"/>
    <mergeCell ref="T14:T15"/>
    <mergeCell ref="L18:L19"/>
    <mergeCell ref="M18:M19"/>
    <mergeCell ref="L22:L23"/>
    <mergeCell ref="L24:L25"/>
    <mergeCell ref="R16:R17"/>
    <mergeCell ref="S16:S17"/>
    <mergeCell ref="S24:S25"/>
    <mergeCell ref="R18:R19"/>
    <mergeCell ref="S18:S19"/>
    <mergeCell ref="T18:T19"/>
    <mergeCell ref="T20:T21"/>
    <mergeCell ref="T24:T25"/>
    <mergeCell ref="R20:R21"/>
    <mergeCell ref="T22:T23"/>
    <mergeCell ref="S20:S21"/>
    <mergeCell ref="R22:R23"/>
    <mergeCell ref="S22:S23"/>
    <mergeCell ref="T26:T27"/>
    <mergeCell ref="T28:T29"/>
    <mergeCell ref="S28:S29"/>
    <mergeCell ref="R24:R25"/>
    <mergeCell ref="T32:T33"/>
    <mergeCell ref="R32:R33"/>
    <mergeCell ref="S32:S33"/>
    <mergeCell ref="R28:R29"/>
    <mergeCell ref="S30:S31"/>
    <mergeCell ref="T30:T31"/>
    <mergeCell ref="R30:R31"/>
    <mergeCell ref="R26:R27"/>
    <mergeCell ref="S26:S27"/>
    <mergeCell ref="F5:K5"/>
    <mergeCell ref="F6:H6"/>
    <mergeCell ref="I6:K6"/>
    <mergeCell ref="F8:F9"/>
    <mergeCell ref="G8:G9"/>
    <mergeCell ref="H8:H9"/>
    <mergeCell ref="H16:H17"/>
    <mergeCell ref="H18:H19"/>
    <mergeCell ref="R5:W5"/>
    <mergeCell ref="R10:R11"/>
    <mergeCell ref="S10:S11"/>
    <mergeCell ref="R6:T6"/>
    <mergeCell ref="R8:R9"/>
    <mergeCell ref="S8:S9"/>
    <mergeCell ref="T8:T9"/>
    <mergeCell ref="U6:W6"/>
    <mergeCell ref="T10:T11"/>
    <mergeCell ref="T16:T17"/>
    <mergeCell ref="M16:M17"/>
    <mergeCell ref="R12:R13"/>
    <mergeCell ref="S12:S13"/>
    <mergeCell ref="T12:T13"/>
    <mergeCell ref="F14:F15"/>
    <mergeCell ref="G10:G11"/>
    <mergeCell ref="N32:N33"/>
    <mergeCell ref="M32:M33"/>
    <mergeCell ref="L32:L33"/>
    <mergeCell ref="L30:L31"/>
    <mergeCell ref="M30:M31"/>
    <mergeCell ref="L20:L21"/>
    <mergeCell ref="N30:N31"/>
    <mergeCell ref="L28:L29"/>
    <mergeCell ref="M26:M27"/>
    <mergeCell ref="L26:L27"/>
    <mergeCell ref="M28:M29"/>
    <mergeCell ref="N28:N29"/>
    <mergeCell ref="N26:N27"/>
    <mergeCell ref="H24:H25"/>
    <mergeCell ref="F26:F27"/>
    <mergeCell ref="H20:H21"/>
    <mergeCell ref="H26:H27"/>
    <mergeCell ref="C32:C33"/>
    <mergeCell ref="D24:D25"/>
    <mergeCell ref="E24:E25"/>
    <mergeCell ref="D26:D27"/>
    <mergeCell ref="E26:E27"/>
    <mergeCell ref="H28:H29"/>
    <mergeCell ref="G26:G27"/>
    <mergeCell ref="D28:D29"/>
    <mergeCell ref="H32:H33"/>
    <mergeCell ref="C28:C29"/>
    <mergeCell ref="C30:C31"/>
    <mergeCell ref="D10:D11"/>
    <mergeCell ref="E10:E11"/>
    <mergeCell ref="G14:G15"/>
    <mergeCell ref="E22:E23"/>
    <mergeCell ref="B22:B37"/>
    <mergeCell ref="C14:C15"/>
    <mergeCell ref="L34:L35"/>
    <mergeCell ref="H36:H37"/>
    <mergeCell ref="C22:C23"/>
    <mergeCell ref="C24:C25"/>
    <mergeCell ref="C26:C27"/>
    <mergeCell ref="H30:H31"/>
    <mergeCell ref="F32:F33"/>
    <mergeCell ref="G32:G33"/>
    <mergeCell ref="F16:F17"/>
    <mergeCell ref="F30:F31"/>
    <mergeCell ref="G30:G31"/>
    <mergeCell ref="F28:F29"/>
    <mergeCell ref="G28:G29"/>
    <mergeCell ref="F22:F23"/>
    <mergeCell ref="G22:G23"/>
    <mergeCell ref="H22:H23"/>
    <mergeCell ref="F24:F25"/>
    <mergeCell ref="G24:G25"/>
  </mergeCells>
  <phoneticPr fontId="2"/>
  <pageMargins left="0.82677165354330717" right="0.51181102362204722" top="0.9055118110236221" bottom="0.98425196850393704" header="0.51181102362204722" footer="0.51181102362204722"/>
  <pageSetup paperSize="9" scale="6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1">
    <tabColor rgb="FF00B0F0"/>
    <pageSetUpPr fitToPage="1"/>
  </sheetPr>
  <dimension ref="B2:X57"/>
  <sheetViews>
    <sheetView view="pageBreakPreview" zoomScaleNormal="100" zoomScaleSheetLayoutView="100" workbookViewId="0">
      <pane xSplit="3" ySplit="9" topLeftCell="D72" activePane="bottomRight" state="frozen"/>
      <selection activeCell="Y1" sqref="Y1:AO1048576"/>
      <selection pane="topRight" activeCell="Y1" sqref="Y1:AO1048576"/>
      <selection pane="bottomLeft" activeCell="Y1" sqref="Y1:AO1048576"/>
      <selection pane="bottomRight" activeCell="H36" sqref="H36:H37"/>
    </sheetView>
  </sheetViews>
  <sheetFormatPr defaultColWidth="9" defaultRowHeight="13.2" x14ac:dyDescent="0.2"/>
  <cols>
    <col min="1" max="2" width="4.6640625" style="1" customWidth="1"/>
    <col min="3" max="3" width="19.33203125" style="1" customWidth="1"/>
    <col min="4" max="10" width="8.6640625" style="1" customWidth="1"/>
    <col min="11" max="11" width="8.6640625" style="13" customWidth="1"/>
    <col min="12" max="16" width="8.6640625" style="1" customWidth="1"/>
    <col min="17" max="22" width="8.6640625" style="13" customWidth="1"/>
    <col min="23" max="23" width="8.6640625" style="1" customWidth="1"/>
    <col min="24" max="24" width="8" style="13" customWidth="1"/>
    <col min="25" max="32" width="8.6640625" style="1" customWidth="1"/>
    <col min="33" max="52" width="4.6640625" style="1" customWidth="1"/>
    <col min="53" max="16384" width="9" style="1"/>
  </cols>
  <sheetData>
    <row r="2" spans="2:24" ht="14.4" x14ac:dyDescent="0.2">
      <c r="B2" s="20" t="s">
        <v>322</v>
      </c>
    </row>
    <row r="4" spans="2:24" ht="13.8" thickBot="1" x14ac:dyDescent="0.25">
      <c r="W4" s="2" t="s">
        <v>258</v>
      </c>
    </row>
    <row r="5" spans="2:24" ht="21.6" customHeight="1" x14ac:dyDescent="0.2">
      <c r="B5" s="562"/>
      <c r="C5" s="563"/>
      <c r="D5" s="629" t="s">
        <v>237</v>
      </c>
      <c r="E5" s="656" t="s">
        <v>238</v>
      </c>
      <c r="F5" s="700" t="s">
        <v>259</v>
      </c>
      <c r="G5" s="701"/>
      <c r="H5" s="701"/>
      <c r="I5" s="701"/>
      <c r="J5" s="701"/>
      <c r="K5" s="702"/>
      <c r="L5" s="700" t="s">
        <v>234</v>
      </c>
      <c r="M5" s="701"/>
      <c r="N5" s="701"/>
      <c r="O5" s="701"/>
      <c r="P5" s="701"/>
      <c r="Q5" s="702"/>
      <c r="R5" s="700" t="s">
        <v>235</v>
      </c>
      <c r="S5" s="701"/>
      <c r="T5" s="701"/>
      <c r="U5" s="701"/>
      <c r="V5" s="701"/>
      <c r="W5" s="702"/>
    </row>
    <row r="6" spans="2:24" s="98" customFormat="1" ht="36.75" customHeight="1" x14ac:dyDescent="0.2">
      <c r="B6" s="564"/>
      <c r="C6" s="565"/>
      <c r="D6" s="630"/>
      <c r="E6" s="658"/>
      <c r="F6" s="703" t="s">
        <v>260</v>
      </c>
      <c r="G6" s="704"/>
      <c r="H6" s="705"/>
      <c r="I6" s="718" t="s">
        <v>323</v>
      </c>
      <c r="J6" s="719"/>
      <c r="K6" s="720"/>
      <c r="L6" s="703" t="s">
        <v>260</v>
      </c>
      <c r="M6" s="704"/>
      <c r="N6" s="705"/>
      <c r="O6" s="718" t="s">
        <v>323</v>
      </c>
      <c r="P6" s="719"/>
      <c r="Q6" s="720"/>
      <c r="R6" s="714" t="s">
        <v>260</v>
      </c>
      <c r="S6" s="715"/>
      <c r="T6" s="716"/>
      <c r="U6" s="718" t="s">
        <v>323</v>
      </c>
      <c r="V6" s="719"/>
      <c r="W6" s="720"/>
    </row>
    <row r="7" spans="2:24" ht="21.6" customHeight="1" x14ac:dyDescent="0.2">
      <c r="B7" s="566"/>
      <c r="C7" s="708"/>
      <c r="D7" s="634"/>
      <c r="E7" s="660"/>
      <c r="F7" s="195" t="s">
        <v>239</v>
      </c>
      <c r="G7" s="26" t="s">
        <v>240</v>
      </c>
      <c r="H7" s="15" t="s">
        <v>208</v>
      </c>
      <c r="I7" s="14" t="s">
        <v>261</v>
      </c>
      <c r="J7" s="14" t="s">
        <v>262</v>
      </c>
      <c r="K7" s="190" t="s">
        <v>241</v>
      </c>
      <c r="L7" s="189" t="s">
        <v>239</v>
      </c>
      <c r="M7" s="26" t="s">
        <v>240</v>
      </c>
      <c r="N7" s="15" t="s">
        <v>208</v>
      </c>
      <c r="O7" s="14" t="s">
        <v>261</v>
      </c>
      <c r="P7" s="14" t="s">
        <v>262</v>
      </c>
      <c r="Q7" s="190" t="s">
        <v>241</v>
      </c>
      <c r="R7" s="189" t="s">
        <v>239</v>
      </c>
      <c r="S7" s="26" t="s">
        <v>240</v>
      </c>
      <c r="T7" s="15" t="s">
        <v>208</v>
      </c>
      <c r="U7" s="14" t="s">
        <v>261</v>
      </c>
      <c r="V7" s="14" t="s">
        <v>262</v>
      </c>
      <c r="W7" s="190" t="s">
        <v>241</v>
      </c>
      <c r="X7" s="1"/>
    </row>
    <row r="8" spans="2:24" ht="21.6" customHeight="1" x14ac:dyDescent="0.2">
      <c r="B8" s="640" t="s">
        <v>263</v>
      </c>
      <c r="C8" s="641"/>
      <c r="D8" s="696">
        <v>404</v>
      </c>
      <c r="E8" s="698">
        <v>303</v>
      </c>
      <c r="F8" s="672">
        <v>31031</v>
      </c>
      <c r="G8" s="668">
        <v>8051</v>
      </c>
      <c r="H8" s="668">
        <v>39082</v>
      </c>
      <c r="I8" s="56">
        <v>37</v>
      </c>
      <c r="J8" s="56">
        <v>9</v>
      </c>
      <c r="K8" s="191">
        <v>46</v>
      </c>
      <c r="L8" s="709">
        <v>19757</v>
      </c>
      <c r="M8" s="711">
        <v>2841</v>
      </c>
      <c r="N8" s="668">
        <v>22598</v>
      </c>
      <c r="O8" s="56">
        <v>14</v>
      </c>
      <c r="P8" s="56">
        <v>3</v>
      </c>
      <c r="Q8" s="191">
        <v>17</v>
      </c>
      <c r="R8" s="709">
        <v>11274</v>
      </c>
      <c r="S8" s="711">
        <v>5210</v>
      </c>
      <c r="T8" s="668">
        <v>16484</v>
      </c>
      <c r="U8" s="56">
        <v>23</v>
      </c>
      <c r="V8" s="56">
        <v>6</v>
      </c>
      <c r="W8" s="191">
        <v>29</v>
      </c>
      <c r="X8" s="1"/>
    </row>
    <row r="9" spans="2:24" ht="21.6" customHeight="1" thickBot="1" x14ac:dyDescent="0.25">
      <c r="B9" s="644"/>
      <c r="C9" s="645"/>
      <c r="D9" s="697"/>
      <c r="E9" s="699"/>
      <c r="F9" s="673"/>
      <c r="G9" s="669"/>
      <c r="H9" s="669"/>
      <c r="I9" s="362">
        <v>1.1923560310657085E-3</v>
      </c>
      <c r="J9" s="362">
        <v>1.1178735560799901E-3</v>
      </c>
      <c r="K9" s="363">
        <v>1.1770124353922523E-3</v>
      </c>
      <c r="L9" s="710"/>
      <c r="M9" s="712"/>
      <c r="N9" s="669"/>
      <c r="O9" s="362">
        <v>7.0860960672166826E-4</v>
      </c>
      <c r="P9" s="362">
        <v>1.0559662090813093E-3</v>
      </c>
      <c r="Q9" s="363">
        <v>7.5227896274006551E-4</v>
      </c>
      <c r="R9" s="710"/>
      <c r="S9" s="712"/>
      <c r="T9" s="669"/>
      <c r="U9" s="362">
        <v>2.040092247649459E-3</v>
      </c>
      <c r="V9" s="362">
        <v>1.1516314779270633E-3</v>
      </c>
      <c r="W9" s="363">
        <v>1.7592817277359864E-3</v>
      </c>
      <c r="X9" s="1"/>
    </row>
    <row r="10" spans="2:24" ht="21.6" customHeight="1" thickTop="1" x14ac:dyDescent="0.2">
      <c r="B10" s="617" t="s">
        <v>209</v>
      </c>
      <c r="C10" s="630" t="s">
        <v>170</v>
      </c>
      <c r="D10" s="692">
        <v>49</v>
      </c>
      <c r="E10" s="693">
        <v>20</v>
      </c>
      <c r="F10" s="680">
        <v>1007</v>
      </c>
      <c r="G10" s="676">
        <v>45</v>
      </c>
      <c r="H10" s="676">
        <v>1052</v>
      </c>
      <c r="I10" s="57">
        <v>8</v>
      </c>
      <c r="J10" s="57">
        <v>7</v>
      </c>
      <c r="K10" s="193">
        <v>15</v>
      </c>
      <c r="L10" s="681">
        <v>835</v>
      </c>
      <c r="M10" s="690">
        <v>21</v>
      </c>
      <c r="N10" s="713">
        <v>856</v>
      </c>
      <c r="O10" s="57">
        <v>3</v>
      </c>
      <c r="P10" s="57">
        <v>3</v>
      </c>
      <c r="Q10" s="193">
        <v>6</v>
      </c>
      <c r="R10" s="681">
        <v>172</v>
      </c>
      <c r="S10" s="690">
        <v>24</v>
      </c>
      <c r="T10" s="713">
        <v>196</v>
      </c>
      <c r="U10" s="57">
        <v>5</v>
      </c>
      <c r="V10" s="57">
        <v>4</v>
      </c>
      <c r="W10" s="193">
        <v>9</v>
      </c>
      <c r="X10" s="1"/>
    </row>
    <row r="11" spans="2:24" ht="21.6" customHeight="1" x14ac:dyDescent="0.2">
      <c r="B11" s="618"/>
      <c r="C11" s="630"/>
      <c r="D11" s="685"/>
      <c r="E11" s="678"/>
      <c r="F11" s="674"/>
      <c r="G11" s="671"/>
      <c r="H11" s="671"/>
      <c r="I11" s="364">
        <v>7.9443892750744784E-3</v>
      </c>
      <c r="J11" s="364">
        <v>0.15555555555555556</v>
      </c>
      <c r="K11" s="365">
        <v>1.4258555133079848E-2</v>
      </c>
      <c r="L11" s="665"/>
      <c r="M11" s="667"/>
      <c r="N11" s="675"/>
      <c r="O11" s="364">
        <v>3.592814371257485E-3</v>
      </c>
      <c r="P11" s="364">
        <v>0.14285714285714285</v>
      </c>
      <c r="Q11" s="365">
        <v>7.0093457943925233E-3</v>
      </c>
      <c r="R11" s="665"/>
      <c r="S11" s="667"/>
      <c r="T11" s="675"/>
      <c r="U11" s="364">
        <v>2.9069767441860465E-2</v>
      </c>
      <c r="V11" s="364">
        <v>0.16666666666666666</v>
      </c>
      <c r="W11" s="365">
        <v>4.5918367346938778E-2</v>
      </c>
      <c r="X11" s="1"/>
    </row>
    <row r="12" spans="2:24" ht="21.6" customHeight="1" x14ac:dyDescent="0.2">
      <c r="B12" s="618"/>
      <c r="C12" s="629" t="s">
        <v>171</v>
      </c>
      <c r="D12" s="691">
        <v>85</v>
      </c>
      <c r="E12" s="717">
        <v>64</v>
      </c>
      <c r="F12" s="672">
        <v>14482</v>
      </c>
      <c r="G12" s="668">
        <v>2067</v>
      </c>
      <c r="H12" s="668">
        <v>16549</v>
      </c>
      <c r="I12" s="56">
        <v>1</v>
      </c>
      <c r="J12" s="56">
        <v>0</v>
      </c>
      <c r="K12" s="191">
        <v>1</v>
      </c>
      <c r="L12" s="664">
        <v>11291</v>
      </c>
      <c r="M12" s="666">
        <v>1092</v>
      </c>
      <c r="N12" s="675">
        <v>12383</v>
      </c>
      <c r="O12" s="56">
        <v>0</v>
      </c>
      <c r="P12" s="56">
        <v>0</v>
      </c>
      <c r="Q12" s="191">
        <v>0</v>
      </c>
      <c r="R12" s="664">
        <v>3191</v>
      </c>
      <c r="S12" s="666">
        <v>975</v>
      </c>
      <c r="T12" s="675">
        <v>4166</v>
      </c>
      <c r="U12" s="56">
        <v>1</v>
      </c>
      <c r="V12" s="56">
        <v>0</v>
      </c>
      <c r="W12" s="191">
        <v>1</v>
      </c>
      <c r="X12" s="1"/>
    </row>
    <row r="13" spans="2:24" ht="21.6" customHeight="1" x14ac:dyDescent="0.2">
      <c r="B13" s="618"/>
      <c r="C13" s="630"/>
      <c r="D13" s="685"/>
      <c r="E13" s="678"/>
      <c r="F13" s="674"/>
      <c r="G13" s="671"/>
      <c r="H13" s="671"/>
      <c r="I13" s="364">
        <v>6.9051236017124708E-5</v>
      </c>
      <c r="J13" s="364">
        <v>0</v>
      </c>
      <c r="K13" s="365">
        <v>6.0426611879871898E-5</v>
      </c>
      <c r="L13" s="665"/>
      <c r="M13" s="667"/>
      <c r="N13" s="675"/>
      <c r="O13" s="364">
        <v>0</v>
      </c>
      <c r="P13" s="364">
        <v>0</v>
      </c>
      <c r="Q13" s="365">
        <v>0</v>
      </c>
      <c r="R13" s="665"/>
      <c r="S13" s="667"/>
      <c r="T13" s="675"/>
      <c r="U13" s="364">
        <v>3.1338138514572234E-4</v>
      </c>
      <c r="V13" s="364">
        <v>0</v>
      </c>
      <c r="W13" s="365">
        <v>2.4003840614498319E-4</v>
      </c>
      <c r="X13" s="1"/>
    </row>
    <row r="14" spans="2:24" ht="21.6" customHeight="1" x14ac:dyDescent="0.2">
      <c r="B14" s="618"/>
      <c r="C14" s="629" t="s">
        <v>212</v>
      </c>
      <c r="D14" s="691">
        <v>25</v>
      </c>
      <c r="E14" s="717">
        <v>16</v>
      </c>
      <c r="F14" s="672">
        <v>2215</v>
      </c>
      <c r="G14" s="668">
        <v>162</v>
      </c>
      <c r="H14" s="668">
        <v>2377</v>
      </c>
      <c r="I14" s="56">
        <v>16</v>
      </c>
      <c r="J14" s="56">
        <v>1</v>
      </c>
      <c r="K14" s="191">
        <v>17</v>
      </c>
      <c r="L14" s="664">
        <v>2038</v>
      </c>
      <c r="M14" s="666">
        <v>104</v>
      </c>
      <c r="N14" s="675">
        <v>2142</v>
      </c>
      <c r="O14" s="56">
        <v>7</v>
      </c>
      <c r="P14" s="56">
        <v>0</v>
      </c>
      <c r="Q14" s="191">
        <v>7</v>
      </c>
      <c r="R14" s="664">
        <v>177</v>
      </c>
      <c r="S14" s="666">
        <v>58</v>
      </c>
      <c r="T14" s="675">
        <v>235</v>
      </c>
      <c r="U14" s="56">
        <v>9</v>
      </c>
      <c r="V14" s="56">
        <v>1</v>
      </c>
      <c r="W14" s="191">
        <v>10</v>
      </c>
      <c r="X14" s="1"/>
    </row>
    <row r="15" spans="2:24" ht="21.6" customHeight="1" x14ac:dyDescent="0.2">
      <c r="B15" s="618"/>
      <c r="C15" s="634"/>
      <c r="D15" s="685"/>
      <c r="E15" s="678"/>
      <c r="F15" s="674"/>
      <c r="G15" s="671"/>
      <c r="H15" s="671"/>
      <c r="I15" s="364">
        <v>7.2234762979683969E-3</v>
      </c>
      <c r="J15" s="364">
        <v>6.1728395061728392E-3</v>
      </c>
      <c r="K15" s="365">
        <v>7.1518721076987797E-3</v>
      </c>
      <c r="L15" s="665"/>
      <c r="M15" s="667"/>
      <c r="N15" s="675"/>
      <c r="O15" s="364">
        <v>3.4347399411187437E-3</v>
      </c>
      <c r="P15" s="364">
        <v>0</v>
      </c>
      <c r="Q15" s="365">
        <v>3.2679738562091504E-3</v>
      </c>
      <c r="R15" s="665"/>
      <c r="S15" s="667"/>
      <c r="T15" s="675"/>
      <c r="U15" s="364">
        <v>5.0847457627118647E-2</v>
      </c>
      <c r="V15" s="364">
        <v>1.7241379310344827E-2</v>
      </c>
      <c r="W15" s="365">
        <v>4.2553191489361701E-2</v>
      </c>
      <c r="X15" s="1"/>
    </row>
    <row r="16" spans="2:24" ht="21.6" customHeight="1" x14ac:dyDescent="0.2">
      <c r="B16" s="618"/>
      <c r="C16" s="629" t="s">
        <v>264</v>
      </c>
      <c r="D16" s="691">
        <v>75</v>
      </c>
      <c r="E16" s="717">
        <v>54</v>
      </c>
      <c r="F16" s="672">
        <v>1558</v>
      </c>
      <c r="G16" s="668">
        <v>819</v>
      </c>
      <c r="H16" s="668">
        <v>2377</v>
      </c>
      <c r="I16" s="56">
        <v>4</v>
      </c>
      <c r="J16" s="56">
        <v>1</v>
      </c>
      <c r="K16" s="191">
        <v>5</v>
      </c>
      <c r="L16" s="664">
        <v>1030</v>
      </c>
      <c r="M16" s="666">
        <v>255</v>
      </c>
      <c r="N16" s="675">
        <v>1285</v>
      </c>
      <c r="O16" s="56">
        <v>0</v>
      </c>
      <c r="P16" s="56">
        <v>0</v>
      </c>
      <c r="Q16" s="191">
        <v>0</v>
      </c>
      <c r="R16" s="664">
        <v>528</v>
      </c>
      <c r="S16" s="666">
        <v>564</v>
      </c>
      <c r="T16" s="675">
        <v>1092</v>
      </c>
      <c r="U16" s="56">
        <v>4</v>
      </c>
      <c r="V16" s="56">
        <v>1</v>
      </c>
      <c r="W16" s="191">
        <v>5</v>
      </c>
      <c r="X16" s="1"/>
    </row>
    <row r="17" spans="2:24" ht="21.6" customHeight="1" x14ac:dyDescent="0.2">
      <c r="B17" s="618"/>
      <c r="C17" s="630"/>
      <c r="D17" s="685"/>
      <c r="E17" s="678"/>
      <c r="F17" s="674"/>
      <c r="G17" s="671"/>
      <c r="H17" s="671"/>
      <c r="I17" s="364">
        <v>2.5673940949935813E-3</v>
      </c>
      <c r="J17" s="364">
        <v>1.221001221001221E-3</v>
      </c>
      <c r="K17" s="365">
        <v>2.1034917963819941E-3</v>
      </c>
      <c r="L17" s="665"/>
      <c r="M17" s="667"/>
      <c r="N17" s="675"/>
      <c r="O17" s="364">
        <v>0</v>
      </c>
      <c r="P17" s="364">
        <v>0</v>
      </c>
      <c r="Q17" s="365">
        <v>0</v>
      </c>
      <c r="R17" s="665"/>
      <c r="S17" s="667"/>
      <c r="T17" s="675"/>
      <c r="U17" s="364">
        <v>7.575757575757576E-3</v>
      </c>
      <c r="V17" s="364">
        <v>1.7730496453900709E-3</v>
      </c>
      <c r="W17" s="365">
        <v>4.578754578754579E-3</v>
      </c>
      <c r="X17" s="1"/>
    </row>
    <row r="18" spans="2:24" ht="21.6" customHeight="1" x14ac:dyDescent="0.2">
      <c r="B18" s="618"/>
      <c r="C18" s="629" t="s">
        <v>231</v>
      </c>
      <c r="D18" s="691">
        <v>8</v>
      </c>
      <c r="E18" s="717">
        <v>4</v>
      </c>
      <c r="F18" s="672">
        <v>1488</v>
      </c>
      <c r="G18" s="668">
        <v>214</v>
      </c>
      <c r="H18" s="668">
        <v>1702</v>
      </c>
      <c r="I18" s="56">
        <v>0</v>
      </c>
      <c r="J18" s="56">
        <v>0</v>
      </c>
      <c r="K18" s="191">
        <v>0</v>
      </c>
      <c r="L18" s="664">
        <v>633</v>
      </c>
      <c r="M18" s="666">
        <v>6</v>
      </c>
      <c r="N18" s="675">
        <v>639</v>
      </c>
      <c r="O18" s="56">
        <v>0</v>
      </c>
      <c r="P18" s="56">
        <v>0</v>
      </c>
      <c r="Q18" s="191">
        <v>0</v>
      </c>
      <c r="R18" s="664">
        <v>855</v>
      </c>
      <c r="S18" s="666">
        <v>208</v>
      </c>
      <c r="T18" s="675">
        <v>1063</v>
      </c>
      <c r="U18" s="56">
        <v>0</v>
      </c>
      <c r="V18" s="56">
        <v>0</v>
      </c>
      <c r="W18" s="191">
        <v>0</v>
      </c>
      <c r="X18" s="1"/>
    </row>
    <row r="19" spans="2:24" ht="21.6" customHeight="1" x14ac:dyDescent="0.2">
      <c r="B19" s="618"/>
      <c r="C19" s="630"/>
      <c r="D19" s="685"/>
      <c r="E19" s="678"/>
      <c r="F19" s="674"/>
      <c r="G19" s="671"/>
      <c r="H19" s="671"/>
      <c r="I19" s="364">
        <v>0</v>
      </c>
      <c r="J19" s="364">
        <v>0</v>
      </c>
      <c r="K19" s="365">
        <v>0</v>
      </c>
      <c r="L19" s="665"/>
      <c r="M19" s="667"/>
      <c r="N19" s="675"/>
      <c r="O19" s="364">
        <v>0</v>
      </c>
      <c r="P19" s="364">
        <v>0</v>
      </c>
      <c r="Q19" s="365">
        <v>0</v>
      </c>
      <c r="R19" s="665"/>
      <c r="S19" s="667"/>
      <c r="T19" s="675"/>
      <c r="U19" s="364">
        <v>0</v>
      </c>
      <c r="V19" s="364">
        <v>0</v>
      </c>
      <c r="W19" s="365">
        <v>0</v>
      </c>
      <c r="X19" s="1"/>
    </row>
    <row r="20" spans="2:24" ht="21.6" customHeight="1" x14ac:dyDescent="0.2">
      <c r="B20" s="618"/>
      <c r="C20" s="629" t="s">
        <v>174</v>
      </c>
      <c r="D20" s="691">
        <v>162</v>
      </c>
      <c r="E20" s="717">
        <v>145</v>
      </c>
      <c r="F20" s="672">
        <v>10281</v>
      </c>
      <c r="G20" s="668">
        <v>4744</v>
      </c>
      <c r="H20" s="668">
        <v>15025</v>
      </c>
      <c r="I20" s="56">
        <v>8</v>
      </c>
      <c r="J20" s="56">
        <v>0</v>
      </c>
      <c r="K20" s="191">
        <v>8</v>
      </c>
      <c r="L20" s="664">
        <v>3930</v>
      </c>
      <c r="M20" s="666">
        <v>1363</v>
      </c>
      <c r="N20" s="675">
        <v>5293</v>
      </c>
      <c r="O20" s="56">
        <v>4</v>
      </c>
      <c r="P20" s="56">
        <v>0</v>
      </c>
      <c r="Q20" s="191">
        <v>4</v>
      </c>
      <c r="R20" s="664">
        <v>6351</v>
      </c>
      <c r="S20" s="666">
        <v>3381</v>
      </c>
      <c r="T20" s="675">
        <v>9732</v>
      </c>
      <c r="U20" s="56">
        <v>4</v>
      </c>
      <c r="V20" s="56">
        <v>0</v>
      </c>
      <c r="W20" s="191">
        <v>4</v>
      </c>
      <c r="X20" s="1"/>
    </row>
    <row r="21" spans="2:24" ht="21.6" customHeight="1" thickBot="1" x14ac:dyDescent="0.25">
      <c r="B21" s="623"/>
      <c r="C21" s="632"/>
      <c r="D21" s="695"/>
      <c r="E21" s="683"/>
      <c r="F21" s="674"/>
      <c r="G21" s="671"/>
      <c r="H21" s="671"/>
      <c r="I21" s="364">
        <v>7.781344227215252E-4</v>
      </c>
      <c r="J21" s="364">
        <v>0</v>
      </c>
      <c r="K21" s="365">
        <v>5.3244592346089845E-4</v>
      </c>
      <c r="L21" s="665"/>
      <c r="M21" s="667"/>
      <c r="N21" s="675"/>
      <c r="O21" s="364">
        <v>1.0178117048346056E-3</v>
      </c>
      <c r="P21" s="364">
        <v>0</v>
      </c>
      <c r="Q21" s="365">
        <v>7.5571509540903084E-4</v>
      </c>
      <c r="R21" s="665"/>
      <c r="S21" s="667"/>
      <c r="T21" s="675"/>
      <c r="U21" s="364">
        <v>6.2982207526373799E-4</v>
      </c>
      <c r="V21" s="364">
        <v>0</v>
      </c>
      <c r="W21" s="365">
        <v>4.1101520756267981E-4</v>
      </c>
      <c r="X21" s="1"/>
    </row>
    <row r="22" spans="2:24" ht="21.6" customHeight="1" thickTop="1" x14ac:dyDescent="0.2">
      <c r="B22" s="617" t="s">
        <v>227</v>
      </c>
      <c r="C22" s="630" t="s">
        <v>217</v>
      </c>
      <c r="D22" s="692">
        <v>92</v>
      </c>
      <c r="E22" s="693">
        <v>53</v>
      </c>
      <c r="F22" s="680">
        <v>448</v>
      </c>
      <c r="G22" s="676">
        <v>204</v>
      </c>
      <c r="H22" s="676">
        <v>652</v>
      </c>
      <c r="I22" s="366">
        <v>0</v>
      </c>
      <c r="J22" s="366">
        <v>0</v>
      </c>
      <c r="K22" s="367">
        <v>0</v>
      </c>
      <c r="L22" s="681">
        <v>246</v>
      </c>
      <c r="M22" s="690">
        <v>61</v>
      </c>
      <c r="N22" s="676">
        <v>307</v>
      </c>
      <c r="O22" s="366">
        <v>0</v>
      </c>
      <c r="P22" s="366">
        <v>0</v>
      </c>
      <c r="Q22" s="367">
        <v>0</v>
      </c>
      <c r="R22" s="681">
        <v>202</v>
      </c>
      <c r="S22" s="690">
        <v>143</v>
      </c>
      <c r="T22" s="676">
        <v>345</v>
      </c>
      <c r="U22" s="366">
        <v>0</v>
      </c>
      <c r="V22" s="366">
        <v>0</v>
      </c>
      <c r="W22" s="367">
        <v>0</v>
      </c>
      <c r="X22" s="1"/>
    </row>
    <row r="23" spans="2:24" ht="21.6" customHeight="1" x14ac:dyDescent="0.2">
      <c r="B23" s="618"/>
      <c r="C23" s="630"/>
      <c r="D23" s="685"/>
      <c r="E23" s="678"/>
      <c r="F23" s="674"/>
      <c r="G23" s="671"/>
      <c r="H23" s="671"/>
      <c r="I23" s="364">
        <v>0</v>
      </c>
      <c r="J23" s="364">
        <v>0</v>
      </c>
      <c r="K23" s="365">
        <v>0</v>
      </c>
      <c r="L23" s="665"/>
      <c r="M23" s="667"/>
      <c r="N23" s="671"/>
      <c r="O23" s="364">
        <v>0</v>
      </c>
      <c r="P23" s="364">
        <v>0</v>
      </c>
      <c r="Q23" s="365">
        <v>0</v>
      </c>
      <c r="R23" s="665"/>
      <c r="S23" s="667"/>
      <c r="T23" s="671"/>
      <c r="U23" s="364">
        <v>0</v>
      </c>
      <c r="V23" s="364">
        <v>0</v>
      </c>
      <c r="W23" s="365">
        <v>0</v>
      </c>
      <c r="X23" s="1"/>
    </row>
    <row r="24" spans="2:24" ht="21.6" customHeight="1" x14ac:dyDescent="0.2">
      <c r="B24" s="618"/>
      <c r="C24" s="629" t="s">
        <v>218</v>
      </c>
      <c r="D24" s="691">
        <v>163</v>
      </c>
      <c r="E24" s="717">
        <v>119</v>
      </c>
      <c r="F24" s="672">
        <v>1888</v>
      </c>
      <c r="G24" s="668">
        <v>755</v>
      </c>
      <c r="H24" s="668">
        <v>2643</v>
      </c>
      <c r="I24" s="56">
        <v>21</v>
      </c>
      <c r="J24" s="56">
        <v>8</v>
      </c>
      <c r="K24" s="191">
        <v>29</v>
      </c>
      <c r="L24" s="664">
        <v>1253</v>
      </c>
      <c r="M24" s="666">
        <v>227</v>
      </c>
      <c r="N24" s="668">
        <v>1480</v>
      </c>
      <c r="O24" s="56">
        <v>10</v>
      </c>
      <c r="P24" s="56">
        <v>3</v>
      </c>
      <c r="Q24" s="191">
        <v>13</v>
      </c>
      <c r="R24" s="664">
        <v>635</v>
      </c>
      <c r="S24" s="666">
        <v>528</v>
      </c>
      <c r="T24" s="668">
        <v>1163</v>
      </c>
      <c r="U24" s="56">
        <v>11</v>
      </c>
      <c r="V24" s="56">
        <v>5</v>
      </c>
      <c r="W24" s="191">
        <v>16</v>
      </c>
      <c r="X24" s="1"/>
    </row>
    <row r="25" spans="2:24" ht="21.6" customHeight="1" x14ac:dyDescent="0.2">
      <c r="B25" s="618"/>
      <c r="C25" s="630"/>
      <c r="D25" s="685"/>
      <c r="E25" s="678"/>
      <c r="F25" s="674"/>
      <c r="G25" s="671"/>
      <c r="H25" s="671"/>
      <c r="I25" s="364">
        <v>1.1122881355932203E-2</v>
      </c>
      <c r="J25" s="364">
        <v>1.0596026490066225E-2</v>
      </c>
      <c r="K25" s="365">
        <v>1.0972379871358306E-2</v>
      </c>
      <c r="L25" s="665"/>
      <c r="M25" s="667"/>
      <c r="N25" s="671"/>
      <c r="O25" s="364">
        <v>7.9808459696727851E-3</v>
      </c>
      <c r="P25" s="364">
        <v>1.3215859030837005E-2</v>
      </c>
      <c r="Q25" s="365">
        <v>8.7837837837837843E-3</v>
      </c>
      <c r="R25" s="665"/>
      <c r="S25" s="667"/>
      <c r="T25" s="671"/>
      <c r="U25" s="364">
        <v>1.7322834645669291E-2</v>
      </c>
      <c r="V25" s="364">
        <v>9.46969696969697E-3</v>
      </c>
      <c r="W25" s="365">
        <v>1.3757523645743766E-2</v>
      </c>
      <c r="X25" s="1"/>
    </row>
    <row r="26" spans="2:24" ht="21.6" customHeight="1" x14ac:dyDescent="0.2">
      <c r="B26" s="618"/>
      <c r="C26" s="629" t="s">
        <v>219</v>
      </c>
      <c r="D26" s="691">
        <v>48</v>
      </c>
      <c r="E26" s="717">
        <v>42</v>
      </c>
      <c r="F26" s="672">
        <v>1180</v>
      </c>
      <c r="G26" s="668">
        <v>643</v>
      </c>
      <c r="H26" s="668">
        <v>1823</v>
      </c>
      <c r="I26" s="56">
        <v>0</v>
      </c>
      <c r="J26" s="56">
        <v>0</v>
      </c>
      <c r="K26" s="191">
        <v>0</v>
      </c>
      <c r="L26" s="664">
        <v>620</v>
      </c>
      <c r="M26" s="666">
        <v>242</v>
      </c>
      <c r="N26" s="668">
        <v>862</v>
      </c>
      <c r="O26" s="56">
        <v>0</v>
      </c>
      <c r="P26" s="56">
        <v>0</v>
      </c>
      <c r="Q26" s="191">
        <v>0</v>
      </c>
      <c r="R26" s="664">
        <v>560</v>
      </c>
      <c r="S26" s="666">
        <v>401</v>
      </c>
      <c r="T26" s="668">
        <v>961</v>
      </c>
      <c r="U26" s="56">
        <v>0</v>
      </c>
      <c r="V26" s="56">
        <v>0</v>
      </c>
      <c r="W26" s="191">
        <v>0</v>
      </c>
      <c r="X26" s="1"/>
    </row>
    <row r="27" spans="2:24" ht="21.6" customHeight="1" x14ac:dyDescent="0.2">
      <c r="B27" s="618"/>
      <c r="C27" s="630"/>
      <c r="D27" s="685"/>
      <c r="E27" s="678"/>
      <c r="F27" s="674"/>
      <c r="G27" s="671"/>
      <c r="H27" s="671"/>
      <c r="I27" s="364">
        <v>0</v>
      </c>
      <c r="J27" s="364">
        <v>0</v>
      </c>
      <c r="K27" s="365">
        <v>0</v>
      </c>
      <c r="L27" s="665"/>
      <c r="M27" s="667"/>
      <c r="N27" s="671"/>
      <c r="O27" s="364">
        <v>0</v>
      </c>
      <c r="P27" s="364">
        <v>0</v>
      </c>
      <c r="Q27" s="365">
        <v>0</v>
      </c>
      <c r="R27" s="665"/>
      <c r="S27" s="667"/>
      <c r="T27" s="671"/>
      <c r="U27" s="364">
        <v>0</v>
      </c>
      <c r="V27" s="364">
        <v>0</v>
      </c>
      <c r="W27" s="365">
        <v>0</v>
      </c>
      <c r="X27" s="1"/>
    </row>
    <row r="28" spans="2:24" ht="21.6" customHeight="1" x14ac:dyDescent="0.2">
      <c r="B28" s="618"/>
      <c r="C28" s="629" t="s">
        <v>220</v>
      </c>
      <c r="D28" s="691">
        <v>38</v>
      </c>
      <c r="E28" s="717">
        <v>36</v>
      </c>
      <c r="F28" s="672">
        <v>1731</v>
      </c>
      <c r="G28" s="668">
        <v>881</v>
      </c>
      <c r="H28" s="668">
        <v>2612</v>
      </c>
      <c r="I28" s="56">
        <v>2</v>
      </c>
      <c r="J28" s="56">
        <v>0</v>
      </c>
      <c r="K28" s="191">
        <v>2</v>
      </c>
      <c r="L28" s="664">
        <v>969</v>
      </c>
      <c r="M28" s="666">
        <v>379</v>
      </c>
      <c r="N28" s="668">
        <v>1348</v>
      </c>
      <c r="O28" s="56">
        <v>0</v>
      </c>
      <c r="P28" s="56">
        <v>0</v>
      </c>
      <c r="Q28" s="191">
        <v>0</v>
      </c>
      <c r="R28" s="664">
        <v>762</v>
      </c>
      <c r="S28" s="666">
        <v>502</v>
      </c>
      <c r="T28" s="668">
        <v>1264</v>
      </c>
      <c r="U28" s="56">
        <v>2</v>
      </c>
      <c r="V28" s="56">
        <v>0</v>
      </c>
      <c r="W28" s="191">
        <v>2</v>
      </c>
      <c r="X28" s="1"/>
    </row>
    <row r="29" spans="2:24" ht="21.6" customHeight="1" x14ac:dyDescent="0.2">
      <c r="B29" s="618"/>
      <c r="C29" s="630"/>
      <c r="D29" s="685"/>
      <c r="E29" s="678"/>
      <c r="F29" s="674"/>
      <c r="G29" s="671"/>
      <c r="H29" s="671"/>
      <c r="I29" s="364">
        <v>1.1554015020219526E-3</v>
      </c>
      <c r="J29" s="364">
        <v>0</v>
      </c>
      <c r="K29" s="365">
        <v>7.6569678407350692E-4</v>
      </c>
      <c r="L29" s="665"/>
      <c r="M29" s="667"/>
      <c r="N29" s="671"/>
      <c r="O29" s="364">
        <v>0</v>
      </c>
      <c r="P29" s="364">
        <v>0</v>
      </c>
      <c r="Q29" s="365">
        <v>0</v>
      </c>
      <c r="R29" s="665"/>
      <c r="S29" s="667"/>
      <c r="T29" s="671"/>
      <c r="U29" s="364">
        <v>2.6246719160104987E-3</v>
      </c>
      <c r="V29" s="364">
        <v>0</v>
      </c>
      <c r="W29" s="365">
        <v>1.5822784810126582E-3</v>
      </c>
      <c r="X29" s="1"/>
    </row>
    <row r="30" spans="2:24" ht="21.6" customHeight="1" x14ac:dyDescent="0.2">
      <c r="B30" s="618"/>
      <c r="C30" s="629" t="s">
        <v>221</v>
      </c>
      <c r="D30" s="691">
        <v>33</v>
      </c>
      <c r="E30" s="717">
        <v>26</v>
      </c>
      <c r="F30" s="672">
        <v>3467</v>
      </c>
      <c r="G30" s="668">
        <v>990</v>
      </c>
      <c r="H30" s="668">
        <v>4457</v>
      </c>
      <c r="I30" s="56">
        <v>10</v>
      </c>
      <c r="J30" s="56">
        <v>1</v>
      </c>
      <c r="K30" s="191">
        <v>11</v>
      </c>
      <c r="L30" s="664">
        <v>1998</v>
      </c>
      <c r="M30" s="666">
        <v>260</v>
      </c>
      <c r="N30" s="668">
        <v>2258</v>
      </c>
      <c r="O30" s="56">
        <v>0</v>
      </c>
      <c r="P30" s="56">
        <v>0</v>
      </c>
      <c r="Q30" s="191">
        <v>0</v>
      </c>
      <c r="R30" s="664">
        <v>1469</v>
      </c>
      <c r="S30" s="666">
        <v>730</v>
      </c>
      <c r="T30" s="668">
        <v>2199</v>
      </c>
      <c r="U30" s="56">
        <v>10</v>
      </c>
      <c r="V30" s="56">
        <v>1</v>
      </c>
      <c r="W30" s="191">
        <v>11</v>
      </c>
      <c r="X30" s="1"/>
    </row>
    <row r="31" spans="2:24" ht="21.6" customHeight="1" x14ac:dyDescent="0.2">
      <c r="B31" s="618"/>
      <c r="C31" s="634"/>
      <c r="D31" s="685"/>
      <c r="E31" s="678"/>
      <c r="F31" s="674"/>
      <c r="G31" s="671"/>
      <c r="H31" s="671"/>
      <c r="I31" s="364">
        <v>2.8843380444188061E-3</v>
      </c>
      <c r="J31" s="364">
        <v>1.0101010101010101E-3</v>
      </c>
      <c r="K31" s="365">
        <v>2.4680278214045323E-3</v>
      </c>
      <c r="L31" s="665"/>
      <c r="M31" s="667"/>
      <c r="N31" s="671"/>
      <c r="O31" s="364">
        <v>0</v>
      </c>
      <c r="P31" s="364">
        <v>0</v>
      </c>
      <c r="Q31" s="365">
        <v>0</v>
      </c>
      <c r="R31" s="665"/>
      <c r="S31" s="667"/>
      <c r="T31" s="671"/>
      <c r="U31" s="364">
        <v>6.8073519400953025E-3</v>
      </c>
      <c r="V31" s="364">
        <v>1.3698630136986301E-3</v>
      </c>
      <c r="W31" s="365">
        <v>5.0022737608003635E-3</v>
      </c>
      <c r="X31" s="1"/>
    </row>
    <row r="32" spans="2:24" ht="21.6" customHeight="1" x14ac:dyDescent="0.2">
      <c r="B32" s="618"/>
      <c r="C32" s="630" t="s">
        <v>222</v>
      </c>
      <c r="D32" s="691">
        <v>30</v>
      </c>
      <c r="E32" s="717">
        <v>27</v>
      </c>
      <c r="F32" s="672">
        <v>22317</v>
      </c>
      <c r="G32" s="668">
        <v>4578</v>
      </c>
      <c r="H32" s="668">
        <v>26895</v>
      </c>
      <c r="I32" s="56">
        <v>4</v>
      </c>
      <c r="J32" s="56">
        <v>0</v>
      </c>
      <c r="K32" s="191">
        <v>4</v>
      </c>
      <c r="L32" s="664">
        <v>14671</v>
      </c>
      <c r="M32" s="666">
        <v>1672</v>
      </c>
      <c r="N32" s="668">
        <v>16343</v>
      </c>
      <c r="O32" s="56">
        <v>4</v>
      </c>
      <c r="P32" s="56">
        <v>0</v>
      </c>
      <c r="Q32" s="191">
        <v>4</v>
      </c>
      <c r="R32" s="664">
        <v>7646</v>
      </c>
      <c r="S32" s="666">
        <v>2906</v>
      </c>
      <c r="T32" s="668">
        <v>10552</v>
      </c>
      <c r="U32" s="56">
        <v>0</v>
      </c>
      <c r="V32" s="56">
        <v>0</v>
      </c>
      <c r="W32" s="191">
        <v>0</v>
      </c>
      <c r="X32" s="1"/>
    </row>
    <row r="33" spans="2:24" ht="21.6" customHeight="1" thickBot="1" x14ac:dyDescent="0.25">
      <c r="B33" s="618"/>
      <c r="C33" s="632"/>
      <c r="D33" s="695"/>
      <c r="E33" s="683"/>
      <c r="F33" s="673"/>
      <c r="G33" s="669"/>
      <c r="H33" s="669"/>
      <c r="I33" s="362">
        <v>1.7923556033517049E-4</v>
      </c>
      <c r="J33" s="362">
        <v>0</v>
      </c>
      <c r="K33" s="363">
        <v>1.4872652909462725E-4</v>
      </c>
      <c r="L33" s="682"/>
      <c r="M33" s="670"/>
      <c r="N33" s="669"/>
      <c r="O33" s="362">
        <v>2.7264671801513187E-4</v>
      </c>
      <c r="P33" s="362">
        <v>0</v>
      </c>
      <c r="Q33" s="363">
        <v>2.4475310530502355E-4</v>
      </c>
      <c r="R33" s="682"/>
      <c r="S33" s="670"/>
      <c r="T33" s="669"/>
      <c r="U33" s="362">
        <v>0</v>
      </c>
      <c r="V33" s="362">
        <v>0</v>
      </c>
      <c r="W33" s="363">
        <v>0</v>
      </c>
      <c r="X33" s="1"/>
    </row>
    <row r="34" spans="2:24" ht="21.6" customHeight="1" thickTop="1" x14ac:dyDescent="0.2">
      <c r="B34" s="618"/>
      <c r="C34" s="31" t="s">
        <v>223</v>
      </c>
      <c r="D34" s="692">
        <v>282</v>
      </c>
      <c r="E34" s="693">
        <v>223</v>
      </c>
      <c r="F34" s="664">
        <v>8266</v>
      </c>
      <c r="G34" s="666">
        <v>3269</v>
      </c>
      <c r="H34" s="666">
        <v>11535</v>
      </c>
      <c r="I34" s="56">
        <v>33</v>
      </c>
      <c r="J34" s="56">
        <v>9</v>
      </c>
      <c r="K34" s="191">
        <v>42</v>
      </c>
      <c r="L34" s="664">
        <v>4840</v>
      </c>
      <c r="M34" s="666">
        <v>1108</v>
      </c>
      <c r="N34" s="666">
        <v>5948</v>
      </c>
      <c r="O34" s="56">
        <v>10</v>
      </c>
      <c r="P34" s="56">
        <v>3</v>
      </c>
      <c r="Q34" s="191">
        <v>13</v>
      </c>
      <c r="R34" s="664">
        <v>3426</v>
      </c>
      <c r="S34" s="666">
        <v>2161</v>
      </c>
      <c r="T34" s="666">
        <v>5587</v>
      </c>
      <c r="U34" s="56">
        <v>23</v>
      </c>
      <c r="V34" s="56">
        <v>6</v>
      </c>
      <c r="W34" s="191">
        <v>29</v>
      </c>
    </row>
    <row r="35" spans="2:24" ht="21.6" customHeight="1" x14ac:dyDescent="0.2">
      <c r="B35" s="618"/>
      <c r="C35" s="32" t="s">
        <v>224</v>
      </c>
      <c r="D35" s="685"/>
      <c r="E35" s="678"/>
      <c r="F35" s="665"/>
      <c r="G35" s="667"/>
      <c r="H35" s="667"/>
      <c r="I35" s="364">
        <v>3.9922574401161388E-3</v>
      </c>
      <c r="J35" s="364">
        <v>2.7531355154481493E-3</v>
      </c>
      <c r="K35" s="365">
        <v>3.6410923276983093E-3</v>
      </c>
      <c r="L35" s="665"/>
      <c r="M35" s="667"/>
      <c r="N35" s="667"/>
      <c r="O35" s="364">
        <v>2.0661157024793389E-3</v>
      </c>
      <c r="P35" s="364">
        <v>2.707581227436823E-3</v>
      </c>
      <c r="Q35" s="365">
        <v>2.1856086079354406E-3</v>
      </c>
      <c r="R35" s="665"/>
      <c r="S35" s="667"/>
      <c r="T35" s="667"/>
      <c r="U35" s="364">
        <v>6.7133683596030357E-3</v>
      </c>
      <c r="V35" s="364">
        <v>2.7764923646459972E-3</v>
      </c>
      <c r="W35" s="365">
        <v>5.1906210846608195E-3</v>
      </c>
    </row>
    <row r="36" spans="2:24" ht="21.6" customHeight="1" x14ac:dyDescent="0.2">
      <c r="B36" s="618"/>
      <c r="C36" s="31" t="s">
        <v>223</v>
      </c>
      <c r="D36" s="691">
        <v>149</v>
      </c>
      <c r="E36" s="717">
        <v>131</v>
      </c>
      <c r="F36" s="688">
        <v>28695</v>
      </c>
      <c r="G36" s="686">
        <v>7092</v>
      </c>
      <c r="H36" s="686">
        <v>35787</v>
      </c>
      <c r="I36" s="57">
        <v>16</v>
      </c>
      <c r="J36" s="57">
        <v>1</v>
      </c>
      <c r="K36" s="193">
        <v>17</v>
      </c>
      <c r="L36" s="688">
        <v>18258</v>
      </c>
      <c r="M36" s="686">
        <v>2553</v>
      </c>
      <c r="N36" s="686">
        <v>20811</v>
      </c>
      <c r="O36" s="57">
        <v>4</v>
      </c>
      <c r="P36" s="57">
        <v>0</v>
      </c>
      <c r="Q36" s="193">
        <v>4</v>
      </c>
      <c r="R36" s="688">
        <v>10437</v>
      </c>
      <c r="S36" s="686">
        <v>4539</v>
      </c>
      <c r="T36" s="686">
        <v>14976</v>
      </c>
      <c r="U36" s="57">
        <v>12</v>
      </c>
      <c r="V36" s="57">
        <v>1</v>
      </c>
      <c r="W36" s="193">
        <v>13</v>
      </c>
    </row>
    <row r="37" spans="2:24" ht="21.6" customHeight="1" thickBot="1" x14ac:dyDescent="0.25">
      <c r="B37" s="619"/>
      <c r="C37" s="32" t="s">
        <v>225</v>
      </c>
      <c r="D37" s="685"/>
      <c r="E37" s="678"/>
      <c r="F37" s="689"/>
      <c r="G37" s="687"/>
      <c r="H37" s="687"/>
      <c r="I37" s="368">
        <v>5.5758843004007671E-4</v>
      </c>
      <c r="J37" s="368">
        <v>1.4100394811054711E-4</v>
      </c>
      <c r="K37" s="369">
        <v>4.7503283315170313E-4</v>
      </c>
      <c r="L37" s="689"/>
      <c r="M37" s="687"/>
      <c r="N37" s="687"/>
      <c r="O37" s="368">
        <v>2.1908204622631176E-4</v>
      </c>
      <c r="P37" s="368">
        <v>0</v>
      </c>
      <c r="Q37" s="369">
        <v>1.9220604488011148E-4</v>
      </c>
      <c r="R37" s="689"/>
      <c r="S37" s="687"/>
      <c r="T37" s="687"/>
      <c r="U37" s="368">
        <v>1.1497556769186547E-3</v>
      </c>
      <c r="V37" s="368">
        <v>2.2031284423881911E-4</v>
      </c>
      <c r="W37" s="369">
        <v>8.6805555555555551E-4</v>
      </c>
    </row>
    <row r="38" spans="2:24" x14ac:dyDescent="0.2">
      <c r="K38" s="1"/>
      <c r="Q38" s="1"/>
      <c r="R38" s="1"/>
      <c r="S38" s="1"/>
      <c r="T38" s="1"/>
      <c r="U38" s="1"/>
      <c r="V38" s="1"/>
    </row>
    <row r="53" spans="3:24" x14ac:dyDescent="0.2">
      <c r="C53" s="19"/>
      <c r="H53" s="19"/>
      <c r="N53" s="19"/>
      <c r="W53" s="13"/>
      <c r="X53" s="1"/>
    </row>
    <row r="54" spans="3:24" x14ac:dyDescent="0.2">
      <c r="K54" s="1"/>
      <c r="Q54" s="1"/>
      <c r="R54" s="1"/>
      <c r="S54" s="1"/>
      <c r="T54" s="1"/>
      <c r="U54" s="1"/>
      <c r="V54" s="1"/>
      <c r="X54" s="1"/>
    </row>
    <row r="55" spans="3:24" x14ac:dyDescent="0.2">
      <c r="K55" s="1"/>
      <c r="Q55" s="1"/>
      <c r="R55" s="1"/>
      <c r="S55" s="1"/>
      <c r="T55" s="1"/>
      <c r="U55" s="1"/>
      <c r="V55" s="1"/>
      <c r="X55" s="1"/>
    </row>
    <row r="56" spans="3:24" x14ac:dyDescent="0.2">
      <c r="K56" s="1"/>
      <c r="Q56" s="1"/>
      <c r="R56" s="1"/>
      <c r="S56" s="1"/>
      <c r="T56" s="1"/>
      <c r="U56" s="1"/>
      <c r="V56" s="1"/>
      <c r="X56" s="1"/>
    </row>
    <row r="57" spans="3:24" x14ac:dyDescent="0.2">
      <c r="K57" s="1"/>
      <c r="Q57" s="1"/>
      <c r="R57" s="1"/>
      <c r="S57" s="1"/>
      <c r="T57" s="1"/>
      <c r="U57" s="1"/>
      <c r="V57" s="1"/>
      <c r="X57" s="1"/>
    </row>
  </sheetData>
  <mergeCells count="192">
    <mergeCell ref="R6:T6"/>
    <mergeCell ref="U6:W6"/>
    <mergeCell ref="B8:C9"/>
    <mergeCell ref="D8:D9"/>
    <mergeCell ref="E8:E9"/>
    <mergeCell ref="F8:F9"/>
    <mergeCell ref="G8:G9"/>
    <mergeCell ref="H8:H9"/>
    <mergeCell ref="L8:L9"/>
    <mergeCell ref="M8:M9"/>
    <mergeCell ref="B5:C7"/>
    <mergeCell ref="D5:D7"/>
    <mergeCell ref="E5:E7"/>
    <mergeCell ref="F5:K5"/>
    <mergeCell ref="L5:Q5"/>
    <mergeCell ref="R5:W5"/>
    <mergeCell ref="F6:H6"/>
    <mergeCell ref="I6:K6"/>
    <mergeCell ref="L6:N6"/>
    <mergeCell ref="O6:Q6"/>
    <mergeCell ref="N8:N9"/>
    <mergeCell ref="R8:R9"/>
    <mergeCell ref="S8:S9"/>
    <mergeCell ref="T8:T9"/>
    <mergeCell ref="B10:B21"/>
    <mergeCell ref="C10:C11"/>
    <mergeCell ref="D10:D11"/>
    <mergeCell ref="E10:E11"/>
    <mergeCell ref="F10:F11"/>
    <mergeCell ref="G10:G11"/>
    <mergeCell ref="T10:T11"/>
    <mergeCell ref="C12:C13"/>
    <mergeCell ref="D12:D13"/>
    <mergeCell ref="E12:E13"/>
    <mergeCell ref="F12:F13"/>
    <mergeCell ref="G12:G13"/>
    <mergeCell ref="H12:H13"/>
    <mergeCell ref="L12:L13"/>
    <mergeCell ref="M12:M13"/>
    <mergeCell ref="N12:N13"/>
    <mergeCell ref="H10:H11"/>
    <mergeCell ref="L10:L11"/>
    <mergeCell ref="M10:M11"/>
    <mergeCell ref="N10:N11"/>
    <mergeCell ref="R10:R11"/>
    <mergeCell ref="S10:S11"/>
    <mergeCell ref="R12:R13"/>
    <mergeCell ref="S12:S13"/>
    <mergeCell ref="T12:T13"/>
    <mergeCell ref="C14:C15"/>
    <mergeCell ref="D14:D15"/>
    <mergeCell ref="E14:E15"/>
    <mergeCell ref="F14:F15"/>
    <mergeCell ref="G14:G15"/>
    <mergeCell ref="H14:H15"/>
    <mergeCell ref="L14:L15"/>
    <mergeCell ref="M14:M15"/>
    <mergeCell ref="N14:N15"/>
    <mergeCell ref="R14:R15"/>
    <mergeCell ref="S14:S15"/>
    <mergeCell ref="T14:T15"/>
    <mergeCell ref="C16:C17"/>
    <mergeCell ref="D16:D17"/>
    <mergeCell ref="E16:E17"/>
    <mergeCell ref="F16:F17"/>
    <mergeCell ref="G16:G17"/>
    <mergeCell ref="T16:T17"/>
    <mergeCell ref="C18:C19"/>
    <mergeCell ref="D18:D19"/>
    <mergeCell ref="E18:E19"/>
    <mergeCell ref="F18:F19"/>
    <mergeCell ref="G18:G19"/>
    <mergeCell ref="H18:H19"/>
    <mergeCell ref="L18:L19"/>
    <mergeCell ref="M18:M19"/>
    <mergeCell ref="N18:N19"/>
    <mergeCell ref="H16:H17"/>
    <mergeCell ref="L16:L17"/>
    <mergeCell ref="M16:M17"/>
    <mergeCell ref="N16:N17"/>
    <mergeCell ref="R16:R17"/>
    <mergeCell ref="S16:S17"/>
    <mergeCell ref="R18:R19"/>
    <mergeCell ref="S18:S19"/>
    <mergeCell ref="T18:T19"/>
    <mergeCell ref="C20:C21"/>
    <mergeCell ref="D20:D21"/>
    <mergeCell ref="E20:E21"/>
    <mergeCell ref="F20:F21"/>
    <mergeCell ref="G20:G21"/>
    <mergeCell ref="H20:H21"/>
    <mergeCell ref="L20:L21"/>
    <mergeCell ref="M20:M21"/>
    <mergeCell ref="N20:N21"/>
    <mergeCell ref="R20:R21"/>
    <mergeCell ref="S20:S21"/>
    <mergeCell ref="T20:T21"/>
    <mergeCell ref="B22:B37"/>
    <mergeCell ref="C22:C23"/>
    <mergeCell ref="D22:D23"/>
    <mergeCell ref="E22:E23"/>
    <mergeCell ref="F22:F23"/>
    <mergeCell ref="C26:C27"/>
    <mergeCell ref="D26:D27"/>
    <mergeCell ref="E26:E27"/>
    <mergeCell ref="F26:F27"/>
    <mergeCell ref="G26:G27"/>
    <mergeCell ref="H26:H27"/>
    <mergeCell ref="S22:S23"/>
    <mergeCell ref="T22:T23"/>
    <mergeCell ref="C24:C25"/>
    <mergeCell ref="D24:D25"/>
    <mergeCell ref="E24:E25"/>
    <mergeCell ref="F24:F25"/>
    <mergeCell ref="G24:G25"/>
    <mergeCell ref="H24:H25"/>
    <mergeCell ref="L24:L25"/>
    <mergeCell ref="M24:M25"/>
    <mergeCell ref="G22:G23"/>
    <mergeCell ref="H22:H23"/>
    <mergeCell ref="L22:L23"/>
    <mergeCell ref="M22:M23"/>
    <mergeCell ref="N22:N23"/>
    <mergeCell ref="R22:R23"/>
    <mergeCell ref="L26:L27"/>
    <mergeCell ref="M26:M27"/>
    <mergeCell ref="N26:N27"/>
    <mergeCell ref="R26:R27"/>
    <mergeCell ref="S26:S27"/>
    <mergeCell ref="T26:T27"/>
    <mergeCell ref="N24:N25"/>
    <mergeCell ref="R24:R25"/>
    <mergeCell ref="S24:S25"/>
    <mergeCell ref="T24:T25"/>
    <mergeCell ref="L28:L29"/>
    <mergeCell ref="M28:M29"/>
    <mergeCell ref="N28:N29"/>
    <mergeCell ref="R28:R29"/>
    <mergeCell ref="S28:S29"/>
    <mergeCell ref="T28:T29"/>
    <mergeCell ref="C28:C29"/>
    <mergeCell ref="D28:D29"/>
    <mergeCell ref="E28:E29"/>
    <mergeCell ref="F28:F29"/>
    <mergeCell ref="G28:G29"/>
    <mergeCell ref="H28:H29"/>
    <mergeCell ref="L30:L31"/>
    <mergeCell ref="M30:M31"/>
    <mergeCell ref="N30:N31"/>
    <mergeCell ref="R30:R31"/>
    <mergeCell ref="S30:S31"/>
    <mergeCell ref="T30:T31"/>
    <mergeCell ref="C30:C31"/>
    <mergeCell ref="D30:D31"/>
    <mergeCell ref="E30:E31"/>
    <mergeCell ref="F30:F31"/>
    <mergeCell ref="G30:G31"/>
    <mergeCell ref="H30:H31"/>
    <mergeCell ref="L32:L33"/>
    <mergeCell ref="M32:M33"/>
    <mergeCell ref="N32:N33"/>
    <mergeCell ref="R32:R33"/>
    <mergeCell ref="S32:S33"/>
    <mergeCell ref="T32:T33"/>
    <mergeCell ref="C32:C33"/>
    <mergeCell ref="D32:D33"/>
    <mergeCell ref="E32:E33"/>
    <mergeCell ref="F32:F33"/>
    <mergeCell ref="G32:G33"/>
    <mergeCell ref="H32:H33"/>
    <mergeCell ref="D36:D37"/>
    <mergeCell ref="E36:E37"/>
    <mergeCell ref="F36:F37"/>
    <mergeCell ref="G36:G37"/>
    <mergeCell ref="H36:H37"/>
    <mergeCell ref="D34:D35"/>
    <mergeCell ref="E34:E35"/>
    <mergeCell ref="F34:F35"/>
    <mergeCell ref="G34:G35"/>
    <mergeCell ref="H34:H35"/>
    <mergeCell ref="L36:L37"/>
    <mergeCell ref="M36:M37"/>
    <mergeCell ref="N36:N37"/>
    <mergeCell ref="R36:R37"/>
    <mergeCell ref="S36:S37"/>
    <mergeCell ref="T36:T37"/>
    <mergeCell ref="M34:M35"/>
    <mergeCell ref="N34:N35"/>
    <mergeCell ref="R34:R35"/>
    <mergeCell ref="S34:S35"/>
    <mergeCell ref="T34:T35"/>
    <mergeCell ref="L34:L35"/>
  </mergeCells>
  <phoneticPr fontId="2"/>
  <pageMargins left="0.82677165354330717" right="0.51181102362204722" top="0.9055118110236221" bottom="0.98425196850393704" header="0.51181102362204722" footer="0.51181102362204722"/>
  <pageSetup paperSize="9" scale="6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8" ma:contentTypeDescription="新しいドキュメントを作成します。" ma:contentTypeScope="" ma:versionID="950796619167ac5004acfda2176bc90b">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3cf3ec683cb8290b0374bf8d894005e"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BB9B34-E4C7-4B55-B1F7-972D6AB1FDDB}">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caaac1a8-278e-4f0b-b907-c321bbf0f875"/>
    <ds:schemaRef ds:uri="ebc35bfd-7794-4c8c-b846-d4ae8f13a481"/>
    <ds:schemaRef ds:uri="http://www.w3.org/XML/1998/namespace"/>
    <ds:schemaRef ds:uri="http://purl.org/dc/dcmitype/"/>
  </ds:schemaRefs>
</ds:datastoreItem>
</file>

<file path=customXml/itemProps2.xml><?xml version="1.0" encoding="utf-8"?>
<ds:datastoreItem xmlns:ds="http://schemas.openxmlformats.org/officeDocument/2006/customXml" ds:itemID="{D28C9270-793B-4E0A-BCF2-AE68301E79CA}">
  <ds:schemaRefs>
    <ds:schemaRef ds:uri="http://schemas.microsoft.com/sharepoint/v3/contenttype/forms"/>
  </ds:schemaRefs>
</ds:datastoreItem>
</file>

<file path=customXml/itemProps3.xml><?xml version="1.0" encoding="utf-8"?>
<ds:datastoreItem xmlns:ds="http://schemas.openxmlformats.org/officeDocument/2006/customXml" ds:itemID="{06E4E70A-D3B2-4091-915C-C66CF4ADDD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目次</vt:lpstr>
      <vt:lpstr>表3 形態別内訳(60歳以上 (3)</vt:lpstr>
      <vt:lpstr>表22</vt:lpstr>
      <vt:lpstr>表23</vt:lpstr>
      <vt:lpstr>表24-1</vt:lpstr>
      <vt:lpstr>表24-2</vt:lpstr>
      <vt:lpstr>表24-3</vt:lpstr>
      <vt:lpstr>表24-4</vt:lpstr>
      <vt:lpstr>表24-5</vt:lpstr>
      <vt:lpstr>表24-6</vt:lpstr>
      <vt:lpstr>表24-7</vt:lpstr>
      <vt:lpstr>表25</vt:lpstr>
      <vt:lpstr>表26</vt:lpstr>
      <vt:lpstr>表27-1</vt:lpstr>
      <vt:lpstr>表27-2</vt:lpstr>
      <vt:lpstr>表22!Print_Area</vt:lpstr>
      <vt:lpstr>表23!Print_Area</vt:lpstr>
      <vt:lpstr>'表24-1'!Print_Area</vt:lpstr>
      <vt:lpstr>'表24-2'!Print_Area</vt:lpstr>
      <vt:lpstr>'表24-3'!Print_Area</vt:lpstr>
      <vt:lpstr>'表24-4'!Print_Area</vt:lpstr>
      <vt:lpstr>'表24-5'!Print_Area</vt:lpstr>
      <vt:lpstr>'表24-6'!Print_Area</vt:lpstr>
      <vt:lpstr>'表24-7'!Print_Area</vt:lpstr>
      <vt:lpstr>表25!Print_Area</vt:lpstr>
      <vt:lpstr>表26!Print_Area</vt:lpstr>
      <vt:lpstr>'表27-1'!Print_Area</vt:lpstr>
      <vt:lpstr>'表27-2'!Print_Area</vt:lpstr>
      <vt:lpstr>'表3 形態別内訳(60歳以上 (3)'!Print_Area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峯金　愛</dc:creator>
  <cp:keywords/>
  <dc:description/>
  <cp:lastModifiedBy>林 美冬</cp:lastModifiedBy>
  <cp:revision/>
  <cp:lastPrinted>2024-05-29T14:31:55Z</cp:lastPrinted>
  <dcterms:created xsi:type="dcterms:W3CDTF">2004-02-16T15:12:48Z</dcterms:created>
  <dcterms:modified xsi:type="dcterms:W3CDTF">2024-05-29T16:20:23Z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