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80378\Downloads\OneDrive_1_2024-5-30\"/>
    </mc:Choice>
  </mc:AlternateContent>
  <xr:revisionPtr revIDLastSave="0" documentId="13_ncr:1_{57C064FD-1A5C-492B-AD00-33466E59774C}" xr6:coauthVersionLast="47" xr6:coauthVersionMax="47" xr10:uidLastSave="{00000000-0000-0000-0000-000000000000}"/>
  <bookViews>
    <workbookView xWindow="-108" yWindow="-108" windowWidth="23256" windowHeight="12456" tabRatio="831" activeTab="19" xr2:uid="{00000000-000D-0000-FFFF-FFFF00000000}"/>
  </bookViews>
  <sheets>
    <sheet name="目次" sheetId="166" r:id="rId1"/>
    <sheet name="表1" sheetId="42" r:id="rId2"/>
    <sheet name="表2" sheetId="43" r:id="rId3"/>
    <sheet name="表3‐1" sheetId="141" r:id="rId4"/>
    <sheet name="表3-2" sheetId="149" r:id="rId5"/>
    <sheet name="表3 形態別内訳(60歳以上 (3)" sheetId="150" state="hidden" r:id="rId6"/>
    <sheet name="表3-3" sheetId="151" r:id="rId7"/>
    <sheet name="表4" sheetId="131" r:id="rId8"/>
    <sheet name="表5-1" sheetId="132" r:id="rId9"/>
    <sheet name="表5-2" sheetId="142" r:id="rId10"/>
    <sheet name="表5-3" sheetId="143" r:id="rId11"/>
    <sheet name="表6" sheetId="74" r:id="rId12"/>
    <sheet name="表7" sheetId="119" r:id="rId13"/>
    <sheet name="表8" sheetId="133" r:id="rId14"/>
    <sheet name="表9" sheetId="77" r:id="rId15"/>
    <sheet name="表10" sheetId="44" r:id="rId16"/>
    <sheet name="表11" sheetId="109" r:id="rId17"/>
    <sheet name="表12-1" sheetId="188" r:id="rId18"/>
    <sheet name="表12-2" sheetId="190" r:id="rId19"/>
    <sheet name="表12-3" sheetId="191" r:id="rId20"/>
  </sheets>
  <definedNames>
    <definedName name="_xlnm._FilterDatabase" localSheetId="1" hidden="1">表1!#REF!</definedName>
    <definedName name="_xlnm._FilterDatabase" localSheetId="2" hidden="1">表2!#REF!</definedName>
    <definedName name="_xlnm._FilterDatabase" localSheetId="5" hidden="1">'表3 形態別内訳(60歳以上 (3)'!#REF!</definedName>
    <definedName name="_xlnm._FilterDatabase" localSheetId="3" hidden="1">表3‐1!#REF!</definedName>
    <definedName name="_xlnm._FilterDatabase" localSheetId="4" hidden="1">'表3-2'!#REF!</definedName>
    <definedName name="_xlnm._FilterDatabase" localSheetId="6" hidden="1">'表3-3'!#REF!</definedName>
    <definedName name="_xlnm.Print_Area" localSheetId="1">表1!$B$1:$AA$56</definedName>
    <definedName name="_xlnm.Print_Area" localSheetId="15">表10!$B$2:$G$24</definedName>
    <definedName name="_xlnm.Print_Area" localSheetId="16">表11!$B$2:$P$58</definedName>
    <definedName name="_xlnm.Print_Area" localSheetId="17">'表12-1'!$B$2:$Q$44</definedName>
    <definedName name="_xlnm.Print_Area" localSheetId="18">'表12-2'!$B$2:$R$44</definedName>
    <definedName name="_xlnm.Print_Area" localSheetId="19">'表12-3'!$B$2:$R$44</definedName>
    <definedName name="_xlnm.Print_Area" localSheetId="2">表2!$B$2:$AB$59</definedName>
    <definedName name="_xlnm.Print_Area" localSheetId="5">'表3 形態別内訳(60歳以上 (3)'!$B$2:$AB$59</definedName>
    <definedName name="_xlnm.Print_Area" localSheetId="3">表3‐1!$B$2:$AB$59</definedName>
    <definedName name="_xlnm.Print_Area" localSheetId="4">'表3-2'!$B$2:$AB$59</definedName>
    <definedName name="_xlnm.Print_Area" localSheetId="6">'表3-3'!$B$2:$AB$59</definedName>
    <definedName name="_xlnm.Print_Area" localSheetId="7">表4!$B$2:$I$60</definedName>
    <definedName name="_xlnm.Print_Area" localSheetId="8">'表5-1'!$B$2:$F$41</definedName>
    <definedName name="_xlnm.Print_Area" localSheetId="9">'表5-2'!$B$2:$F$41</definedName>
    <definedName name="_xlnm.Print_Area" localSheetId="10">'表5-3'!$B$2:$F$20</definedName>
    <definedName name="_xlnm.Print_Area" localSheetId="11">表6!$B$2:$G$41</definedName>
    <definedName name="_xlnm.Print_Area" localSheetId="12">表7!$B$1:$L$38</definedName>
    <definedName name="_xlnm.Print_Area" localSheetId="13">表8!$B$2:$E$21</definedName>
    <definedName name="_xlnm.Print_Area" localSheetId="14">表9!$B$2:$S$57</definedName>
    <definedName name="_xlnm.Print_Area" localSheetId="0">目次!$A$1:$D$94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19" l="1"/>
  <c r="J9" i="119"/>
  <c r="K9" i="119"/>
  <c r="L9" i="119"/>
  <c r="I10" i="119"/>
  <c r="J10" i="119"/>
  <c r="K10" i="119"/>
  <c r="L10" i="119"/>
  <c r="I12" i="119"/>
  <c r="J12" i="119"/>
  <c r="K12" i="119"/>
  <c r="L12" i="119"/>
  <c r="I14" i="119"/>
  <c r="J14" i="119"/>
  <c r="K14" i="119"/>
  <c r="L14" i="119"/>
  <c r="I16" i="119"/>
  <c r="J16" i="119"/>
  <c r="K16" i="119"/>
  <c r="L16" i="119"/>
  <c r="I18" i="119"/>
  <c r="J18" i="119"/>
  <c r="K18" i="119"/>
  <c r="L18" i="119"/>
  <c r="I20" i="119"/>
  <c r="J20" i="119"/>
  <c r="K20" i="119"/>
  <c r="L20" i="119"/>
  <c r="I22" i="119"/>
  <c r="J22" i="119"/>
  <c r="K22" i="119"/>
  <c r="L22" i="119"/>
  <c r="I24" i="119"/>
  <c r="J24" i="119"/>
  <c r="K24" i="119"/>
  <c r="L24" i="119"/>
  <c r="I26" i="119"/>
  <c r="J26" i="119"/>
  <c r="K26" i="119"/>
  <c r="L26" i="119"/>
  <c r="I28" i="119"/>
  <c r="J28" i="119"/>
  <c r="K28" i="119"/>
  <c r="L28" i="119"/>
  <c r="I30" i="119"/>
  <c r="J30" i="119"/>
  <c r="K30" i="119"/>
  <c r="L30" i="119"/>
  <c r="I32" i="119"/>
  <c r="J32" i="119"/>
  <c r="K32" i="119"/>
  <c r="L32" i="119"/>
  <c r="I34" i="119"/>
  <c r="J34" i="119"/>
  <c r="K34" i="119"/>
  <c r="L34" i="119"/>
  <c r="I35" i="119"/>
  <c r="J35" i="119"/>
  <c r="K35" i="119"/>
  <c r="L35" i="119"/>
  <c r="I37" i="119"/>
  <c r="J37" i="119"/>
  <c r="K37" i="119"/>
  <c r="L37" i="119"/>
  <c r="H17" i="191" l="1"/>
  <c r="I43" i="191"/>
  <c r="G43" i="191"/>
  <c r="I41" i="191"/>
  <c r="G41" i="191"/>
  <c r="I40" i="191"/>
  <c r="G40" i="191"/>
  <c r="J39" i="191"/>
  <c r="J40" i="191" s="1"/>
  <c r="H39" i="191"/>
  <c r="I38" i="191"/>
  <c r="G38" i="191"/>
  <c r="J37" i="191"/>
  <c r="J38" i="191" s="1"/>
  <c r="H37" i="191"/>
  <c r="I36" i="191"/>
  <c r="G36" i="191"/>
  <c r="J35" i="191"/>
  <c r="J36" i="191" s="1"/>
  <c r="H35" i="191"/>
  <c r="I34" i="191"/>
  <c r="G34" i="191"/>
  <c r="J33" i="191"/>
  <c r="H33" i="191"/>
  <c r="I32" i="191"/>
  <c r="G32" i="191"/>
  <c r="J31" i="191"/>
  <c r="H31" i="191"/>
  <c r="I30" i="191"/>
  <c r="G30" i="191"/>
  <c r="J29" i="191"/>
  <c r="J30" i="191" s="1"/>
  <c r="H29" i="191"/>
  <c r="I28" i="191"/>
  <c r="G28" i="191"/>
  <c r="J27" i="191"/>
  <c r="J28" i="191" s="1"/>
  <c r="H27" i="191"/>
  <c r="I26" i="191"/>
  <c r="G26" i="191"/>
  <c r="J25" i="191"/>
  <c r="J26" i="191" s="1"/>
  <c r="H25" i="191"/>
  <c r="I24" i="191"/>
  <c r="G24" i="191"/>
  <c r="J23" i="191"/>
  <c r="J24" i="191" s="1"/>
  <c r="H23" i="191"/>
  <c r="I22" i="191"/>
  <c r="G22" i="191"/>
  <c r="J21" i="191"/>
  <c r="J22" i="191" s="1"/>
  <c r="H21" i="191"/>
  <c r="I20" i="191"/>
  <c r="G20" i="191"/>
  <c r="J19" i="191"/>
  <c r="J20" i="191" s="1"/>
  <c r="H19" i="191"/>
  <c r="I18" i="191"/>
  <c r="G18" i="191"/>
  <c r="J17" i="191"/>
  <c r="J18" i="191" s="1"/>
  <c r="I15" i="191"/>
  <c r="I16" i="191" s="1"/>
  <c r="G15" i="191"/>
  <c r="G16" i="191" s="1"/>
  <c r="H33" i="190"/>
  <c r="H31" i="190"/>
  <c r="H39" i="190"/>
  <c r="H37" i="190"/>
  <c r="H35" i="190"/>
  <c r="H29" i="190"/>
  <c r="H19" i="190"/>
  <c r="H21" i="190"/>
  <c r="H23" i="190"/>
  <c r="H25" i="190"/>
  <c r="H27" i="190"/>
  <c r="H17" i="190"/>
  <c r="H15" i="190" s="1"/>
  <c r="I40" i="190"/>
  <c r="G40" i="190"/>
  <c r="J39" i="190"/>
  <c r="J40" i="190" s="1"/>
  <c r="I38" i="190"/>
  <c r="G38" i="190"/>
  <c r="J37" i="190"/>
  <c r="J38" i="190" s="1"/>
  <c r="I36" i="190"/>
  <c r="G36" i="190"/>
  <c r="J35" i="190"/>
  <c r="J36" i="190" s="1"/>
  <c r="I34" i="190"/>
  <c r="G34" i="190"/>
  <c r="J33" i="190"/>
  <c r="J34" i="190" s="1"/>
  <c r="I32" i="190"/>
  <c r="G32" i="190"/>
  <c r="J31" i="190"/>
  <c r="J32" i="190" s="1"/>
  <c r="I30" i="190"/>
  <c r="G30" i="190"/>
  <c r="J29" i="190"/>
  <c r="I28" i="190"/>
  <c r="G28" i="190"/>
  <c r="J27" i="190"/>
  <c r="J28" i="190" s="1"/>
  <c r="I26" i="190"/>
  <c r="G26" i="190"/>
  <c r="J25" i="190"/>
  <c r="J26" i="190" s="1"/>
  <c r="I24" i="190"/>
  <c r="G24" i="190"/>
  <c r="J23" i="190"/>
  <c r="J24" i="190" s="1"/>
  <c r="I22" i="190"/>
  <c r="G22" i="190"/>
  <c r="J21" i="190"/>
  <c r="J22" i="190" s="1"/>
  <c r="J19" i="190"/>
  <c r="J20" i="190" s="1"/>
  <c r="I20" i="190"/>
  <c r="G20" i="190"/>
  <c r="J17" i="190"/>
  <c r="J18" i="190" s="1"/>
  <c r="I18" i="190"/>
  <c r="G18" i="190"/>
  <c r="I43" i="190"/>
  <c r="H43" i="190"/>
  <c r="G43" i="190"/>
  <c r="I41" i="190"/>
  <c r="H41" i="190"/>
  <c r="G41" i="190"/>
  <c r="I15" i="190"/>
  <c r="I16" i="190" s="1"/>
  <c r="G15" i="190"/>
  <c r="G16" i="190" s="1"/>
  <c r="G31" i="188"/>
  <c r="G33" i="188"/>
  <c r="G35" i="188"/>
  <c r="G37" i="188"/>
  <c r="G39" i="188"/>
  <c r="G29" i="188"/>
  <c r="G19" i="188"/>
  <c r="G21" i="188"/>
  <c r="G23" i="188"/>
  <c r="G25" i="188"/>
  <c r="G27" i="188"/>
  <c r="G17" i="188"/>
  <c r="I25" i="188"/>
  <c r="H40" i="188"/>
  <c r="F40" i="188"/>
  <c r="I39" i="188"/>
  <c r="I40" i="188" s="1"/>
  <c r="H38" i="188"/>
  <c r="F38" i="188"/>
  <c r="I37" i="188"/>
  <c r="I38" i="188" s="1"/>
  <c r="H36" i="188"/>
  <c r="F36" i="188"/>
  <c r="I35" i="188"/>
  <c r="I36" i="188" s="1"/>
  <c r="H34" i="188"/>
  <c r="F34" i="188"/>
  <c r="I33" i="188"/>
  <c r="I34" i="188" s="1"/>
  <c r="H32" i="188"/>
  <c r="F32" i="188"/>
  <c r="I31" i="188"/>
  <c r="I32" i="188" s="1"/>
  <c r="I29" i="188"/>
  <c r="I30" i="188" s="1"/>
  <c r="H30" i="188"/>
  <c r="F30" i="188"/>
  <c r="H28" i="188"/>
  <c r="F28" i="188"/>
  <c r="I27" i="188"/>
  <c r="I28" i="188" s="1"/>
  <c r="H26" i="188"/>
  <c r="F26" i="188"/>
  <c r="I26" i="188"/>
  <c r="H24" i="188"/>
  <c r="F24" i="188"/>
  <c r="I23" i="188"/>
  <c r="I24" i="188" s="1"/>
  <c r="H22" i="188"/>
  <c r="F22" i="188"/>
  <c r="I21" i="188"/>
  <c r="I22" i="188" s="1"/>
  <c r="H20" i="188"/>
  <c r="F20" i="188"/>
  <c r="I19" i="188"/>
  <c r="I20" i="188" s="1"/>
  <c r="H18" i="188"/>
  <c r="F18" i="188"/>
  <c r="I17" i="188"/>
  <c r="I18" i="188" s="1"/>
  <c r="H43" i="188"/>
  <c r="G43" i="188"/>
  <c r="F43" i="188"/>
  <c r="H41" i="188"/>
  <c r="G41" i="188"/>
  <c r="F41" i="188"/>
  <c r="H15" i="188"/>
  <c r="H16" i="188" s="1"/>
  <c r="F15" i="188"/>
  <c r="Q43" i="191"/>
  <c r="P43" i="191"/>
  <c r="O43" i="191"/>
  <c r="M43" i="191"/>
  <c r="L43" i="191"/>
  <c r="K43" i="191"/>
  <c r="E43" i="191"/>
  <c r="D43" i="191"/>
  <c r="Q41" i="191"/>
  <c r="P41" i="191"/>
  <c r="O41" i="191"/>
  <c r="M41" i="191"/>
  <c r="L41" i="191"/>
  <c r="K41" i="191"/>
  <c r="E41" i="191"/>
  <c r="D41" i="191"/>
  <c r="F40" i="191"/>
  <c r="F39" i="191"/>
  <c r="M40" i="191" s="1"/>
  <c r="F38" i="191"/>
  <c r="F37" i="191"/>
  <c r="M38" i="191" s="1"/>
  <c r="F36" i="191"/>
  <c r="F35" i="191"/>
  <c r="M36" i="191" s="1"/>
  <c r="F34" i="191"/>
  <c r="F33" i="191"/>
  <c r="F32" i="191"/>
  <c r="F31" i="191"/>
  <c r="M32" i="191" s="1"/>
  <c r="F30" i="191"/>
  <c r="F29" i="191"/>
  <c r="M30" i="191" s="1"/>
  <c r="F28" i="191"/>
  <c r="F27" i="191"/>
  <c r="M28" i="191" s="1"/>
  <c r="F26" i="191"/>
  <c r="F25" i="191"/>
  <c r="M26" i="191" s="1"/>
  <c r="F24" i="191"/>
  <c r="F23" i="191"/>
  <c r="M24" i="191" s="1"/>
  <c r="F22" i="191"/>
  <c r="F21" i="191"/>
  <c r="M22" i="191" s="1"/>
  <c r="F20" i="191"/>
  <c r="F19" i="191"/>
  <c r="M20" i="191" s="1"/>
  <c r="F18" i="191"/>
  <c r="F17" i="191"/>
  <c r="M18" i="191" s="1"/>
  <c r="Q15" i="191"/>
  <c r="P15" i="191"/>
  <c r="O15" i="191"/>
  <c r="M15" i="191"/>
  <c r="L15" i="191"/>
  <c r="K15" i="191"/>
  <c r="F15" i="191"/>
  <c r="E15" i="191"/>
  <c r="Q43" i="190"/>
  <c r="P43" i="190"/>
  <c r="O43" i="190"/>
  <c r="M43" i="190"/>
  <c r="L43" i="190"/>
  <c r="K43" i="190"/>
  <c r="E43" i="190"/>
  <c r="D43" i="190"/>
  <c r="Q41" i="190"/>
  <c r="P41" i="190"/>
  <c r="O41" i="190"/>
  <c r="M41" i="190"/>
  <c r="L41" i="190"/>
  <c r="K41" i="190"/>
  <c r="E41" i="190"/>
  <c r="D41" i="190"/>
  <c r="F40" i="190"/>
  <c r="F39" i="190"/>
  <c r="K40" i="190" s="1"/>
  <c r="F38" i="190"/>
  <c r="F37" i="190"/>
  <c r="F36" i="190"/>
  <c r="F35" i="190"/>
  <c r="K36" i="190" s="1"/>
  <c r="F34" i="190"/>
  <c r="F33" i="190"/>
  <c r="K34" i="190" s="1"/>
  <c r="F32" i="190"/>
  <c r="F31" i="190"/>
  <c r="K32" i="190" s="1"/>
  <c r="F30" i="190"/>
  <c r="F29" i="190"/>
  <c r="K30" i="190" s="1"/>
  <c r="F28" i="190"/>
  <c r="F27" i="190"/>
  <c r="K28" i="190" s="1"/>
  <c r="F26" i="190"/>
  <c r="F25" i="190"/>
  <c r="K26" i="190" s="1"/>
  <c r="F24" i="190"/>
  <c r="F23" i="190"/>
  <c r="K24" i="190" s="1"/>
  <c r="F22" i="190"/>
  <c r="F21" i="190"/>
  <c r="K22" i="190" s="1"/>
  <c r="F20" i="190"/>
  <c r="F19" i="190"/>
  <c r="K20" i="190" s="1"/>
  <c r="F18" i="190"/>
  <c r="F17" i="190"/>
  <c r="K18" i="190" s="1"/>
  <c r="Q15" i="190"/>
  <c r="P15" i="190"/>
  <c r="O15" i="190"/>
  <c r="M15" i="190"/>
  <c r="L15" i="190"/>
  <c r="K15" i="190"/>
  <c r="F15" i="190"/>
  <c r="E15" i="190"/>
  <c r="K38" i="190" l="1"/>
  <c r="R37" i="190"/>
  <c r="R38" i="190" s="1"/>
  <c r="G42" i="190"/>
  <c r="I42" i="190"/>
  <c r="G44" i="190"/>
  <c r="I44" i="190"/>
  <c r="I44" i="191"/>
  <c r="H43" i="191"/>
  <c r="G42" i="191"/>
  <c r="H15" i="191"/>
  <c r="H41" i="191"/>
  <c r="G44" i="191"/>
  <c r="I42" i="191"/>
  <c r="J43" i="191"/>
  <c r="J44" i="191" s="1"/>
  <c r="J41" i="191"/>
  <c r="J42" i="191" s="1"/>
  <c r="J15" i="191"/>
  <c r="J16" i="191" s="1"/>
  <c r="J34" i="191"/>
  <c r="J32" i="191"/>
  <c r="Q16" i="191"/>
  <c r="O30" i="191"/>
  <c r="N37" i="191"/>
  <c r="R37" i="191"/>
  <c r="R38" i="191" s="1"/>
  <c r="R17" i="191"/>
  <c r="R18" i="191" s="1"/>
  <c r="F43" i="191"/>
  <c r="O38" i="191"/>
  <c r="R19" i="191"/>
  <c r="R20" i="191" s="1"/>
  <c r="Q30" i="191"/>
  <c r="Q34" i="191"/>
  <c r="R31" i="191"/>
  <c r="N19" i="191"/>
  <c r="K20" i="191"/>
  <c r="N29" i="191"/>
  <c r="R39" i="191"/>
  <c r="R40" i="191" s="1"/>
  <c r="O18" i="191"/>
  <c r="R29" i="191"/>
  <c r="R30" i="191" s="1"/>
  <c r="O16" i="191"/>
  <c r="Q32" i="191"/>
  <c r="N17" i="191"/>
  <c r="Q20" i="191"/>
  <c r="K22" i="191"/>
  <c r="O32" i="191"/>
  <c r="O34" i="191"/>
  <c r="N39" i="191"/>
  <c r="O22" i="191"/>
  <c r="K24" i="191"/>
  <c r="K26" i="191"/>
  <c r="O28" i="191"/>
  <c r="N21" i="191"/>
  <c r="Q22" i="191"/>
  <c r="O24" i="191"/>
  <c r="O26" i="191"/>
  <c r="Q28" i="191"/>
  <c r="N33" i="191"/>
  <c r="N34" i="191" s="1"/>
  <c r="N35" i="191"/>
  <c r="K18" i="191"/>
  <c r="R21" i="191"/>
  <c r="R22" i="191" s="1"/>
  <c r="Q24" i="191"/>
  <c r="Q26" i="191"/>
  <c r="N31" i="191"/>
  <c r="N32" i="191" s="1"/>
  <c r="R33" i="191"/>
  <c r="R34" i="191" s="1"/>
  <c r="R35" i="191"/>
  <c r="R36" i="191" s="1"/>
  <c r="O40" i="191"/>
  <c r="N38" i="191"/>
  <c r="Q18" i="191"/>
  <c r="N23" i="191"/>
  <c r="N25" i="191"/>
  <c r="N27" i="191"/>
  <c r="O36" i="191"/>
  <c r="Q44" i="191"/>
  <c r="O20" i="191"/>
  <c r="R23" i="191"/>
  <c r="R24" i="191" s="1"/>
  <c r="R25" i="191"/>
  <c r="R26" i="191" s="1"/>
  <c r="R27" i="191"/>
  <c r="R28" i="191" s="1"/>
  <c r="Q36" i="191"/>
  <c r="J41" i="190"/>
  <c r="J42" i="190" s="1"/>
  <c r="J15" i="190"/>
  <c r="J16" i="190" s="1"/>
  <c r="J30" i="190"/>
  <c r="J43" i="190"/>
  <c r="J44" i="190" s="1"/>
  <c r="R39" i="190"/>
  <c r="R40" i="190" s="1"/>
  <c r="N37" i="190"/>
  <c r="R31" i="190"/>
  <c r="R32" i="190" s="1"/>
  <c r="O20" i="190"/>
  <c r="R33" i="190"/>
  <c r="R34" i="190" s="1"/>
  <c r="Q20" i="190"/>
  <c r="M16" i="190"/>
  <c r="N38" i="190"/>
  <c r="O32" i="190"/>
  <c r="Q34" i="190"/>
  <c r="O38" i="190"/>
  <c r="O26" i="190"/>
  <c r="Q32" i="190"/>
  <c r="Q26" i="190"/>
  <c r="Q22" i="190"/>
  <c r="O22" i="190"/>
  <c r="R29" i="190"/>
  <c r="R30" i="190" s="1"/>
  <c r="O16" i="190"/>
  <c r="M28" i="190"/>
  <c r="Q38" i="190"/>
  <c r="O18" i="190"/>
  <c r="O28" i="190"/>
  <c r="Q16" i="190"/>
  <c r="Q18" i="190"/>
  <c r="O24" i="190"/>
  <c r="Q28" i="190"/>
  <c r="M32" i="190"/>
  <c r="N35" i="190"/>
  <c r="O36" i="190"/>
  <c r="Q24" i="190"/>
  <c r="N31" i="190"/>
  <c r="N33" i="190"/>
  <c r="O34" i="190"/>
  <c r="R35" i="190"/>
  <c r="R36" i="190" s="1"/>
  <c r="Q36" i="190"/>
  <c r="Q30" i="190"/>
  <c r="M30" i="190"/>
  <c r="O30" i="190"/>
  <c r="N39" i="190"/>
  <c r="G15" i="188"/>
  <c r="I41" i="188"/>
  <c r="F16" i="188"/>
  <c r="I15" i="188"/>
  <c r="I16" i="188" s="1"/>
  <c r="I43" i="188"/>
  <c r="R43" i="191"/>
  <c r="K16" i="191"/>
  <c r="M16" i="191"/>
  <c r="N24" i="191"/>
  <c r="K44" i="191"/>
  <c r="N36" i="191"/>
  <c r="Q38" i="191"/>
  <c r="Q40" i="191"/>
  <c r="M44" i="191"/>
  <c r="F41" i="191"/>
  <c r="O44" i="191"/>
  <c r="K28" i="191"/>
  <c r="K30" i="191"/>
  <c r="K32" i="191"/>
  <c r="K34" i="191"/>
  <c r="K36" i="191"/>
  <c r="K38" i="191"/>
  <c r="K40" i="191"/>
  <c r="M34" i="191"/>
  <c r="K16" i="190"/>
  <c r="M18" i="190"/>
  <c r="M20" i="190"/>
  <c r="M22" i="190"/>
  <c r="M24" i="190"/>
  <c r="M26" i="190"/>
  <c r="M34" i="190"/>
  <c r="M36" i="190"/>
  <c r="M38" i="190"/>
  <c r="M40" i="190"/>
  <c r="O40" i="190"/>
  <c r="Q40" i="190"/>
  <c r="F41" i="190"/>
  <c r="N17" i="190"/>
  <c r="N19" i="190"/>
  <c r="N21" i="190"/>
  <c r="N23" i="190"/>
  <c r="N25" i="190"/>
  <c r="N27" i="190"/>
  <c r="N29" i="190"/>
  <c r="R17" i="190"/>
  <c r="R19" i="190"/>
  <c r="R20" i="190" s="1"/>
  <c r="R21" i="190"/>
  <c r="R22" i="190" s="1"/>
  <c r="R23" i="190"/>
  <c r="R24" i="190" s="1"/>
  <c r="R25" i="190"/>
  <c r="R26" i="190" s="1"/>
  <c r="R27" i="190"/>
  <c r="R28" i="190" s="1"/>
  <c r="F43" i="190"/>
  <c r="R41" i="191" l="1"/>
  <c r="N28" i="191"/>
  <c r="N40" i="191"/>
  <c r="N43" i="191"/>
  <c r="R32" i="191"/>
  <c r="N26" i="191"/>
  <c r="N30" i="191"/>
  <c r="R15" i="191"/>
  <c r="R16" i="191" s="1"/>
  <c r="N15" i="191"/>
  <c r="N16" i="191" s="1"/>
  <c r="N18" i="191"/>
  <c r="N20" i="191"/>
  <c r="N22" i="191"/>
  <c r="N41" i="191"/>
  <c r="R43" i="190"/>
  <c r="R41" i="190"/>
  <c r="R44" i="190"/>
  <c r="N36" i="190"/>
  <c r="N43" i="190"/>
  <c r="N34" i="190"/>
  <c r="N41" i="190"/>
  <c r="N32" i="190"/>
  <c r="M42" i="190"/>
  <c r="K42" i="190"/>
  <c r="N40" i="190"/>
  <c r="O44" i="190"/>
  <c r="K42" i="191"/>
  <c r="M42" i="191"/>
  <c r="R42" i="191"/>
  <c r="O42" i="191"/>
  <c r="R44" i="191"/>
  <c r="Q42" i="191"/>
  <c r="N44" i="191"/>
  <c r="N24" i="190"/>
  <c r="N22" i="190"/>
  <c r="N20" i="190"/>
  <c r="Q44" i="190"/>
  <c r="Q42" i="190"/>
  <c r="K44" i="190"/>
  <c r="N15" i="190"/>
  <c r="N18" i="190"/>
  <c r="M44" i="190"/>
  <c r="N30" i="190"/>
  <c r="R18" i="190"/>
  <c r="R15" i="190"/>
  <c r="R16" i="190" s="1"/>
  <c r="N28" i="190"/>
  <c r="O42" i="190"/>
  <c r="N26" i="190"/>
  <c r="N42" i="191" l="1"/>
  <c r="R42" i="190"/>
  <c r="N44" i="190"/>
  <c r="N42" i="190"/>
  <c r="N16" i="190"/>
  <c r="P43" i="188" l="1"/>
  <c r="O43" i="188"/>
  <c r="N43" i="188"/>
  <c r="L43" i="188"/>
  <c r="K43" i="188"/>
  <c r="J43" i="188"/>
  <c r="E43" i="188"/>
  <c r="D43" i="188"/>
  <c r="P41" i="188"/>
  <c r="O41" i="188"/>
  <c r="N41" i="188"/>
  <c r="L41" i="188"/>
  <c r="K41" i="188"/>
  <c r="J41" i="188"/>
  <c r="E41" i="188"/>
  <c r="D41" i="188"/>
  <c r="P40" i="188"/>
  <c r="N40" i="188"/>
  <c r="L40" i="188"/>
  <c r="J40" i="188"/>
  <c r="Q39" i="188"/>
  <c r="Q40" i="188" s="1"/>
  <c r="M39" i="188"/>
  <c r="M40" i="188" s="1"/>
  <c r="P38" i="188"/>
  <c r="N38" i="188"/>
  <c r="L38" i="188"/>
  <c r="J38" i="188"/>
  <c r="Q37" i="188"/>
  <c r="Q38" i="188" s="1"/>
  <c r="M37" i="188"/>
  <c r="M38" i="188" s="1"/>
  <c r="P36" i="188"/>
  <c r="N36" i="188"/>
  <c r="L36" i="188"/>
  <c r="J36" i="188"/>
  <c r="Q35" i="188"/>
  <c r="Q36" i="188" s="1"/>
  <c r="M35" i="188"/>
  <c r="M36" i="188" s="1"/>
  <c r="P34" i="188"/>
  <c r="N34" i="188"/>
  <c r="L34" i="188"/>
  <c r="J34" i="188"/>
  <c r="Q33" i="188"/>
  <c r="Q43" i="188" s="1"/>
  <c r="M33" i="188"/>
  <c r="M34" i="188" s="1"/>
  <c r="P32" i="188"/>
  <c r="N32" i="188"/>
  <c r="L32" i="188"/>
  <c r="J32" i="188"/>
  <c r="Q31" i="188"/>
  <c r="Q32" i="188" s="1"/>
  <c r="M31" i="188"/>
  <c r="M41" i="188" s="1"/>
  <c r="P30" i="188"/>
  <c r="N30" i="188"/>
  <c r="L30" i="188"/>
  <c r="J30" i="188"/>
  <c r="Q29" i="188"/>
  <c r="M29" i="188"/>
  <c r="P28" i="188"/>
  <c r="N28" i="188"/>
  <c r="L28" i="188"/>
  <c r="J28" i="188"/>
  <c r="Q27" i="188"/>
  <c r="Q28" i="188" s="1"/>
  <c r="M27" i="188"/>
  <c r="M28" i="188" s="1"/>
  <c r="P26" i="188"/>
  <c r="N26" i="188"/>
  <c r="L26" i="188"/>
  <c r="J26" i="188"/>
  <c r="Q25" i="188"/>
  <c r="Q26" i="188" s="1"/>
  <c r="M25" i="188"/>
  <c r="M26" i="188" s="1"/>
  <c r="P24" i="188"/>
  <c r="N24" i="188"/>
  <c r="L24" i="188"/>
  <c r="J24" i="188"/>
  <c r="Q23" i="188"/>
  <c r="Q24" i="188" s="1"/>
  <c r="M23" i="188"/>
  <c r="M24" i="188" s="1"/>
  <c r="P22" i="188"/>
  <c r="N22" i="188"/>
  <c r="L22" i="188"/>
  <c r="J22" i="188"/>
  <c r="Q21" i="188"/>
  <c r="Q22" i="188" s="1"/>
  <c r="M21" i="188"/>
  <c r="M22" i="188" s="1"/>
  <c r="P20" i="188"/>
  <c r="N20" i="188"/>
  <c r="L20" i="188"/>
  <c r="J20" i="188"/>
  <c r="Q19" i="188"/>
  <c r="Q20" i="188" s="1"/>
  <c r="M19" i="188"/>
  <c r="M20" i="188" s="1"/>
  <c r="P18" i="188"/>
  <c r="N18" i="188"/>
  <c r="L18" i="188"/>
  <c r="J18" i="188"/>
  <c r="Q17" i="188"/>
  <c r="Q18" i="188" s="1"/>
  <c r="M17" i="188"/>
  <c r="M18" i="188" s="1"/>
  <c r="P15" i="188"/>
  <c r="P16" i="188" s="1"/>
  <c r="O15" i="188"/>
  <c r="N15" i="188"/>
  <c r="N16" i="188" s="1"/>
  <c r="L15" i="188"/>
  <c r="L16" i="188" s="1"/>
  <c r="K15" i="188"/>
  <c r="J15" i="188"/>
  <c r="E15" i="188"/>
  <c r="F42" i="188" l="1"/>
  <c r="H42" i="188"/>
  <c r="I42" i="188"/>
  <c r="J42" i="188"/>
  <c r="F44" i="188"/>
  <c r="H44" i="188"/>
  <c r="I44" i="188"/>
  <c r="L42" i="188"/>
  <c r="M15" i="188"/>
  <c r="M16" i="188" s="1"/>
  <c r="N42" i="188"/>
  <c r="Q15" i="188"/>
  <c r="Q16" i="188" s="1"/>
  <c r="P42" i="188"/>
  <c r="P44" i="188"/>
  <c r="M42" i="188"/>
  <c r="L44" i="188"/>
  <c r="J16" i="188"/>
  <c r="Q44" i="188"/>
  <c r="J44" i="188"/>
  <c r="M43" i="188"/>
  <c r="N44" i="188"/>
  <c r="M30" i="188"/>
  <c r="M32" i="188"/>
  <c r="Q41" i="188"/>
  <c r="Q30" i="188"/>
  <c r="Q34" i="188"/>
  <c r="M44" i="188" l="1"/>
  <c r="Q42" i="188"/>
  <c r="O55" i="109" l="1"/>
  <c r="E49" i="109"/>
  <c r="E46" i="109"/>
  <c r="E43" i="109"/>
  <c r="E40" i="109"/>
  <c r="E37" i="109"/>
  <c r="E34" i="109"/>
  <c r="E31" i="109"/>
  <c r="E28" i="109"/>
  <c r="E25" i="109"/>
  <c r="E22" i="109"/>
  <c r="E19" i="109"/>
  <c r="E16" i="109"/>
  <c r="O52" i="109"/>
  <c r="K39" i="109"/>
  <c r="D7" i="44"/>
  <c r="R13" i="77"/>
  <c r="E15" i="77"/>
  <c r="G13" i="119" l="1"/>
  <c r="F29" i="132" l="1"/>
  <c r="F15" i="132"/>
  <c r="Z51" i="151"/>
  <c r="W51" i="151"/>
  <c r="Z48" i="151"/>
  <c r="W48" i="151"/>
  <c r="Z45" i="151"/>
  <c r="W45" i="151"/>
  <c r="Z42" i="151"/>
  <c r="W42" i="151"/>
  <c r="Z39" i="151"/>
  <c r="W39" i="151"/>
  <c r="Z36" i="151"/>
  <c r="W36" i="151"/>
  <c r="Z33" i="151"/>
  <c r="W33" i="151"/>
  <c r="Z30" i="151"/>
  <c r="W30" i="151"/>
  <c r="Z27" i="151"/>
  <c r="W27" i="151"/>
  <c r="Z24" i="151"/>
  <c r="W24" i="151"/>
  <c r="Z21" i="151"/>
  <c r="W21" i="151"/>
  <c r="Z18" i="151"/>
  <c r="W18" i="151"/>
  <c r="T51" i="151"/>
  <c r="Q51" i="151"/>
  <c r="T48" i="151"/>
  <c r="Q48" i="151"/>
  <c r="T45" i="151"/>
  <c r="Q45" i="151"/>
  <c r="T42" i="151"/>
  <c r="Q42" i="151"/>
  <c r="T39" i="151"/>
  <c r="Q39" i="151"/>
  <c r="T36" i="151"/>
  <c r="Q36" i="151"/>
  <c r="T33" i="151"/>
  <c r="Q33" i="151"/>
  <c r="T30" i="151"/>
  <c r="Q30" i="151"/>
  <c r="T27" i="151"/>
  <c r="Q27" i="151"/>
  <c r="T24" i="151"/>
  <c r="Q24" i="151"/>
  <c r="T21" i="151"/>
  <c r="Q21" i="151"/>
  <c r="T18" i="151"/>
  <c r="Q18" i="151"/>
  <c r="H51" i="151"/>
  <c r="H48" i="151"/>
  <c r="H45" i="151"/>
  <c r="H42" i="151"/>
  <c r="H39" i="151"/>
  <c r="H36" i="151"/>
  <c r="H33" i="151"/>
  <c r="H30" i="151"/>
  <c r="H27" i="151"/>
  <c r="H24" i="151"/>
  <c r="H21" i="151"/>
  <c r="H18" i="151"/>
  <c r="D54" i="151"/>
  <c r="D15" i="151"/>
  <c r="Z27" i="149"/>
  <c r="Z51" i="149"/>
  <c r="Z48" i="149"/>
  <c r="Z45" i="149"/>
  <c r="Z42" i="149"/>
  <c r="Z39" i="149"/>
  <c r="Z36" i="149"/>
  <c r="W51" i="149"/>
  <c r="W48" i="149"/>
  <c r="W45" i="149"/>
  <c r="W42" i="149"/>
  <c r="W39" i="149"/>
  <c r="W36" i="149"/>
  <c r="Z33" i="149"/>
  <c r="Z30" i="149"/>
  <c r="Z24" i="149"/>
  <c r="Z21" i="149"/>
  <c r="Z18" i="149"/>
  <c r="W33" i="149"/>
  <c r="W30" i="149"/>
  <c r="W27" i="149"/>
  <c r="W24" i="149"/>
  <c r="W21" i="149"/>
  <c r="W18" i="149"/>
  <c r="T51" i="149"/>
  <c r="T48" i="149"/>
  <c r="T45" i="149"/>
  <c r="T42" i="149"/>
  <c r="T39" i="149"/>
  <c r="T36" i="149"/>
  <c r="Q51" i="149"/>
  <c r="Q48" i="149"/>
  <c r="Q45" i="149"/>
  <c r="Q42" i="149"/>
  <c r="Q39" i="149"/>
  <c r="Q36" i="149"/>
  <c r="T33" i="149"/>
  <c r="T30" i="149"/>
  <c r="T27" i="149"/>
  <c r="T24" i="149"/>
  <c r="T21" i="149"/>
  <c r="T18" i="149"/>
  <c r="T15" i="149" s="1"/>
  <c r="Q33" i="149"/>
  <c r="Q30" i="149"/>
  <c r="Q27" i="149"/>
  <c r="Q24" i="149"/>
  <c r="Q21" i="149"/>
  <c r="Q18" i="149"/>
  <c r="H51" i="149"/>
  <c r="H48" i="149"/>
  <c r="H45" i="149"/>
  <c r="H42" i="149"/>
  <c r="H39" i="149"/>
  <c r="H36" i="149"/>
  <c r="H33" i="149"/>
  <c r="H30" i="149"/>
  <c r="H27" i="149"/>
  <c r="H24" i="149"/>
  <c r="H21" i="149"/>
  <c r="H18" i="149"/>
  <c r="D15" i="149"/>
  <c r="D15" i="141"/>
  <c r="D54" i="43"/>
  <c r="D15" i="43"/>
  <c r="AB57" i="43" l="1"/>
  <c r="AA57" i="43"/>
  <c r="AB54" i="43"/>
  <c r="AA54" i="43"/>
  <c r="AB53" i="43"/>
  <c r="AA53" i="43"/>
  <c r="Z51" i="43"/>
  <c r="AB50" i="43"/>
  <c r="AA50" i="43"/>
  <c r="Z48" i="43"/>
  <c r="AB47" i="43"/>
  <c r="AA47" i="43"/>
  <c r="Z45" i="43"/>
  <c r="AB44" i="43"/>
  <c r="AA44" i="43"/>
  <c r="Z42" i="43"/>
  <c r="AB41" i="43"/>
  <c r="AA41" i="43"/>
  <c r="Z39" i="43"/>
  <c r="AB38" i="43"/>
  <c r="AA38" i="43"/>
  <c r="Z36" i="43"/>
  <c r="AB35" i="43"/>
  <c r="AA35" i="43"/>
  <c r="Z33" i="43"/>
  <c r="AB32" i="43"/>
  <c r="AA32" i="43"/>
  <c r="Z30" i="43"/>
  <c r="AB29" i="43"/>
  <c r="AA29" i="43"/>
  <c r="Z27" i="43"/>
  <c r="AB26" i="43"/>
  <c r="AA26" i="43"/>
  <c r="Z24" i="43"/>
  <c r="AB23" i="43"/>
  <c r="AA23" i="43"/>
  <c r="Z21" i="43"/>
  <c r="AB20" i="43"/>
  <c r="AA20" i="43"/>
  <c r="Z18" i="43"/>
  <c r="W36" i="43"/>
  <c r="W51" i="43"/>
  <c r="W48" i="43"/>
  <c r="W45" i="43"/>
  <c r="W42" i="43"/>
  <c r="W39" i="43"/>
  <c r="W33" i="43"/>
  <c r="W30" i="43"/>
  <c r="W27" i="43"/>
  <c r="W24" i="43"/>
  <c r="W21" i="43"/>
  <c r="W18" i="43"/>
  <c r="T51" i="43"/>
  <c r="T18" i="43"/>
  <c r="T48" i="43"/>
  <c r="T45" i="43"/>
  <c r="T42" i="43"/>
  <c r="T39" i="43"/>
  <c r="T36" i="43"/>
  <c r="Q51" i="43"/>
  <c r="Q48" i="43"/>
  <c r="Q45" i="43"/>
  <c r="Q42" i="43"/>
  <c r="Q39" i="43"/>
  <c r="Q36" i="43"/>
  <c r="T33" i="43"/>
  <c r="T30" i="43"/>
  <c r="T27" i="43"/>
  <c r="T24" i="43"/>
  <c r="T21" i="43"/>
  <c r="D11" i="42"/>
  <c r="D57" i="43"/>
  <c r="Z46" i="42"/>
  <c r="U16" i="42"/>
  <c r="L11" i="42"/>
  <c r="M43" i="42"/>
  <c r="Z54" i="43" l="1"/>
  <c r="Z57" i="43"/>
  <c r="E30" i="77" l="1"/>
  <c r="E24" i="77"/>
  <c r="E27" i="77"/>
  <c r="E13" i="77"/>
  <c r="G15" i="119" l="1"/>
  <c r="E16" i="74"/>
  <c r="F16" i="74"/>
  <c r="G16" i="74"/>
  <c r="D38" i="132" l="1"/>
  <c r="D40" i="132"/>
  <c r="P39" i="149" l="1"/>
  <c r="U18" i="42"/>
  <c r="D53" i="42"/>
  <c r="F53" i="131" l="1"/>
  <c r="F52" i="131"/>
  <c r="F50" i="131"/>
  <c r="F49" i="131"/>
  <c r="F47" i="131"/>
  <c r="F46" i="131"/>
  <c r="F44" i="131"/>
  <c r="F43" i="131"/>
  <c r="F41" i="131"/>
  <c r="F40" i="131"/>
  <c r="F38" i="131"/>
  <c r="F37" i="131"/>
  <c r="F35" i="131"/>
  <c r="F34" i="131"/>
  <c r="F32" i="131"/>
  <c r="F31" i="131"/>
  <c r="F29" i="131"/>
  <c r="F28" i="131"/>
  <c r="F26" i="131"/>
  <c r="F25" i="131"/>
  <c r="F23" i="131"/>
  <c r="F22" i="131"/>
  <c r="F20" i="131"/>
  <c r="F19" i="131"/>
  <c r="F57" i="131"/>
  <c r="F54" i="131"/>
  <c r="F15" i="131"/>
  <c r="F16" i="131" l="1"/>
  <c r="D55" i="109" l="1"/>
  <c r="O56" i="109" s="1"/>
  <c r="K20" i="109"/>
  <c r="D20" i="44"/>
  <c r="D21" i="44"/>
  <c r="U28" i="42"/>
  <c r="S13" i="77" l="1"/>
  <c r="D54" i="77"/>
  <c r="D39" i="74" l="1"/>
  <c r="D6" i="143" l="1"/>
  <c r="AB51" i="141"/>
  <c r="AA51" i="141"/>
  <c r="Z51" i="141"/>
  <c r="Y51" i="141"/>
  <c r="X51" i="141"/>
  <c r="W51" i="141"/>
  <c r="V51" i="141"/>
  <c r="U51" i="141"/>
  <c r="T51" i="141"/>
  <c r="S51" i="141"/>
  <c r="R51" i="141"/>
  <c r="Q51" i="141"/>
  <c r="AB48" i="141"/>
  <c r="AA48" i="141"/>
  <c r="Z48" i="141"/>
  <c r="Y48" i="141"/>
  <c r="X48" i="141"/>
  <c r="W48" i="141"/>
  <c r="V48" i="141"/>
  <c r="U48" i="141"/>
  <c r="T48" i="141"/>
  <c r="S48" i="141"/>
  <c r="R48" i="141"/>
  <c r="Q48" i="141"/>
  <c r="AB45" i="141"/>
  <c r="AA45" i="141"/>
  <c r="Z45" i="141"/>
  <c r="Y45" i="141"/>
  <c r="X45" i="141"/>
  <c r="W45" i="141"/>
  <c r="V45" i="141"/>
  <c r="U45" i="141"/>
  <c r="T45" i="141"/>
  <c r="S45" i="141"/>
  <c r="R45" i="141"/>
  <c r="Q45" i="141"/>
  <c r="AB42" i="141"/>
  <c r="AA42" i="141"/>
  <c r="Z42" i="141"/>
  <c r="Y42" i="141"/>
  <c r="X42" i="141"/>
  <c r="W42" i="141"/>
  <c r="V42" i="141"/>
  <c r="U42" i="141"/>
  <c r="T42" i="141"/>
  <c r="S42" i="141"/>
  <c r="R42" i="141"/>
  <c r="Q42" i="141"/>
  <c r="AB39" i="141"/>
  <c r="AA39" i="141"/>
  <c r="Z39" i="141"/>
  <c r="Y39" i="141"/>
  <c r="X39" i="141"/>
  <c r="W39" i="141"/>
  <c r="V39" i="141"/>
  <c r="U39" i="141"/>
  <c r="T39" i="141"/>
  <c r="S39" i="141"/>
  <c r="R39" i="141"/>
  <c r="Q39" i="141"/>
  <c r="AB36" i="141"/>
  <c r="AA36" i="141"/>
  <c r="Z36" i="141"/>
  <c r="Y36" i="141"/>
  <c r="X36" i="141"/>
  <c r="W36" i="141"/>
  <c r="V36" i="141"/>
  <c r="U36" i="141"/>
  <c r="T36" i="141"/>
  <c r="S36" i="141"/>
  <c r="R36" i="141"/>
  <c r="Q36" i="141"/>
  <c r="AB33" i="141"/>
  <c r="AA33" i="141"/>
  <c r="Z33" i="141"/>
  <c r="Y33" i="141"/>
  <c r="X33" i="141"/>
  <c r="W33" i="141"/>
  <c r="V33" i="141"/>
  <c r="U33" i="141"/>
  <c r="T33" i="141"/>
  <c r="S33" i="141"/>
  <c r="R33" i="141"/>
  <c r="Q33" i="141"/>
  <c r="AB30" i="141"/>
  <c r="AA30" i="141"/>
  <c r="Z30" i="141"/>
  <c r="Y30" i="141"/>
  <c r="X30" i="141"/>
  <c r="W30" i="141"/>
  <c r="V30" i="141"/>
  <c r="U30" i="141"/>
  <c r="T30" i="141"/>
  <c r="S30" i="141"/>
  <c r="R30" i="141"/>
  <c r="Q30" i="141"/>
  <c r="AB27" i="141"/>
  <c r="AA27" i="141"/>
  <c r="Z27" i="141"/>
  <c r="Y27" i="141"/>
  <c r="X27" i="141"/>
  <c r="W27" i="141"/>
  <c r="V27" i="141"/>
  <c r="U27" i="141"/>
  <c r="T27" i="141"/>
  <c r="S27" i="141"/>
  <c r="R27" i="141"/>
  <c r="Q27" i="141"/>
  <c r="AB24" i="141"/>
  <c r="AA24" i="141"/>
  <c r="Z24" i="141"/>
  <c r="Y24" i="141"/>
  <c r="X24" i="141"/>
  <c r="W24" i="141"/>
  <c r="V24" i="141"/>
  <c r="U24" i="141"/>
  <c r="T24" i="141"/>
  <c r="S24" i="141"/>
  <c r="R24" i="141"/>
  <c r="Q24" i="141"/>
  <c r="AB21" i="141"/>
  <c r="AA21" i="141"/>
  <c r="Z21" i="141"/>
  <c r="Y21" i="141"/>
  <c r="X21" i="141"/>
  <c r="W21" i="141"/>
  <c r="V21" i="141"/>
  <c r="U21" i="141"/>
  <c r="T21" i="141"/>
  <c r="S21" i="141"/>
  <c r="R21" i="141"/>
  <c r="Q21" i="141"/>
  <c r="AB18" i="141"/>
  <c r="AA18" i="141"/>
  <c r="Z18" i="141"/>
  <c r="Y18" i="141"/>
  <c r="X18" i="141"/>
  <c r="W18" i="141"/>
  <c r="T18" i="141"/>
  <c r="U18" i="141"/>
  <c r="V18" i="141"/>
  <c r="R18" i="141"/>
  <c r="S18" i="141"/>
  <c r="Q18" i="141"/>
  <c r="J51" i="141"/>
  <c r="I51" i="141"/>
  <c r="H51" i="141"/>
  <c r="J48" i="141"/>
  <c r="I48" i="141"/>
  <c r="H48" i="141"/>
  <c r="J45" i="141"/>
  <c r="I45" i="141"/>
  <c r="H45" i="141"/>
  <c r="J42" i="141"/>
  <c r="I42" i="141"/>
  <c r="H42" i="141"/>
  <c r="J39" i="141"/>
  <c r="I39" i="141"/>
  <c r="H39" i="141"/>
  <c r="J36" i="141"/>
  <c r="I36" i="141"/>
  <c r="H36" i="141"/>
  <c r="J33" i="141"/>
  <c r="I33" i="141"/>
  <c r="H33" i="141"/>
  <c r="J30" i="141"/>
  <c r="I30" i="141"/>
  <c r="H30" i="141"/>
  <c r="J27" i="141"/>
  <c r="I27" i="141"/>
  <c r="H27" i="141"/>
  <c r="J24" i="141"/>
  <c r="I24" i="141"/>
  <c r="H24" i="141"/>
  <c r="J21" i="141"/>
  <c r="I21" i="141"/>
  <c r="H21" i="141"/>
  <c r="J18" i="141"/>
  <c r="I18" i="141"/>
  <c r="H18" i="141"/>
  <c r="H15" i="149"/>
  <c r="Q33" i="43"/>
  <c r="Q30" i="43"/>
  <c r="Q27" i="43"/>
  <c r="Q24" i="43"/>
  <c r="Q21" i="43"/>
  <c r="Q18" i="43"/>
  <c r="K48" i="42" l="1"/>
  <c r="AA11" i="42" l="1"/>
  <c r="Z11" i="42"/>
  <c r="Y11" i="42"/>
  <c r="X11" i="42"/>
  <c r="W11" i="42"/>
  <c r="V11" i="42"/>
  <c r="U11" i="42"/>
  <c r="T11" i="42"/>
  <c r="S11" i="42"/>
  <c r="R11" i="42"/>
  <c r="Q11" i="42"/>
  <c r="P11" i="42"/>
  <c r="O11" i="42"/>
  <c r="N11" i="42"/>
  <c r="M11" i="42"/>
  <c r="L12" i="42"/>
  <c r="G11" i="42"/>
  <c r="H11" i="42"/>
  <c r="I11" i="42"/>
  <c r="J11" i="42"/>
  <c r="K11" i="42"/>
  <c r="P55" i="109" l="1"/>
  <c r="D52" i="109"/>
  <c r="M46" i="77"/>
  <c r="R28" i="77"/>
  <c r="G17" i="77" l="1"/>
  <c r="D7" i="133" l="1"/>
  <c r="D37" i="119"/>
  <c r="D35" i="119"/>
  <c r="D37" i="74"/>
  <c r="D40" i="142"/>
  <c r="D38" i="142"/>
  <c r="E12" i="132"/>
  <c r="D57" i="131"/>
  <c r="F58" i="131" s="1"/>
  <c r="D54" i="131"/>
  <c r="F55" i="131" s="1"/>
  <c r="I36" i="119" l="1"/>
  <c r="J36" i="119"/>
  <c r="K36" i="119"/>
  <c r="L36" i="119"/>
  <c r="I38" i="119"/>
  <c r="J38" i="119"/>
  <c r="K38" i="119"/>
  <c r="L38" i="119"/>
  <c r="AB57" i="151"/>
  <c r="AA57" i="151"/>
  <c r="Z57" i="151"/>
  <c r="Y57" i="151"/>
  <c r="X57" i="151"/>
  <c r="W57" i="151"/>
  <c r="V57" i="151"/>
  <c r="U57" i="151"/>
  <c r="T57" i="151"/>
  <c r="S57" i="151"/>
  <c r="R57" i="151"/>
  <c r="Q57" i="151"/>
  <c r="J57" i="151"/>
  <c r="I57" i="151"/>
  <c r="H57" i="151"/>
  <c r="D57" i="151"/>
  <c r="AB54" i="151"/>
  <c r="AA54" i="151"/>
  <c r="Z54" i="151"/>
  <c r="Y54" i="151"/>
  <c r="X54" i="151"/>
  <c r="W54" i="151"/>
  <c r="V54" i="151"/>
  <c r="U54" i="151"/>
  <c r="T54" i="151"/>
  <c r="S54" i="151"/>
  <c r="R54" i="151"/>
  <c r="Q54" i="151"/>
  <c r="J54" i="151"/>
  <c r="I54" i="151"/>
  <c r="H54" i="151"/>
  <c r="P51" i="151"/>
  <c r="O51" i="151"/>
  <c r="P48" i="151"/>
  <c r="M48" i="151" s="1"/>
  <c r="O48" i="151"/>
  <c r="P45" i="151"/>
  <c r="M45" i="151" s="1"/>
  <c r="G45" i="151" s="1"/>
  <c r="O45" i="151"/>
  <c r="P42" i="151"/>
  <c r="M42" i="151" s="1"/>
  <c r="O42" i="151"/>
  <c r="P39" i="151"/>
  <c r="O39" i="151"/>
  <c r="P36" i="151"/>
  <c r="O36" i="151"/>
  <c r="P33" i="151"/>
  <c r="M33" i="151" s="1"/>
  <c r="G33" i="151" s="1"/>
  <c r="O33" i="151"/>
  <c r="P30" i="151"/>
  <c r="M30" i="151" s="1"/>
  <c r="G30" i="151" s="1"/>
  <c r="O30" i="151"/>
  <c r="P27" i="151"/>
  <c r="M27" i="151" s="1"/>
  <c r="G27" i="151" s="1"/>
  <c r="O27" i="151"/>
  <c r="P24" i="151"/>
  <c r="M24" i="151" s="1"/>
  <c r="G24" i="151" s="1"/>
  <c r="O24" i="151"/>
  <c r="P21" i="151"/>
  <c r="M21" i="151" s="1"/>
  <c r="G21" i="151" s="1"/>
  <c r="O21" i="151"/>
  <c r="P18" i="151"/>
  <c r="M18" i="151" s="1"/>
  <c r="O18" i="151"/>
  <c r="AB15" i="151"/>
  <c r="AA15" i="151"/>
  <c r="Z15" i="151"/>
  <c r="Y15" i="151"/>
  <c r="X15" i="151"/>
  <c r="W15" i="151"/>
  <c r="V15" i="151"/>
  <c r="U15" i="151"/>
  <c r="T15" i="151"/>
  <c r="S15" i="151"/>
  <c r="R15" i="151"/>
  <c r="Q15" i="151"/>
  <c r="J15" i="151"/>
  <c r="I15" i="151"/>
  <c r="H15" i="151"/>
  <c r="V68" i="150"/>
  <c r="AA66" i="150"/>
  <c r="AA73" i="150" s="1"/>
  <c r="W66" i="150"/>
  <c r="W73" i="150" s="1"/>
  <c r="S66" i="150"/>
  <c r="S73" i="150" s="1"/>
  <c r="X65" i="150"/>
  <c r="X72" i="150" s="1"/>
  <c r="H65" i="150"/>
  <c r="H72" i="150" s="1"/>
  <c r="AB61" i="150"/>
  <c r="AA61" i="150"/>
  <c r="Z61" i="150"/>
  <c r="Y61" i="150"/>
  <c r="X61" i="150"/>
  <c r="W61" i="150"/>
  <c r="V61" i="150"/>
  <c r="U61" i="150"/>
  <c r="T61" i="150"/>
  <c r="S61" i="150"/>
  <c r="R61" i="150"/>
  <c r="Q61" i="150"/>
  <c r="J61" i="150"/>
  <c r="I61" i="150"/>
  <c r="H61" i="150"/>
  <c r="D61" i="150"/>
  <c r="D68" i="150" s="1"/>
  <c r="AB57" i="150"/>
  <c r="AA57" i="150"/>
  <c r="Z57" i="150"/>
  <c r="Y57" i="150"/>
  <c r="Y66" i="150" s="1"/>
  <c r="Y73" i="150" s="1"/>
  <c r="X57" i="150"/>
  <c r="W57" i="150"/>
  <c r="V57" i="150"/>
  <c r="U57" i="150"/>
  <c r="U66" i="150" s="1"/>
  <c r="U73" i="150" s="1"/>
  <c r="T57" i="150"/>
  <c r="S57" i="150"/>
  <c r="R57" i="150"/>
  <c r="Q57" i="150"/>
  <c r="Q66" i="150" s="1"/>
  <c r="Q73" i="150" s="1"/>
  <c r="J57" i="150"/>
  <c r="I57" i="150"/>
  <c r="I66" i="150" s="1"/>
  <c r="I73" i="150" s="1"/>
  <c r="H57" i="150"/>
  <c r="D57" i="150"/>
  <c r="D66" i="150" s="1"/>
  <c r="AB54" i="150"/>
  <c r="AB65" i="150" s="1"/>
  <c r="AB72" i="150" s="1"/>
  <c r="AA54" i="150"/>
  <c r="AA65" i="150" s="1"/>
  <c r="AA72" i="150" s="1"/>
  <c r="Z54" i="150"/>
  <c r="Y54" i="150"/>
  <c r="Y65" i="150" s="1"/>
  <c r="Y72" i="150" s="1"/>
  <c r="X54" i="150"/>
  <c r="W54" i="150"/>
  <c r="W65" i="150" s="1"/>
  <c r="W72" i="150" s="1"/>
  <c r="V54" i="150"/>
  <c r="U54" i="150"/>
  <c r="U65" i="150" s="1"/>
  <c r="U72" i="150" s="1"/>
  <c r="T54" i="150"/>
  <c r="S54" i="150"/>
  <c r="S65" i="150" s="1"/>
  <c r="S72" i="150" s="1"/>
  <c r="R54" i="150"/>
  <c r="Q54" i="150"/>
  <c r="Q65" i="150" s="1"/>
  <c r="Q72" i="150" s="1"/>
  <c r="J54" i="150"/>
  <c r="I54" i="150"/>
  <c r="I65" i="150" s="1"/>
  <c r="I72" i="150" s="1"/>
  <c r="H54" i="150"/>
  <c r="D54" i="150"/>
  <c r="D65" i="150" s="1"/>
  <c r="D72" i="150" s="1"/>
  <c r="I53" i="150"/>
  <c r="P51" i="150"/>
  <c r="O51" i="150"/>
  <c r="N51" i="150"/>
  <c r="L51" i="150"/>
  <c r="F51" i="150" s="1"/>
  <c r="U53" i="150" s="1"/>
  <c r="P48" i="150"/>
  <c r="O48" i="150"/>
  <c r="N48" i="150"/>
  <c r="L48" i="150"/>
  <c r="P45" i="150"/>
  <c r="O45" i="150"/>
  <c r="N45" i="150"/>
  <c r="L45" i="150"/>
  <c r="P42" i="150"/>
  <c r="N42" i="150" s="1"/>
  <c r="O42" i="150"/>
  <c r="O57" i="150" s="1"/>
  <c r="L42" i="150"/>
  <c r="P39" i="150"/>
  <c r="N39" i="150" s="1"/>
  <c r="O39" i="150"/>
  <c r="O54" i="150" s="1"/>
  <c r="L39" i="150"/>
  <c r="P36" i="150"/>
  <c r="O36" i="150"/>
  <c r="O61" i="150" s="1"/>
  <c r="N36" i="150"/>
  <c r="P33" i="150"/>
  <c r="M33" i="150" s="1"/>
  <c r="O33" i="150"/>
  <c r="N33" i="150"/>
  <c r="P30" i="150"/>
  <c r="M30" i="150" s="1"/>
  <c r="O30" i="150"/>
  <c r="N30" i="150"/>
  <c r="P27" i="150"/>
  <c r="M27" i="150" s="1"/>
  <c r="O27" i="150"/>
  <c r="N27" i="150"/>
  <c r="P24" i="150"/>
  <c r="O24" i="150"/>
  <c r="P21" i="150"/>
  <c r="O21" i="150"/>
  <c r="M21" i="150"/>
  <c r="P18" i="150"/>
  <c r="O18" i="150"/>
  <c r="M18" i="150"/>
  <c r="AB15" i="150"/>
  <c r="AB68" i="150" s="1"/>
  <c r="AA15" i="150"/>
  <c r="Z15" i="150"/>
  <c r="Z68" i="150" s="1"/>
  <c r="Y15" i="150"/>
  <c r="X15" i="150"/>
  <c r="X68" i="150" s="1"/>
  <c r="W15" i="150"/>
  <c r="V15" i="150"/>
  <c r="U15" i="150"/>
  <c r="T15" i="150"/>
  <c r="T68" i="150" s="1"/>
  <c r="S15" i="150"/>
  <c r="R15" i="150"/>
  <c r="R68" i="150" s="1"/>
  <c r="Q15" i="150"/>
  <c r="O15" i="150"/>
  <c r="J15" i="150"/>
  <c r="J68" i="150" s="1"/>
  <c r="I15" i="150"/>
  <c r="H15" i="150"/>
  <c r="H68" i="150" s="1"/>
  <c r="AB57" i="149"/>
  <c r="AA57" i="149"/>
  <c r="Z57" i="149"/>
  <c r="Y57" i="149"/>
  <c r="X57" i="149"/>
  <c r="W57" i="149"/>
  <c r="V57" i="149"/>
  <c r="U57" i="149"/>
  <c r="T57" i="149"/>
  <c r="S57" i="149"/>
  <c r="R57" i="149"/>
  <c r="Q57" i="149"/>
  <c r="J57" i="149"/>
  <c r="I57" i="149"/>
  <c r="H57" i="149"/>
  <c r="D57" i="149"/>
  <c r="AB54" i="149"/>
  <c r="AA54" i="149"/>
  <c r="Z54" i="149"/>
  <c r="Y54" i="149"/>
  <c r="X54" i="149"/>
  <c r="W54" i="149"/>
  <c r="V54" i="149"/>
  <c r="U54" i="149"/>
  <c r="T54" i="149"/>
  <c r="S54" i="149"/>
  <c r="R54" i="149"/>
  <c r="Q54" i="149"/>
  <c r="J54" i="149"/>
  <c r="I54" i="149"/>
  <c r="H54" i="149"/>
  <c r="D54" i="149"/>
  <c r="P51" i="149"/>
  <c r="O51" i="149"/>
  <c r="L51" i="149" s="1"/>
  <c r="P48" i="149"/>
  <c r="O48" i="149"/>
  <c r="L48" i="149" s="1"/>
  <c r="P45" i="149"/>
  <c r="O45" i="149"/>
  <c r="L45" i="149" s="1"/>
  <c r="P42" i="149"/>
  <c r="O42" i="149"/>
  <c r="L42" i="149" s="1"/>
  <c r="M39" i="149"/>
  <c r="G39" i="149" s="1"/>
  <c r="V41" i="149" s="1"/>
  <c r="O39" i="149"/>
  <c r="L39" i="149" s="1"/>
  <c r="P36" i="149"/>
  <c r="M36" i="149" s="1"/>
  <c r="G36" i="149" s="1"/>
  <c r="O36" i="149"/>
  <c r="L36" i="149" s="1"/>
  <c r="P33" i="149"/>
  <c r="O33" i="149"/>
  <c r="L33" i="149" s="1"/>
  <c r="P30" i="149"/>
  <c r="O30" i="149"/>
  <c r="L30" i="149" s="1"/>
  <c r="P27" i="149"/>
  <c r="O27" i="149"/>
  <c r="L27" i="149" s="1"/>
  <c r="P24" i="149"/>
  <c r="M24" i="149" s="1"/>
  <c r="G24" i="149" s="1"/>
  <c r="O24" i="149"/>
  <c r="L24" i="149" s="1"/>
  <c r="P21" i="149"/>
  <c r="M21" i="149" s="1"/>
  <c r="G21" i="149" s="1"/>
  <c r="M23" i="149" s="1"/>
  <c r="O21" i="149"/>
  <c r="L21" i="149" s="1"/>
  <c r="F21" i="149" s="1"/>
  <c r="P18" i="149"/>
  <c r="O18" i="149"/>
  <c r="L18" i="149" s="1"/>
  <c r="AB15" i="149"/>
  <c r="AA15" i="149"/>
  <c r="Z15" i="149"/>
  <c r="Y15" i="149"/>
  <c r="X15" i="149"/>
  <c r="W15" i="149"/>
  <c r="V15" i="149"/>
  <c r="U15" i="149"/>
  <c r="S15" i="149"/>
  <c r="R15" i="149"/>
  <c r="Q15" i="149"/>
  <c r="J15" i="149"/>
  <c r="I15" i="149"/>
  <c r="AB23" i="151" l="1"/>
  <c r="Y23" i="151"/>
  <c r="AB35" i="151"/>
  <c r="Y35" i="151"/>
  <c r="AB47" i="151"/>
  <c r="Y47" i="151"/>
  <c r="Y26" i="151"/>
  <c r="AB26" i="151"/>
  <c r="AB29" i="151"/>
  <c r="Y29" i="151"/>
  <c r="J23" i="151"/>
  <c r="V23" i="151"/>
  <c r="S23" i="151"/>
  <c r="P35" i="151"/>
  <c r="V35" i="151"/>
  <c r="S35" i="151"/>
  <c r="V47" i="151"/>
  <c r="S47" i="151"/>
  <c r="V26" i="151"/>
  <c r="S26" i="151"/>
  <c r="P29" i="151"/>
  <c r="V29" i="151"/>
  <c r="S29" i="151"/>
  <c r="L54" i="149"/>
  <c r="N51" i="149"/>
  <c r="P54" i="151"/>
  <c r="M39" i="151"/>
  <c r="G39" i="151" s="1"/>
  <c r="N42" i="149"/>
  <c r="N45" i="149"/>
  <c r="N39" i="149"/>
  <c r="O15" i="149"/>
  <c r="P57" i="151"/>
  <c r="M36" i="151"/>
  <c r="G36" i="151" s="1"/>
  <c r="P47" i="151"/>
  <c r="O15" i="151"/>
  <c r="J26" i="151"/>
  <c r="P26" i="151"/>
  <c r="P15" i="151"/>
  <c r="J41" i="149"/>
  <c r="P15" i="149"/>
  <c r="L15" i="149"/>
  <c r="F18" i="149"/>
  <c r="AA20" i="149" s="1"/>
  <c r="Y23" i="149"/>
  <c r="G18" i="151"/>
  <c r="N18" i="151"/>
  <c r="L18" i="151"/>
  <c r="N21" i="151"/>
  <c r="L21" i="151"/>
  <c r="N27" i="151"/>
  <c r="L27" i="151"/>
  <c r="J29" i="151"/>
  <c r="N33" i="151"/>
  <c r="L33" i="151"/>
  <c r="J35" i="151"/>
  <c r="G23" i="151"/>
  <c r="M15" i="151"/>
  <c r="P23" i="151"/>
  <c r="G26" i="151"/>
  <c r="G29" i="151"/>
  <c r="G35" i="151"/>
  <c r="N24" i="151"/>
  <c r="L24" i="151"/>
  <c r="N30" i="151"/>
  <c r="L30" i="151"/>
  <c r="N36" i="151"/>
  <c r="L36" i="151"/>
  <c r="N48" i="151"/>
  <c r="L48" i="151"/>
  <c r="O57" i="151"/>
  <c r="N42" i="151"/>
  <c r="L42" i="151"/>
  <c r="G48" i="151"/>
  <c r="N51" i="151"/>
  <c r="L51" i="151"/>
  <c r="M23" i="151"/>
  <c r="M26" i="151"/>
  <c r="M29" i="151"/>
  <c r="M35" i="151"/>
  <c r="G47" i="151"/>
  <c r="O54" i="151"/>
  <c r="N39" i="151"/>
  <c r="L39" i="151"/>
  <c r="N45" i="151"/>
  <c r="L45" i="151"/>
  <c r="J47" i="151"/>
  <c r="M47" i="151"/>
  <c r="M51" i="151"/>
  <c r="G42" i="151"/>
  <c r="M24" i="150"/>
  <c r="P15" i="150"/>
  <c r="N57" i="150"/>
  <c r="S68" i="150"/>
  <c r="W68" i="150"/>
  <c r="AA68" i="150"/>
  <c r="G18" i="150"/>
  <c r="N54" i="150"/>
  <c r="I68" i="150"/>
  <c r="O68" i="150"/>
  <c r="L18" i="150"/>
  <c r="N18" i="150"/>
  <c r="G21" i="150"/>
  <c r="N24" i="150"/>
  <c r="Q68" i="150"/>
  <c r="U68" i="150"/>
  <c r="Y68" i="150"/>
  <c r="L21" i="150"/>
  <c r="N21" i="150"/>
  <c r="M23" i="150"/>
  <c r="M32" i="150"/>
  <c r="M36" i="150"/>
  <c r="P61" i="150"/>
  <c r="L57" i="150"/>
  <c r="F42" i="150"/>
  <c r="M45" i="150"/>
  <c r="L24" i="150"/>
  <c r="L27" i="150"/>
  <c r="L30" i="150"/>
  <c r="L33" i="150"/>
  <c r="L36" i="150"/>
  <c r="L44" i="150"/>
  <c r="F45" i="150"/>
  <c r="M48" i="150"/>
  <c r="R65" i="150"/>
  <c r="R72" i="150" s="1"/>
  <c r="V65" i="150"/>
  <c r="V72" i="150" s="1"/>
  <c r="Z65" i="150"/>
  <c r="Z72" i="150" s="1"/>
  <c r="O66" i="150"/>
  <c r="O73" i="150" s="1"/>
  <c r="N61" i="150"/>
  <c r="M39" i="150"/>
  <c r="P54" i="150"/>
  <c r="F48" i="150"/>
  <c r="L50" i="150"/>
  <c r="K48" i="150"/>
  <c r="H66" i="150"/>
  <c r="H73" i="150" s="1"/>
  <c r="G27" i="150"/>
  <c r="P29" i="150"/>
  <c r="G30" i="150"/>
  <c r="P32" i="150" s="1"/>
  <c r="G33" i="150"/>
  <c r="P35" i="150"/>
  <c r="F39" i="150"/>
  <c r="M42" i="150"/>
  <c r="P57" i="150"/>
  <c r="R53" i="150"/>
  <c r="F53" i="150"/>
  <c r="AA53" i="150"/>
  <c r="O53" i="150"/>
  <c r="X53" i="150"/>
  <c r="L54" i="150"/>
  <c r="O65" i="150"/>
  <c r="O72" i="150" s="1"/>
  <c r="K51" i="150"/>
  <c r="L53" i="150"/>
  <c r="T66" i="150"/>
  <c r="T73" i="150" s="1"/>
  <c r="X66" i="150"/>
  <c r="X73" i="150" s="1"/>
  <c r="AB66" i="150"/>
  <c r="AB73" i="150" s="1"/>
  <c r="D73" i="150"/>
  <c r="J66" i="150"/>
  <c r="J73" i="150" s="1"/>
  <c r="M51" i="150"/>
  <c r="J65" i="150"/>
  <c r="J72" i="150" s="1"/>
  <c r="R66" i="150"/>
  <c r="R73" i="150" s="1"/>
  <c r="V66" i="150"/>
  <c r="V73" i="150" s="1"/>
  <c r="Z66" i="150"/>
  <c r="Z73" i="150" s="1"/>
  <c r="T65" i="150"/>
  <c r="T72" i="150" s="1"/>
  <c r="U23" i="149"/>
  <c r="I23" i="149"/>
  <c r="AA23" i="149"/>
  <c r="O23" i="149"/>
  <c r="R23" i="149"/>
  <c r="F23" i="149"/>
  <c r="X23" i="149"/>
  <c r="L23" i="149"/>
  <c r="E21" i="149"/>
  <c r="AB26" i="149"/>
  <c r="V26" i="149"/>
  <c r="J26" i="149"/>
  <c r="AB23" i="149"/>
  <c r="V23" i="149"/>
  <c r="J23" i="149"/>
  <c r="K24" i="149"/>
  <c r="G26" i="149"/>
  <c r="S26" i="149"/>
  <c r="F27" i="149"/>
  <c r="N27" i="149"/>
  <c r="F30" i="149"/>
  <c r="F33" i="149"/>
  <c r="N36" i="149"/>
  <c r="P23" i="149"/>
  <c r="N21" i="149"/>
  <c r="M26" i="149"/>
  <c r="Y26" i="149"/>
  <c r="M27" i="149"/>
  <c r="M30" i="149"/>
  <c r="N30" i="149"/>
  <c r="Y38" i="149"/>
  <c r="S38" i="149"/>
  <c r="G38" i="149"/>
  <c r="V38" i="149"/>
  <c r="J38" i="149"/>
  <c r="P38" i="149"/>
  <c r="AB38" i="149"/>
  <c r="N18" i="149"/>
  <c r="M18" i="149"/>
  <c r="K18" i="149" s="1"/>
  <c r="K21" i="149"/>
  <c r="G23" i="149"/>
  <c r="S23" i="149"/>
  <c r="F24" i="149"/>
  <c r="P26" i="149"/>
  <c r="N24" i="149"/>
  <c r="M33" i="149"/>
  <c r="K33" i="149" s="1"/>
  <c r="N33" i="149"/>
  <c r="M38" i="149"/>
  <c r="Y41" i="149"/>
  <c r="S41" i="149"/>
  <c r="G41" i="149"/>
  <c r="M41" i="149"/>
  <c r="P41" i="149"/>
  <c r="AB41" i="149"/>
  <c r="O57" i="149"/>
  <c r="O54" i="149"/>
  <c r="M48" i="149"/>
  <c r="K48" i="149" s="1"/>
  <c r="N48" i="149"/>
  <c r="F48" i="149"/>
  <c r="L50" i="149" s="1"/>
  <c r="M51" i="149"/>
  <c r="P54" i="149"/>
  <c r="P57" i="149"/>
  <c r="F51" i="149"/>
  <c r="L53" i="149" s="1"/>
  <c r="M42" i="149"/>
  <c r="M45" i="149"/>
  <c r="Y20" i="151" l="1"/>
  <c r="AB20" i="151"/>
  <c r="AB50" i="151"/>
  <c r="Y50" i="151"/>
  <c r="AB38" i="151"/>
  <c r="Y38" i="151"/>
  <c r="Y44" i="151"/>
  <c r="AB44" i="151"/>
  <c r="AB41" i="151"/>
  <c r="Y41" i="151"/>
  <c r="V44" i="151"/>
  <c r="S44" i="151"/>
  <c r="M41" i="151"/>
  <c r="V41" i="151"/>
  <c r="S41" i="151"/>
  <c r="M50" i="151"/>
  <c r="V50" i="151"/>
  <c r="S50" i="151"/>
  <c r="M20" i="151"/>
  <c r="V20" i="151"/>
  <c r="S20" i="151"/>
  <c r="M38" i="151"/>
  <c r="V38" i="151"/>
  <c r="S38" i="151"/>
  <c r="F22" i="149"/>
  <c r="Q22" i="149"/>
  <c r="M54" i="151"/>
  <c r="X20" i="149"/>
  <c r="R20" i="149"/>
  <c r="L20" i="149"/>
  <c r="F20" i="149"/>
  <c r="U20" i="149"/>
  <c r="I20" i="149"/>
  <c r="O20" i="149"/>
  <c r="M57" i="151"/>
  <c r="L35" i="149"/>
  <c r="X35" i="149"/>
  <c r="F15" i="149"/>
  <c r="R17" i="149" s="1"/>
  <c r="P22" i="149"/>
  <c r="K22" i="149"/>
  <c r="L22" i="149"/>
  <c r="M22" i="149"/>
  <c r="N22" i="149"/>
  <c r="G22" i="149"/>
  <c r="F48" i="151"/>
  <c r="K48" i="151"/>
  <c r="F36" i="151"/>
  <c r="K36" i="151"/>
  <c r="F33" i="151"/>
  <c r="K33" i="151"/>
  <c r="G51" i="151"/>
  <c r="N57" i="151"/>
  <c r="F24" i="151"/>
  <c r="K24" i="151"/>
  <c r="F27" i="151"/>
  <c r="K27" i="151"/>
  <c r="F21" i="151"/>
  <c r="K21" i="151"/>
  <c r="K18" i="151"/>
  <c r="F18" i="151"/>
  <c r="L15" i="151"/>
  <c r="G44" i="151"/>
  <c r="P44" i="151"/>
  <c r="J44" i="151"/>
  <c r="F45" i="151"/>
  <c r="K45" i="151"/>
  <c r="L54" i="151"/>
  <c r="F39" i="151"/>
  <c r="K39" i="151"/>
  <c r="F51" i="151"/>
  <c r="K51" i="151"/>
  <c r="N15" i="151"/>
  <c r="F42" i="151"/>
  <c r="L57" i="151"/>
  <c r="K42" i="151"/>
  <c r="G54" i="151"/>
  <c r="G41" i="151"/>
  <c r="J41" i="151"/>
  <c r="P41" i="151"/>
  <c r="M44" i="151"/>
  <c r="N54" i="151"/>
  <c r="G38" i="151"/>
  <c r="P38" i="151"/>
  <c r="J38" i="151"/>
  <c r="G50" i="151"/>
  <c r="P50" i="151"/>
  <c r="J50" i="151"/>
  <c r="F30" i="151"/>
  <c r="K30" i="151"/>
  <c r="G20" i="151"/>
  <c r="J20" i="151"/>
  <c r="G15" i="151"/>
  <c r="M17" i="151" s="1"/>
  <c r="P20" i="151"/>
  <c r="G51" i="150"/>
  <c r="L65" i="150"/>
  <c r="M57" i="150"/>
  <c r="G42" i="150"/>
  <c r="M44" i="150" s="1"/>
  <c r="Y35" i="150"/>
  <c r="S35" i="150"/>
  <c r="G35" i="150"/>
  <c r="V35" i="150"/>
  <c r="AB35" i="150"/>
  <c r="J35" i="150"/>
  <c r="Y29" i="150"/>
  <c r="S29" i="150"/>
  <c r="G29" i="150"/>
  <c r="V29" i="150"/>
  <c r="AB29" i="150"/>
  <c r="J29" i="150"/>
  <c r="X50" i="150"/>
  <c r="R50" i="150"/>
  <c r="F50" i="150"/>
  <c r="O50" i="150"/>
  <c r="I50" i="150"/>
  <c r="AA50" i="150"/>
  <c r="U50" i="150"/>
  <c r="M54" i="150"/>
  <c r="M41" i="150"/>
  <c r="G39" i="150"/>
  <c r="AA47" i="150"/>
  <c r="O47" i="150"/>
  <c r="X47" i="150"/>
  <c r="L47" i="150"/>
  <c r="U47" i="150"/>
  <c r="I47" i="150"/>
  <c r="R47" i="150"/>
  <c r="F47" i="150"/>
  <c r="F30" i="150"/>
  <c r="K30" i="150"/>
  <c r="K42" i="150"/>
  <c r="K21" i="150"/>
  <c r="F21" i="150"/>
  <c r="Y23" i="150"/>
  <c r="AB23" i="150"/>
  <c r="V23" i="150"/>
  <c r="J23" i="150"/>
  <c r="S23" i="150"/>
  <c r="G23" i="150"/>
  <c r="P23" i="150"/>
  <c r="N65" i="150"/>
  <c r="N72" i="150" s="1"/>
  <c r="N66" i="150"/>
  <c r="N73" i="150" s="1"/>
  <c r="F54" i="150"/>
  <c r="U41" i="150"/>
  <c r="I41" i="150"/>
  <c r="R41" i="150"/>
  <c r="F41" i="150"/>
  <c r="AA41" i="150"/>
  <c r="O41" i="150"/>
  <c r="E39" i="150"/>
  <c r="M40" i="150" s="1"/>
  <c r="X41" i="150"/>
  <c r="L41" i="150"/>
  <c r="M47" i="150"/>
  <c r="G45" i="150"/>
  <c r="AB20" i="150"/>
  <c r="P20" i="150"/>
  <c r="Y20" i="150"/>
  <c r="M20" i="150"/>
  <c r="V20" i="150"/>
  <c r="J20" i="150"/>
  <c r="S20" i="150"/>
  <c r="G20" i="150"/>
  <c r="K39" i="150"/>
  <c r="M50" i="150"/>
  <c r="G48" i="150"/>
  <c r="F27" i="150"/>
  <c r="L29" i="150"/>
  <c r="K27" i="150"/>
  <c r="M35" i="150"/>
  <c r="M29" i="150"/>
  <c r="L15" i="150"/>
  <c r="F18" i="150"/>
  <c r="L20" i="150" s="1"/>
  <c r="K18" i="150"/>
  <c r="G24" i="150"/>
  <c r="G15" i="150" s="1"/>
  <c r="P66" i="150"/>
  <c r="P73" i="150" s="1"/>
  <c r="P65" i="150"/>
  <c r="P72" i="150" s="1"/>
  <c r="F33" i="150"/>
  <c r="L35" i="150" s="1"/>
  <c r="K33" i="150"/>
  <c r="L66" i="150"/>
  <c r="M61" i="150"/>
  <c r="M38" i="150"/>
  <c r="G36" i="150"/>
  <c r="P68" i="150"/>
  <c r="Y32" i="150"/>
  <c r="S32" i="150"/>
  <c r="G32" i="150"/>
  <c r="V32" i="150"/>
  <c r="AB32" i="150"/>
  <c r="J32" i="150"/>
  <c r="K45" i="150"/>
  <c r="F36" i="150"/>
  <c r="L38" i="150"/>
  <c r="L61" i="150"/>
  <c r="K36" i="150"/>
  <c r="F24" i="150"/>
  <c r="L26" i="150"/>
  <c r="K24" i="150"/>
  <c r="F57" i="150"/>
  <c r="L59" i="150" s="1"/>
  <c r="R44" i="150"/>
  <c r="F44" i="150"/>
  <c r="AA44" i="150"/>
  <c r="O44" i="150"/>
  <c r="E42" i="150"/>
  <c r="X44" i="150"/>
  <c r="U44" i="150"/>
  <c r="I44" i="150"/>
  <c r="N15" i="150"/>
  <c r="M15" i="150"/>
  <c r="G51" i="149"/>
  <c r="M53" i="149" s="1"/>
  <c r="AA50" i="149"/>
  <c r="O50" i="149"/>
  <c r="X50" i="149"/>
  <c r="U50" i="149"/>
  <c r="I50" i="149"/>
  <c r="R50" i="149"/>
  <c r="F50" i="149"/>
  <c r="N57" i="149"/>
  <c r="G27" i="149"/>
  <c r="U29" i="149"/>
  <c r="I29" i="149"/>
  <c r="AA29" i="149"/>
  <c r="O29" i="149"/>
  <c r="F29" i="149"/>
  <c r="X29" i="149"/>
  <c r="R29" i="149"/>
  <c r="G45" i="149"/>
  <c r="M47" i="149" s="1"/>
  <c r="K51" i="149"/>
  <c r="F45" i="149"/>
  <c r="K45" i="149"/>
  <c r="F39" i="149"/>
  <c r="L41" i="149" s="1"/>
  <c r="K39" i="149"/>
  <c r="G18" i="149"/>
  <c r="M15" i="149"/>
  <c r="N15" i="149"/>
  <c r="G30" i="149"/>
  <c r="M32" i="149" s="1"/>
  <c r="F36" i="149"/>
  <c r="L38" i="149" s="1"/>
  <c r="K36" i="149"/>
  <c r="AB22" i="149"/>
  <c r="X22" i="149"/>
  <c r="T22" i="149"/>
  <c r="H22" i="149"/>
  <c r="W22" i="149"/>
  <c r="O22" i="149"/>
  <c r="AA22" i="149"/>
  <c r="S22" i="149"/>
  <c r="V22" i="149"/>
  <c r="J22" i="149"/>
  <c r="U22" i="149"/>
  <c r="Y22" i="149"/>
  <c r="I22" i="149"/>
  <c r="Z22" i="149"/>
  <c r="R22" i="149"/>
  <c r="M57" i="149"/>
  <c r="G42" i="149"/>
  <c r="M44" i="149" s="1"/>
  <c r="M54" i="149"/>
  <c r="F42" i="149"/>
  <c r="L44" i="149" s="1"/>
  <c r="L57" i="149"/>
  <c r="K42" i="149"/>
  <c r="U26" i="149"/>
  <c r="I26" i="149"/>
  <c r="AA26" i="149"/>
  <c r="O26" i="149"/>
  <c r="R26" i="149"/>
  <c r="F26" i="149"/>
  <c r="E24" i="149"/>
  <c r="L26" i="149"/>
  <c r="X26" i="149"/>
  <c r="N54" i="149"/>
  <c r="U32" i="149"/>
  <c r="O32" i="149"/>
  <c r="AA32" i="149"/>
  <c r="I32" i="149"/>
  <c r="X32" i="149"/>
  <c r="R32" i="149"/>
  <c r="L32" i="149"/>
  <c r="F32" i="149"/>
  <c r="R53" i="149"/>
  <c r="I53" i="149"/>
  <c r="U53" i="149"/>
  <c r="F53" i="149"/>
  <c r="O53" i="149"/>
  <c r="AA53" i="149"/>
  <c r="X53" i="149"/>
  <c r="G48" i="149"/>
  <c r="E48" i="149" s="1"/>
  <c r="G33" i="149"/>
  <c r="E33" i="149" s="1"/>
  <c r="K27" i="149"/>
  <c r="AA35" i="149"/>
  <c r="U35" i="149"/>
  <c r="O35" i="149"/>
  <c r="I35" i="149"/>
  <c r="R35" i="149"/>
  <c r="F35" i="149"/>
  <c r="K30" i="149"/>
  <c r="L29" i="149"/>
  <c r="AA53" i="151" l="1"/>
  <c r="X53" i="151"/>
  <c r="AA29" i="151"/>
  <c r="X29" i="151"/>
  <c r="X26" i="151"/>
  <c r="AA26" i="151"/>
  <c r="X38" i="151"/>
  <c r="AA38" i="151"/>
  <c r="AA41" i="151"/>
  <c r="X41" i="151"/>
  <c r="U20" i="151"/>
  <c r="AA20" i="151"/>
  <c r="X20" i="151"/>
  <c r="X50" i="151"/>
  <c r="AA50" i="151"/>
  <c r="AA44" i="151"/>
  <c r="X44" i="151"/>
  <c r="AB53" i="151"/>
  <c r="Y53" i="151"/>
  <c r="X32" i="151"/>
  <c r="AA32" i="151"/>
  <c r="AA47" i="151"/>
  <c r="X47" i="151"/>
  <c r="AA23" i="151"/>
  <c r="X23" i="151"/>
  <c r="AA35" i="151"/>
  <c r="X35" i="151"/>
  <c r="L23" i="151"/>
  <c r="U23" i="151"/>
  <c r="R23" i="151"/>
  <c r="L41" i="151"/>
  <c r="U41" i="151"/>
  <c r="R41" i="151"/>
  <c r="L29" i="151"/>
  <c r="U29" i="151"/>
  <c r="R29" i="151"/>
  <c r="L44" i="151"/>
  <c r="U44" i="151"/>
  <c r="R44" i="151"/>
  <c r="L26" i="151"/>
  <c r="U26" i="151"/>
  <c r="R26" i="151"/>
  <c r="L38" i="151"/>
  <c r="U38" i="151"/>
  <c r="R38" i="151"/>
  <c r="L47" i="151"/>
  <c r="U47" i="151"/>
  <c r="R47" i="151"/>
  <c r="L20" i="151"/>
  <c r="R20" i="151"/>
  <c r="U35" i="151"/>
  <c r="R35" i="151"/>
  <c r="L50" i="151"/>
  <c r="U50" i="151"/>
  <c r="R50" i="151"/>
  <c r="L32" i="151"/>
  <c r="U32" i="151"/>
  <c r="R32" i="151"/>
  <c r="L53" i="151"/>
  <c r="U53" i="151"/>
  <c r="R53" i="151"/>
  <c r="G57" i="151"/>
  <c r="V59" i="151" s="1"/>
  <c r="V53" i="151"/>
  <c r="S53" i="151"/>
  <c r="W49" i="149"/>
  <c r="Z49" i="149"/>
  <c r="W34" i="149"/>
  <c r="Z34" i="149"/>
  <c r="W25" i="149"/>
  <c r="Z25" i="149"/>
  <c r="H49" i="149"/>
  <c r="T49" i="149"/>
  <c r="Q49" i="149"/>
  <c r="Q34" i="149"/>
  <c r="T34" i="149"/>
  <c r="H25" i="149"/>
  <c r="Q25" i="149"/>
  <c r="K15" i="149"/>
  <c r="M34" i="149"/>
  <c r="H34" i="149"/>
  <c r="F25" i="149"/>
  <c r="E51" i="149"/>
  <c r="E30" i="149"/>
  <c r="Z31" i="149" s="1"/>
  <c r="L35" i="151"/>
  <c r="M35" i="149"/>
  <c r="F17" i="149"/>
  <c r="U17" i="149"/>
  <c r="O17" i="149"/>
  <c r="L17" i="149"/>
  <c r="I17" i="149"/>
  <c r="AA17" i="149"/>
  <c r="X17" i="149"/>
  <c r="K25" i="149"/>
  <c r="N25" i="149"/>
  <c r="N34" i="149"/>
  <c r="F34" i="149"/>
  <c r="G56" i="151"/>
  <c r="V56" i="151"/>
  <c r="P56" i="151"/>
  <c r="AB56" i="151"/>
  <c r="S56" i="151"/>
  <c r="J56" i="151"/>
  <c r="Y56" i="151"/>
  <c r="F57" i="151"/>
  <c r="L59" i="151" s="1"/>
  <c r="I44" i="151"/>
  <c r="F44" i="151"/>
  <c r="E42" i="151"/>
  <c r="O44" i="151"/>
  <c r="M56" i="151"/>
  <c r="I20" i="151"/>
  <c r="F20" i="151"/>
  <c r="E18" i="151"/>
  <c r="F15" i="151"/>
  <c r="L17" i="151" s="1"/>
  <c r="O20" i="151"/>
  <c r="I26" i="151"/>
  <c r="F26" i="151"/>
  <c r="E24" i="151"/>
  <c r="O26" i="151"/>
  <c r="M53" i="151"/>
  <c r="I35" i="151"/>
  <c r="F35" i="151"/>
  <c r="E33" i="151"/>
  <c r="O35" i="151"/>
  <c r="I38" i="151"/>
  <c r="F38" i="151"/>
  <c r="E36" i="151"/>
  <c r="O38" i="151"/>
  <c r="I32" i="151"/>
  <c r="F32" i="151"/>
  <c r="E30" i="151"/>
  <c r="O32" i="151"/>
  <c r="K57" i="151"/>
  <c r="I41" i="151"/>
  <c r="F54" i="151"/>
  <c r="L56" i="151" s="1"/>
  <c r="F41" i="151"/>
  <c r="E39" i="151"/>
  <c r="O41" i="151"/>
  <c r="I50" i="151"/>
  <c r="F50" i="151"/>
  <c r="E48" i="151"/>
  <c r="O50" i="151"/>
  <c r="K54" i="151"/>
  <c r="I47" i="151"/>
  <c r="F47" i="151"/>
  <c r="E45" i="151"/>
  <c r="O47" i="151"/>
  <c r="K15" i="151"/>
  <c r="G17" i="151"/>
  <c r="Y17" i="151"/>
  <c r="S17" i="151"/>
  <c r="J17" i="151"/>
  <c r="P17" i="151"/>
  <c r="V17" i="151"/>
  <c r="AB17" i="151"/>
  <c r="I53" i="151"/>
  <c r="E51" i="151"/>
  <c r="F53" i="151"/>
  <c r="O53" i="151"/>
  <c r="I23" i="151"/>
  <c r="F23" i="151"/>
  <c r="E21" i="151"/>
  <c r="O23" i="151"/>
  <c r="I29" i="151"/>
  <c r="F29" i="151"/>
  <c r="E27" i="151"/>
  <c r="O29" i="151"/>
  <c r="J53" i="151"/>
  <c r="G53" i="151"/>
  <c r="P53" i="151"/>
  <c r="G17" i="150"/>
  <c r="AB17" i="150"/>
  <c r="Y17" i="150"/>
  <c r="V17" i="150"/>
  <c r="J17" i="150"/>
  <c r="S17" i="150"/>
  <c r="P17" i="150"/>
  <c r="K61" i="150"/>
  <c r="K37" i="150"/>
  <c r="F61" i="150"/>
  <c r="F37" i="150"/>
  <c r="X38" i="150"/>
  <c r="I38" i="150"/>
  <c r="E36" i="150"/>
  <c r="U38" i="150"/>
  <c r="R38" i="150"/>
  <c r="F38" i="150"/>
  <c r="AA38" i="150"/>
  <c r="O38" i="150"/>
  <c r="K15" i="150"/>
  <c r="Y50" i="150"/>
  <c r="S50" i="150"/>
  <c r="G50" i="150"/>
  <c r="AB50" i="150"/>
  <c r="V50" i="150"/>
  <c r="J50" i="150"/>
  <c r="P50" i="150"/>
  <c r="K54" i="150"/>
  <c r="K40" i="150"/>
  <c r="Y47" i="150"/>
  <c r="S47" i="150"/>
  <c r="G47" i="150"/>
  <c r="AB47" i="150"/>
  <c r="V47" i="150"/>
  <c r="J47" i="150"/>
  <c r="P47" i="150"/>
  <c r="X23" i="150"/>
  <c r="R23" i="150"/>
  <c r="F23" i="150"/>
  <c r="E21" i="150"/>
  <c r="U23" i="150"/>
  <c r="I23" i="150"/>
  <c r="AA23" i="150"/>
  <c r="F22" i="150"/>
  <c r="O23" i="150"/>
  <c r="K57" i="150"/>
  <c r="K43" i="150"/>
  <c r="X32" i="150"/>
  <c r="I32" i="150"/>
  <c r="F32" i="150"/>
  <c r="E30" i="150"/>
  <c r="O32" i="150"/>
  <c r="U32" i="150"/>
  <c r="AA32" i="150"/>
  <c r="R32" i="150"/>
  <c r="M68" i="150"/>
  <c r="M17" i="150"/>
  <c r="Z43" i="150"/>
  <c r="V43" i="150"/>
  <c r="R43" i="150"/>
  <c r="J43" i="150"/>
  <c r="AB43" i="150"/>
  <c r="X43" i="150"/>
  <c r="T43" i="150"/>
  <c r="H43" i="150"/>
  <c r="U43" i="150"/>
  <c r="AA43" i="150"/>
  <c r="S43" i="150"/>
  <c r="Y43" i="150"/>
  <c r="Q43" i="150"/>
  <c r="I43" i="150"/>
  <c r="W43" i="150"/>
  <c r="O43" i="150"/>
  <c r="N43" i="150"/>
  <c r="L43" i="150"/>
  <c r="P43" i="150"/>
  <c r="L63" i="150"/>
  <c r="G61" i="150"/>
  <c r="Y38" i="150"/>
  <c r="S38" i="150"/>
  <c r="G38" i="150"/>
  <c r="AB38" i="150"/>
  <c r="V38" i="150"/>
  <c r="J38" i="150"/>
  <c r="G37" i="150"/>
  <c r="P38" i="150"/>
  <c r="L73" i="150"/>
  <c r="X20" i="150"/>
  <c r="R20" i="150"/>
  <c r="F20" i="150"/>
  <c r="E18" i="150"/>
  <c r="AA20" i="150"/>
  <c r="U20" i="150"/>
  <c r="I20" i="150"/>
  <c r="F15" i="150"/>
  <c r="O20" i="150"/>
  <c r="F65" i="150"/>
  <c r="F72" i="150" s="1"/>
  <c r="U56" i="150"/>
  <c r="I56" i="150"/>
  <c r="F56" i="150"/>
  <c r="AA56" i="150"/>
  <c r="X56" i="150"/>
  <c r="O56" i="150"/>
  <c r="R56" i="150"/>
  <c r="K31" i="150"/>
  <c r="M66" i="150"/>
  <c r="M73" i="150" s="1"/>
  <c r="AB53" i="150"/>
  <c r="V53" i="150"/>
  <c r="J53" i="150"/>
  <c r="Y53" i="150"/>
  <c r="S53" i="150"/>
  <c r="G53" i="150"/>
  <c r="E51" i="150"/>
  <c r="P53" i="150"/>
  <c r="F43" i="150"/>
  <c r="X35" i="150"/>
  <c r="I35" i="150"/>
  <c r="F35" i="150"/>
  <c r="E33" i="150"/>
  <c r="O35" i="150"/>
  <c r="U35" i="150"/>
  <c r="AA35" i="150"/>
  <c r="R35" i="150"/>
  <c r="Y26" i="150"/>
  <c r="S26" i="150"/>
  <c r="G26" i="150"/>
  <c r="AB26" i="150"/>
  <c r="J26" i="150"/>
  <c r="V26" i="150"/>
  <c r="P26" i="150"/>
  <c r="Z40" i="150"/>
  <c r="V40" i="150"/>
  <c r="R40" i="150"/>
  <c r="J40" i="150"/>
  <c r="AB40" i="150"/>
  <c r="X40" i="150"/>
  <c r="T40" i="150"/>
  <c r="H40" i="150"/>
  <c r="W40" i="150"/>
  <c r="O40" i="150"/>
  <c r="U40" i="150"/>
  <c r="AA40" i="150"/>
  <c r="S40" i="150"/>
  <c r="Y40" i="150"/>
  <c r="Q40" i="150"/>
  <c r="I40" i="150"/>
  <c r="L40" i="150"/>
  <c r="N40" i="150"/>
  <c r="P40" i="150"/>
  <c r="F40" i="150"/>
  <c r="K22" i="150"/>
  <c r="M65" i="150"/>
  <c r="M72" i="150" s="1"/>
  <c r="G57" i="150"/>
  <c r="Y44" i="150"/>
  <c r="S44" i="150"/>
  <c r="G44" i="150"/>
  <c r="AB44" i="150"/>
  <c r="V44" i="150"/>
  <c r="J44" i="150"/>
  <c r="G43" i="150"/>
  <c r="P44" i="150"/>
  <c r="L56" i="150"/>
  <c r="N68" i="150"/>
  <c r="F66" i="150"/>
  <c r="F73" i="150" s="1"/>
  <c r="AA59" i="150"/>
  <c r="U59" i="150"/>
  <c r="I59" i="150"/>
  <c r="R59" i="150"/>
  <c r="F59" i="150"/>
  <c r="O59" i="150"/>
  <c r="X59" i="150"/>
  <c r="X26" i="150"/>
  <c r="I26" i="150"/>
  <c r="U26" i="150"/>
  <c r="O26" i="150"/>
  <c r="AA26" i="150"/>
  <c r="F26" i="150"/>
  <c r="R26" i="150"/>
  <c r="E24" i="150"/>
  <c r="M63" i="150"/>
  <c r="K34" i="150"/>
  <c r="M26" i="150"/>
  <c r="L68" i="150"/>
  <c r="X29" i="150"/>
  <c r="I29" i="150"/>
  <c r="F29" i="150"/>
  <c r="O29" i="150"/>
  <c r="U29" i="150"/>
  <c r="AA29" i="150"/>
  <c r="R29" i="150"/>
  <c r="E27" i="150"/>
  <c r="L23" i="150"/>
  <c r="L32" i="150"/>
  <c r="E45" i="150"/>
  <c r="G54" i="150"/>
  <c r="Y41" i="150"/>
  <c r="S41" i="150"/>
  <c r="G41" i="150"/>
  <c r="AB41" i="150"/>
  <c r="V41" i="150"/>
  <c r="J41" i="150"/>
  <c r="G40" i="150"/>
  <c r="P41" i="150"/>
  <c r="E48" i="150"/>
  <c r="G49" i="150" s="1"/>
  <c r="M43" i="150"/>
  <c r="L72" i="150"/>
  <c r="M53" i="150"/>
  <c r="V49" i="149"/>
  <c r="R49" i="149"/>
  <c r="J49" i="149"/>
  <c r="AB49" i="149"/>
  <c r="X49" i="149"/>
  <c r="AA49" i="149"/>
  <c r="S49" i="149"/>
  <c r="Y49" i="149"/>
  <c r="I49" i="149"/>
  <c r="O49" i="149"/>
  <c r="U49" i="149"/>
  <c r="L49" i="149"/>
  <c r="P49" i="149"/>
  <c r="F49" i="149"/>
  <c r="N49" i="149"/>
  <c r="K49" i="149"/>
  <c r="M49" i="149"/>
  <c r="AB20" i="149"/>
  <c r="V20" i="149"/>
  <c r="J20" i="149"/>
  <c r="G15" i="149"/>
  <c r="M17" i="149" s="1"/>
  <c r="S20" i="149"/>
  <c r="G20" i="149"/>
  <c r="Y20" i="149"/>
  <c r="P20" i="149"/>
  <c r="E18" i="149"/>
  <c r="W19" i="149" s="1"/>
  <c r="AB34" i="149"/>
  <c r="X34" i="149"/>
  <c r="V34" i="149"/>
  <c r="J34" i="149"/>
  <c r="AA34" i="149"/>
  <c r="S34" i="149"/>
  <c r="O34" i="149"/>
  <c r="R34" i="149"/>
  <c r="U34" i="149"/>
  <c r="Y34" i="149"/>
  <c r="I34" i="149"/>
  <c r="L34" i="149"/>
  <c r="P34" i="149"/>
  <c r="M50" i="149"/>
  <c r="G57" i="149"/>
  <c r="M59" i="149" s="1"/>
  <c r="Y44" i="149"/>
  <c r="S44" i="149"/>
  <c r="G44" i="149"/>
  <c r="AB44" i="149"/>
  <c r="P44" i="149"/>
  <c r="J44" i="149"/>
  <c r="V44" i="149"/>
  <c r="G54" i="149"/>
  <c r="M56" i="149" s="1"/>
  <c r="X38" i="149"/>
  <c r="R38" i="149"/>
  <c r="F38" i="149"/>
  <c r="E36" i="149"/>
  <c r="U38" i="149"/>
  <c r="I38" i="149"/>
  <c r="AA38" i="149"/>
  <c r="O38" i="149"/>
  <c r="K54" i="149"/>
  <c r="AB29" i="149"/>
  <c r="V29" i="149"/>
  <c r="J29" i="149"/>
  <c r="S29" i="149"/>
  <c r="Y29" i="149"/>
  <c r="G29" i="149"/>
  <c r="P29" i="149"/>
  <c r="Y35" i="149"/>
  <c r="S35" i="149"/>
  <c r="J35" i="149"/>
  <c r="G34" i="149"/>
  <c r="G35" i="149"/>
  <c r="V35" i="149"/>
  <c r="AB35" i="149"/>
  <c r="P35" i="149"/>
  <c r="Y47" i="149"/>
  <c r="S47" i="149"/>
  <c r="G47" i="149"/>
  <c r="AB47" i="149"/>
  <c r="V47" i="149"/>
  <c r="J47" i="149"/>
  <c r="P47" i="149"/>
  <c r="K34" i="149"/>
  <c r="AB53" i="149"/>
  <c r="V53" i="149"/>
  <c r="J53" i="149"/>
  <c r="Y53" i="149"/>
  <c r="G53" i="149"/>
  <c r="S53" i="149"/>
  <c r="P53" i="149"/>
  <c r="AB25" i="149"/>
  <c r="X25" i="149"/>
  <c r="T25" i="149"/>
  <c r="O25" i="149"/>
  <c r="AA25" i="149"/>
  <c r="S25" i="149"/>
  <c r="U25" i="149"/>
  <c r="R25" i="149"/>
  <c r="J25" i="149"/>
  <c r="Y25" i="149"/>
  <c r="I25" i="149"/>
  <c r="V25" i="149"/>
  <c r="G25" i="149"/>
  <c r="M25" i="149"/>
  <c r="L25" i="149"/>
  <c r="P25" i="149"/>
  <c r="K57" i="149"/>
  <c r="X44" i="149"/>
  <c r="R44" i="149"/>
  <c r="F44" i="149"/>
  <c r="E42" i="149"/>
  <c r="F57" i="149"/>
  <c r="AA44" i="149"/>
  <c r="U44" i="149"/>
  <c r="I44" i="149"/>
  <c r="O44" i="149"/>
  <c r="R47" i="149"/>
  <c r="F47" i="149"/>
  <c r="AA47" i="149"/>
  <c r="E45" i="149"/>
  <c r="X47" i="149"/>
  <c r="I47" i="149"/>
  <c r="U47" i="149"/>
  <c r="O47" i="149"/>
  <c r="E27" i="149"/>
  <c r="M29" i="149"/>
  <c r="Y50" i="149"/>
  <c r="S50" i="149"/>
  <c r="G50" i="149"/>
  <c r="AB50" i="149"/>
  <c r="V50" i="149"/>
  <c r="J50" i="149"/>
  <c r="G49" i="149"/>
  <c r="P50" i="149"/>
  <c r="F54" i="149"/>
  <c r="L56" i="149" s="1"/>
  <c r="X41" i="149"/>
  <c r="R41" i="149"/>
  <c r="F41" i="149"/>
  <c r="E39" i="149"/>
  <c r="U41" i="149"/>
  <c r="I41" i="149"/>
  <c r="AA41" i="149"/>
  <c r="O41" i="149"/>
  <c r="AB32" i="149"/>
  <c r="V32" i="149"/>
  <c r="J32" i="149"/>
  <c r="S32" i="149"/>
  <c r="G32" i="149"/>
  <c r="Y32" i="149"/>
  <c r="P32" i="149"/>
  <c r="M20" i="149"/>
  <c r="L47" i="149"/>
  <c r="X52" i="151" l="1"/>
  <c r="Y52" i="151"/>
  <c r="M59" i="151"/>
  <c r="AB59" i="151"/>
  <c r="AB19" i="151"/>
  <c r="U19" i="151"/>
  <c r="AA19" i="151"/>
  <c r="Y19" i="151"/>
  <c r="X19" i="151"/>
  <c r="W19" i="151"/>
  <c r="Z19" i="151"/>
  <c r="X46" i="151"/>
  <c r="Y46" i="151"/>
  <c r="Z46" i="151"/>
  <c r="AB46" i="151"/>
  <c r="AA46" i="151"/>
  <c r="W46" i="151"/>
  <c r="AB37" i="151"/>
  <c r="AA37" i="151"/>
  <c r="Y37" i="151"/>
  <c r="X37" i="151"/>
  <c r="W37" i="151"/>
  <c r="Z37" i="151"/>
  <c r="X28" i="151"/>
  <c r="AB28" i="151"/>
  <c r="Z28" i="151"/>
  <c r="AA28" i="151"/>
  <c r="Y28" i="151"/>
  <c r="W28" i="151"/>
  <c r="AB25" i="151"/>
  <c r="AA25" i="151"/>
  <c r="Y25" i="151"/>
  <c r="X25" i="151"/>
  <c r="W25" i="151"/>
  <c r="Z25" i="151"/>
  <c r="J59" i="151"/>
  <c r="AB52" i="151"/>
  <c r="AA52" i="151"/>
  <c r="Z52" i="151"/>
  <c r="W52" i="151"/>
  <c r="X40" i="151"/>
  <c r="Z40" i="151"/>
  <c r="Y40" i="151"/>
  <c r="AB40" i="151"/>
  <c r="AA40" i="151"/>
  <c r="W40" i="151"/>
  <c r="AB31" i="151"/>
  <c r="AA31" i="151"/>
  <c r="Y31" i="151"/>
  <c r="X31" i="151"/>
  <c r="Z31" i="151"/>
  <c r="W31" i="151"/>
  <c r="AB43" i="151"/>
  <c r="AA43" i="151"/>
  <c r="Y43" i="151"/>
  <c r="X43" i="151"/>
  <c r="W43" i="151"/>
  <c r="Z43" i="151"/>
  <c r="X34" i="151"/>
  <c r="Z34" i="151"/>
  <c r="Y34" i="151"/>
  <c r="AB34" i="151"/>
  <c r="AA34" i="151"/>
  <c r="W34" i="151"/>
  <c r="X22" i="151"/>
  <c r="Z22" i="151"/>
  <c r="Y22" i="151"/>
  <c r="AB22" i="151"/>
  <c r="AA22" i="151"/>
  <c r="W22" i="151"/>
  <c r="AB49" i="151"/>
  <c r="AA49" i="151"/>
  <c r="Y49" i="151"/>
  <c r="X49" i="151"/>
  <c r="Z49" i="151"/>
  <c r="W49" i="151"/>
  <c r="Y59" i="151"/>
  <c r="P59" i="151"/>
  <c r="G59" i="151"/>
  <c r="S59" i="151"/>
  <c r="V25" i="151"/>
  <c r="T25" i="151"/>
  <c r="U25" i="151"/>
  <c r="S25" i="151"/>
  <c r="R25" i="151"/>
  <c r="Q25" i="151"/>
  <c r="R34" i="151"/>
  <c r="V34" i="151"/>
  <c r="U34" i="151"/>
  <c r="S34" i="151"/>
  <c r="Q34" i="151"/>
  <c r="T34" i="151"/>
  <c r="R46" i="151"/>
  <c r="V46" i="151"/>
  <c r="S46" i="151"/>
  <c r="U46" i="151"/>
  <c r="Q46" i="151"/>
  <c r="T46" i="151"/>
  <c r="V49" i="151"/>
  <c r="U49" i="151"/>
  <c r="T49" i="151"/>
  <c r="S49" i="151"/>
  <c r="R49" i="151"/>
  <c r="Q49" i="151"/>
  <c r="R40" i="151"/>
  <c r="V40" i="151"/>
  <c r="U40" i="151"/>
  <c r="S40" i="151"/>
  <c r="Q40" i="151"/>
  <c r="T40" i="151"/>
  <c r="V37" i="151"/>
  <c r="U37" i="151"/>
  <c r="S37" i="151"/>
  <c r="R37" i="151"/>
  <c r="T37" i="151"/>
  <c r="Q37" i="151"/>
  <c r="R22" i="151"/>
  <c r="Q22" i="151"/>
  <c r="V22" i="151"/>
  <c r="U22" i="151"/>
  <c r="S22" i="151"/>
  <c r="T22" i="151"/>
  <c r="V31" i="151"/>
  <c r="U31" i="151"/>
  <c r="T31" i="151"/>
  <c r="S31" i="151"/>
  <c r="R31" i="151"/>
  <c r="Q31" i="151"/>
  <c r="R52" i="151"/>
  <c r="V52" i="151"/>
  <c r="U52" i="151"/>
  <c r="S52" i="151"/>
  <c r="T52" i="151"/>
  <c r="Q52" i="151"/>
  <c r="V19" i="151"/>
  <c r="S19" i="151"/>
  <c r="R19" i="151"/>
  <c r="T19" i="151"/>
  <c r="Q19" i="151"/>
  <c r="R28" i="151"/>
  <c r="V28" i="151"/>
  <c r="U28" i="151"/>
  <c r="S28" i="151"/>
  <c r="T28" i="151"/>
  <c r="Q28" i="151"/>
  <c r="V43" i="151"/>
  <c r="U43" i="151"/>
  <c r="T43" i="151"/>
  <c r="S43" i="151"/>
  <c r="R43" i="151"/>
  <c r="Q43" i="151"/>
  <c r="K52" i="151"/>
  <c r="H52" i="151"/>
  <c r="H49" i="151"/>
  <c r="K46" i="151"/>
  <c r="H46" i="151"/>
  <c r="K43" i="151"/>
  <c r="H43" i="151"/>
  <c r="K40" i="151"/>
  <c r="H40" i="151"/>
  <c r="K37" i="151"/>
  <c r="H37" i="151"/>
  <c r="K34" i="151"/>
  <c r="H34" i="151"/>
  <c r="K31" i="151"/>
  <c r="H31" i="151"/>
  <c r="K28" i="151"/>
  <c r="H28" i="151"/>
  <c r="K25" i="151"/>
  <c r="H25" i="151"/>
  <c r="K22" i="151"/>
  <c r="H22" i="151"/>
  <c r="F19" i="151"/>
  <c r="H19" i="151"/>
  <c r="W52" i="149"/>
  <c r="Z52" i="149"/>
  <c r="W46" i="149"/>
  <c r="Z46" i="149"/>
  <c r="W43" i="149"/>
  <c r="Z43" i="149"/>
  <c r="W28" i="149"/>
  <c r="Z28" i="149"/>
  <c r="Q31" i="149"/>
  <c r="W31" i="149"/>
  <c r="R52" i="149"/>
  <c r="Q52" i="149"/>
  <c r="T52" i="149"/>
  <c r="H46" i="149"/>
  <c r="Q46" i="149"/>
  <c r="T46" i="149"/>
  <c r="Q43" i="149"/>
  <c r="T43" i="149"/>
  <c r="H40" i="149"/>
  <c r="T40" i="149"/>
  <c r="Q40" i="149"/>
  <c r="T37" i="149"/>
  <c r="Q37" i="149"/>
  <c r="Q19" i="149"/>
  <c r="T19" i="149"/>
  <c r="N19" i="149"/>
  <c r="K19" i="149"/>
  <c r="H28" i="149"/>
  <c r="Q28" i="149"/>
  <c r="J31" i="149"/>
  <c r="V31" i="149"/>
  <c r="O31" i="149"/>
  <c r="T31" i="149"/>
  <c r="M31" i="149"/>
  <c r="U31" i="149"/>
  <c r="J52" i="149"/>
  <c r="H52" i="149"/>
  <c r="X43" i="149"/>
  <c r="H43" i="149"/>
  <c r="K37" i="149"/>
  <c r="H37" i="149"/>
  <c r="AB31" i="149"/>
  <c r="H31" i="149"/>
  <c r="E15" i="149"/>
  <c r="Q16" i="149" s="1"/>
  <c r="I31" i="149"/>
  <c r="S31" i="149"/>
  <c r="G31" i="149"/>
  <c r="K31" i="149"/>
  <c r="Y31" i="149"/>
  <c r="AA31" i="149"/>
  <c r="L31" i="149"/>
  <c r="R31" i="149"/>
  <c r="X31" i="149"/>
  <c r="N31" i="149"/>
  <c r="F31" i="149"/>
  <c r="P31" i="149"/>
  <c r="I52" i="149"/>
  <c r="L52" i="149"/>
  <c r="N52" i="149"/>
  <c r="V52" i="149"/>
  <c r="K52" i="149"/>
  <c r="G52" i="149"/>
  <c r="P52" i="149"/>
  <c r="Y52" i="149"/>
  <c r="AB52" i="149"/>
  <c r="S52" i="149"/>
  <c r="F52" i="149"/>
  <c r="M52" i="149"/>
  <c r="AA52" i="149"/>
  <c r="U52" i="149"/>
  <c r="X52" i="149"/>
  <c r="O52" i="149"/>
  <c r="F37" i="151"/>
  <c r="K49" i="151"/>
  <c r="K19" i="151"/>
  <c r="K46" i="149"/>
  <c r="F46" i="149"/>
  <c r="G46" i="149"/>
  <c r="G28" i="149"/>
  <c r="K28" i="149"/>
  <c r="R56" i="151"/>
  <c r="F56" i="151"/>
  <c r="X56" i="151"/>
  <c r="U56" i="151"/>
  <c r="AA56" i="151"/>
  <c r="I56" i="151"/>
  <c r="O56" i="151"/>
  <c r="J37" i="151"/>
  <c r="I37" i="151"/>
  <c r="P37" i="151"/>
  <c r="M37" i="151"/>
  <c r="O37" i="151"/>
  <c r="L37" i="151"/>
  <c r="G37" i="151"/>
  <c r="N37" i="151"/>
  <c r="J25" i="151"/>
  <c r="I25" i="151"/>
  <c r="P25" i="151"/>
  <c r="O25" i="151"/>
  <c r="M25" i="151"/>
  <c r="G25" i="151"/>
  <c r="L25" i="151"/>
  <c r="N25" i="151"/>
  <c r="F25" i="151"/>
  <c r="E57" i="151"/>
  <c r="K58" i="151" s="1"/>
  <c r="J43" i="151"/>
  <c r="I43" i="151"/>
  <c r="P43" i="151"/>
  <c r="M43" i="151"/>
  <c r="O43" i="151"/>
  <c r="G43" i="151"/>
  <c r="N43" i="151"/>
  <c r="L43" i="151"/>
  <c r="F43" i="151"/>
  <c r="R59" i="151"/>
  <c r="F59" i="151"/>
  <c r="U59" i="151"/>
  <c r="X59" i="151"/>
  <c r="I59" i="151"/>
  <c r="AA59" i="151"/>
  <c r="O59" i="151"/>
  <c r="J28" i="151"/>
  <c r="I28" i="151"/>
  <c r="P28" i="151"/>
  <c r="O28" i="151"/>
  <c r="G28" i="151"/>
  <c r="M28" i="151"/>
  <c r="L28" i="151"/>
  <c r="N28" i="151"/>
  <c r="F28" i="151"/>
  <c r="J52" i="151"/>
  <c r="I52" i="151"/>
  <c r="P52" i="151"/>
  <c r="O52" i="151"/>
  <c r="M52" i="151"/>
  <c r="N52" i="151"/>
  <c r="L52" i="151"/>
  <c r="F17" i="151"/>
  <c r="AA17" i="151"/>
  <c r="I17" i="151"/>
  <c r="O17" i="151"/>
  <c r="U17" i="151"/>
  <c r="R17" i="151"/>
  <c r="X17" i="151"/>
  <c r="G52" i="151"/>
  <c r="J22" i="151"/>
  <c r="I22" i="151"/>
  <c r="P22" i="151"/>
  <c r="O22" i="151"/>
  <c r="M22" i="151"/>
  <c r="G22" i="151"/>
  <c r="N22" i="151"/>
  <c r="L22" i="151"/>
  <c r="F22" i="151"/>
  <c r="J34" i="151"/>
  <c r="I34" i="151"/>
  <c r="P34" i="151"/>
  <c r="G34" i="151"/>
  <c r="M34" i="151"/>
  <c r="O34" i="151"/>
  <c r="L34" i="151"/>
  <c r="N34" i="151"/>
  <c r="F34" i="151"/>
  <c r="F52" i="151"/>
  <c r="J46" i="151"/>
  <c r="I46" i="151"/>
  <c r="P46" i="151"/>
  <c r="M46" i="151"/>
  <c r="O46" i="151"/>
  <c r="G46" i="151"/>
  <c r="N46" i="151"/>
  <c r="L46" i="151"/>
  <c r="F46" i="151"/>
  <c r="J49" i="151"/>
  <c r="I49" i="151"/>
  <c r="P49" i="151"/>
  <c r="O49" i="151"/>
  <c r="M49" i="151"/>
  <c r="L49" i="151"/>
  <c r="N49" i="151"/>
  <c r="G49" i="151"/>
  <c r="F49" i="151"/>
  <c r="E54" i="151"/>
  <c r="K55" i="151" s="1"/>
  <c r="J40" i="151"/>
  <c r="I40" i="151"/>
  <c r="P40" i="151"/>
  <c r="O40" i="151"/>
  <c r="M40" i="151"/>
  <c r="L40" i="151"/>
  <c r="G40" i="151"/>
  <c r="N40" i="151"/>
  <c r="F40" i="151"/>
  <c r="J31" i="151"/>
  <c r="I31" i="151"/>
  <c r="P31" i="151"/>
  <c r="M31" i="151"/>
  <c r="O31" i="151"/>
  <c r="G31" i="151"/>
  <c r="L31" i="151"/>
  <c r="N31" i="151"/>
  <c r="F31" i="151"/>
  <c r="I19" i="151"/>
  <c r="P19" i="151"/>
  <c r="E15" i="151"/>
  <c r="F16" i="151" s="1"/>
  <c r="J19" i="151"/>
  <c r="O19" i="151"/>
  <c r="M19" i="151"/>
  <c r="N19" i="151"/>
  <c r="L19" i="151"/>
  <c r="G19" i="151"/>
  <c r="Z46" i="150"/>
  <c r="V46" i="150"/>
  <c r="R46" i="150"/>
  <c r="J46" i="150"/>
  <c r="AB46" i="150"/>
  <c r="X46" i="150"/>
  <c r="T46" i="150"/>
  <c r="H46" i="150"/>
  <c r="AA46" i="150"/>
  <c r="S46" i="150"/>
  <c r="Y46" i="150"/>
  <c r="I46" i="150"/>
  <c r="Q46" i="150"/>
  <c r="W46" i="150"/>
  <c r="O46" i="150"/>
  <c r="U46" i="150"/>
  <c r="P46" i="150"/>
  <c r="N46" i="150"/>
  <c r="L46" i="150"/>
  <c r="F46" i="150"/>
  <c r="M46" i="150"/>
  <c r="Y19" i="150"/>
  <c r="U19" i="150"/>
  <c r="Q19" i="150"/>
  <c r="I19" i="150"/>
  <c r="AA19" i="150"/>
  <c r="W19" i="150"/>
  <c r="S19" i="150"/>
  <c r="AB19" i="150"/>
  <c r="T19" i="150"/>
  <c r="E15" i="150"/>
  <c r="F16" i="150" s="1"/>
  <c r="F69" i="150" s="1"/>
  <c r="Z19" i="150"/>
  <c r="R19" i="150"/>
  <c r="J19" i="150"/>
  <c r="X19" i="150"/>
  <c r="P19" i="150"/>
  <c r="H19" i="150"/>
  <c r="V19" i="150"/>
  <c r="O19" i="150"/>
  <c r="M19" i="150"/>
  <c r="G19" i="150"/>
  <c r="L19" i="150"/>
  <c r="N19" i="150"/>
  <c r="G65" i="150"/>
  <c r="G72" i="150" s="1"/>
  <c r="G56" i="150"/>
  <c r="S56" i="150"/>
  <c r="AB56" i="150"/>
  <c r="Y56" i="150"/>
  <c r="V56" i="150"/>
  <c r="J56" i="150"/>
  <c r="P56" i="150"/>
  <c r="Z28" i="150"/>
  <c r="V28" i="150"/>
  <c r="R28" i="150"/>
  <c r="J28" i="150"/>
  <c r="Y28" i="150"/>
  <c r="T28" i="150"/>
  <c r="I28" i="150"/>
  <c r="S28" i="150"/>
  <c r="X28" i="150"/>
  <c r="AB28" i="150"/>
  <c r="W28" i="150"/>
  <c r="Q28" i="150"/>
  <c r="AA28" i="150"/>
  <c r="U28" i="150"/>
  <c r="M28" i="150"/>
  <c r="H28" i="150"/>
  <c r="N28" i="150"/>
  <c r="O28" i="150"/>
  <c r="P28" i="150"/>
  <c r="G28" i="150"/>
  <c r="L28" i="150"/>
  <c r="F28" i="150"/>
  <c r="Z25" i="150"/>
  <c r="V25" i="150"/>
  <c r="R25" i="150"/>
  <c r="J25" i="150"/>
  <c r="Y25" i="150"/>
  <c r="T25" i="150"/>
  <c r="I25" i="150"/>
  <c r="AB25" i="150"/>
  <c r="W25" i="150"/>
  <c r="Q25" i="150"/>
  <c r="X25" i="150"/>
  <c r="U25" i="150"/>
  <c r="S25" i="150"/>
  <c r="H25" i="150"/>
  <c r="AA25" i="150"/>
  <c r="P25" i="150"/>
  <c r="O25" i="150"/>
  <c r="N25" i="150"/>
  <c r="M25" i="150"/>
  <c r="L25" i="150"/>
  <c r="F25" i="150"/>
  <c r="F19" i="150"/>
  <c r="K68" i="150"/>
  <c r="S70" i="150"/>
  <c r="R17" i="150"/>
  <c r="F17" i="150"/>
  <c r="F68" i="150"/>
  <c r="AA17" i="150"/>
  <c r="I17" i="150"/>
  <c r="X17" i="150"/>
  <c r="O17" i="150"/>
  <c r="U17" i="150"/>
  <c r="E57" i="150"/>
  <c r="Z31" i="150"/>
  <c r="V31" i="150"/>
  <c r="R31" i="150"/>
  <c r="J31" i="150"/>
  <c r="Y31" i="150"/>
  <c r="T31" i="150"/>
  <c r="I31" i="150"/>
  <c r="S31" i="150"/>
  <c r="H31" i="150"/>
  <c r="X31" i="150"/>
  <c r="M31" i="150"/>
  <c r="AB31" i="150"/>
  <c r="W31" i="150"/>
  <c r="Q31" i="150"/>
  <c r="AA31" i="150"/>
  <c r="U31" i="150"/>
  <c r="O31" i="150"/>
  <c r="P31" i="150"/>
  <c r="N31" i="150"/>
  <c r="G31" i="150"/>
  <c r="L31" i="150"/>
  <c r="F31" i="150"/>
  <c r="Y22" i="150"/>
  <c r="U22" i="150"/>
  <c r="Q22" i="150"/>
  <c r="I22" i="150"/>
  <c r="AA22" i="150"/>
  <c r="W22" i="150"/>
  <c r="S22" i="150"/>
  <c r="Z22" i="150"/>
  <c r="R22" i="150"/>
  <c r="J22" i="150"/>
  <c r="X22" i="150"/>
  <c r="P22" i="150"/>
  <c r="H22" i="150"/>
  <c r="V22" i="150"/>
  <c r="AB22" i="150"/>
  <c r="T22" i="150"/>
  <c r="O22" i="150"/>
  <c r="M22" i="150"/>
  <c r="L22" i="150"/>
  <c r="G22" i="150"/>
  <c r="N22" i="150"/>
  <c r="K19" i="150"/>
  <c r="K62" i="150"/>
  <c r="L17" i="150"/>
  <c r="L70" i="150" s="1"/>
  <c r="E54" i="150"/>
  <c r="G55" i="150" s="1"/>
  <c r="G25" i="150"/>
  <c r="AB52" i="150"/>
  <c r="Z52" i="150"/>
  <c r="V52" i="150"/>
  <c r="W52" i="150"/>
  <c r="R52" i="150"/>
  <c r="J52" i="150"/>
  <c r="AA52" i="150"/>
  <c r="U52" i="150"/>
  <c r="Q52" i="150"/>
  <c r="I52" i="150"/>
  <c r="Y52" i="150"/>
  <c r="T52" i="150"/>
  <c r="H52" i="150"/>
  <c r="X52" i="150"/>
  <c r="S52" i="150"/>
  <c r="O52" i="150"/>
  <c r="L52" i="150"/>
  <c r="F52" i="150"/>
  <c r="N52" i="150"/>
  <c r="P52" i="150"/>
  <c r="K52" i="150"/>
  <c r="M52" i="150"/>
  <c r="G62" i="150"/>
  <c r="G63" i="150"/>
  <c r="G70" i="150" s="1"/>
  <c r="Y63" i="150"/>
  <c r="V63" i="150"/>
  <c r="V70" i="150" s="1"/>
  <c r="J63" i="150"/>
  <c r="J70" i="150" s="1"/>
  <c r="AB63" i="150"/>
  <c r="AB70" i="150" s="1"/>
  <c r="S63" i="150"/>
  <c r="P63" i="150"/>
  <c r="M70" i="150"/>
  <c r="G46" i="150"/>
  <c r="K65" i="150"/>
  <c r="K72" i="150" s="1"/>
  <c r="K25" i="150"/>
  <c r="G59" i="150"/>
  <c r="G66" i="150"/>
  <c r="G73" i="150" s="1"/>
  <c r="G58" i="150"/>
  <c r="AB59" i="150"/>
  <c r="S59" i="150"/>
  <c r="J59" i="150"/>
  <c r="V59" i="150"/>
  <c r="Y59" i="150"/>
  <c r="P59" i="150"/>
  <c r="Z49" i="150"/>
  <c r="V49" i="150"/>
  <c r="R49" i="150"/>
  <c r="J49" i="150"/>
  <c r="Y49" i="150"/>
  <c r="U49" i="150"/>
  <c r="Q49" i="150"/>
  <c r="AB49" i="150"/>
  <c r="X49" i="150"/>
  <c r="T49" i="150"/>
  <c r="H49" i="150"/>
  <c r="S49" i="150"/>
  <c r="I49" i="150"/>
  <c r="O49" i="150"/>
  <c r="AA49" i="150"/>
  <c r="W49" i="150"/>
  <c r="L49" i="150"/>
  <c r="P49" i="150"/>
  <c r="N49" i="150"/>
  <c r="F49" i="150"/>
  <c r="K49" i="150"/>
  <c r="M49" i="150"/>
  <c r="M56" i="150"/>
  <c r="Z34" i="150"/>
  <c r="V34" i="150"/>
  <c r="R34" i="150"/>
  <c r="J34" i="150"/>
  <c r="Y34" i="150"/>
  <c r="T34" i="150"/>
  <c r="I34" i="150"/>
  <c r="S34" i="150"/>
  <c r="H34" i="150"/>
  <c r="X34" i="150"/>
  <c r="M34" i="150"/>
  <c r="AB34" i="150"/>
  <c r="W34" i="150"/>
  <c r="Q34" i="150"/>
  <c r="AA34" i="150"/>
  <c r="U34" i="150"/>
  <c r="O34" i="150"/>
  <c r="P34" i="150"/>
  <c r="N34" i="150"/>
  <c r="G34" i="150"/>
  <c r="L34" i="150"/>
  <c r="F34" i="150"/>
  <c r="G52" i="150"/>
  <c r="M59" i="150"/>
  <c r="K46" i="150"/>
  <c r="K58" i="150"/>
  <c r="K66" i="150"/>
  <c r="K73" i="150" s="1"/>
  <c r="K28" i="150"/>
  <c r="E61" i="150"/>
  <c r="Z37" i="150"/>
  <c r="V37" i="150"/>
  <c r="R37" i="150"/>
  <c r="J37" i="150"/>
  <c r="AB37" i="150"/>
  <c r="Y37" i="150"/>
  <c r="T37" i="150"/>
  <c r="I37" i="150"/>
  <c r="S37" i="150"/>
  <c r="H37" i="150"/>
  <c r="X37" i="150"/>
  <c r="W37" i="150"/>
  <c r="Q37" i="150"/>
  <c r="AA37" i="150"/>
  <c r="U37" i="150"/>
  <c r="N37" i="150"/>
  <c r="P37" i="150"/>
  <c r="O37" i="150"/>
  <c r="L37" i="150"/>
  <c r="M37" i="150"/>
  <c r="AA63" i="150"/>
  <c r="U63" i="150"/>
  <c r="I63" i="150"/>
  <c r="F62" i="150"/>
  <c r="F63" i="150"/>
  <c r="X63" i="150"/>
  <c r="R63" i="150"/>
  <c r="O63" i="150"/>
  <c r="P70" i="150"/>
  <c r="Y70" i="150"/>
  <c r="G68" i="150"/>
  <c r="Z40" i="149"/>
  <c r="V40" i="149"/>
  <c r="R40" i="149"/>
  <c r="J40" i="149"/>
  <c r="Y40" i="149"/>
  <c r="U40" i="149"/>
  <c r="I40" i="149"/>
  <c r="W40" i="149"/>
  <c r="AA40" i="149"/>
  <c r="AB40" i="149"/>
  <c r="S40" i="149"/>
  <c r="E54" i="149"/>
  <c r="F55" i="149" s="1"/>
  <c r="X40" i="149"/>
  <c r="P40" i="149"/>
  <c r="O40" i="149"/>
  <c r="M40" i="149"/>
  <c r="N40" i="149"/>
  <c r="G40" i="149"/>
  <c r="L40" i="149"/>
  <c r="F40" i="149"/>
  <c r="F59" i="149"/>
  <c r="AA59" i="149"/>
  <c r="X59" i="149"/>
  <c r="R59" i="149"/>
  <c r="I59" i="149"/>
  <c r="U59" i="149"/>
  <c r="O59" i="149"/>
  <c r="L59" i="149"/>
  <c r="K40" i="149"/>
  <c r="AA56" i="149"/>
  <c r="I56" i="149"/>
  <c r="U56" i="149"/>
  <c r="F56" i="149"/>
  <c r="X56" i="149"/>
  <c r="R56" i="149"/>
  <c r="O56" i="149"/>
  <c r="AB28" i="149"/>
  <c r="X28" i="149"/>
  <c r="T28" i="149"/>
  <c r="AA28" i="149"/>
  <c r="S28" i="149"/>
  <c r="O28" i="149"/>
  <c r="V28" i="149"/>
  <c r="R28" i="149"/>
  <c r="J28" i="149"/>
  <c r="Y28" i="149"/>
  <c r="I28" i="149"/>
  <c r="U28" i="149"/>
  <c r="P28" i="149"/>
  <c r="L28" i="149"/>
  <c r="F28" i="149"/>
  <c r="N28" i="149"/>
  <c r="M28" i="149"/>
  <c r="E57" i="149"/>
  <c r="K58" i="149" s="1"/>
  <c r="V43" i="149"/>
  <c r="R43" i="149"/>
  <c r="J43" i="149"/>
  <c r="Y43" i="149"/>
  <c r="U43" i="149"/>
  <c r="I43" i="149"/>
  <c r="AB43" i="149"/>
  <c r="AA43" i="149"/>
  <c r="S43" i="149"/>
  <c r="P43" i="149"/>
  <c r="O43" i="149"/>
  <c r="N43" i="149"/>
  <c r="M43" i="149"/>
  <c r="L43" i="149"/>
  <c r="F43" i="149"/>
  <c r="S56" i="149"/>
  <c r="G56" i="149"/>
  <c r="Y56" i="149"/>
  <c r="AB56" i="149"/>
  <c r="J56" i="149"/>
  <c r="V56" i="149"/>
  <c r="P56" i="149"/>
  <c r="AB19" i="149"/>
  <c r="X19" i="149"/>
  <c r="H19" i="149"/>
  <c r="S19" i="149"/>
  <c r="AA19" i="149"/>
  <c r="O19" i="149"/>
  <c r="Y19" i="149"/>
  <c r="I19" i="149"/>
  <c r="U19" i="149"/>
  <c r="V19" i="149"/>
  <c r="Z19" i="149"/>
  <c r="R19" i="149"/>
  <c r="J19" i="149"/>
  <c r="F19" i="149"/>
  <c r="P19" i="149"/>
  <c r="L19" i="149"/>
  <c r="M19" i="149"/>
  <c r="G17" i="149"/>
  <c r="S17" i="149"/>
  <c r="Y17" i="149"/>
  <c r="J17" i="149"/>
  <c r="V17" i="149"/>
  <c r="P17" i="149"/>
  <c r="AB17" i="149"/>
  <c r="V46" i="149"/>
  <c r="AB46" i="149"/>
  <c r="R46" i="149"/>
  <c r="J46" i="149"/>
  <c r="AA46" i="149"/>
  <c r="U46" i="149"/>
  <c r="I46" i="149"/>
  <c r="S46" i="149"/>
  <c r="Y46" i="149"/>
  <c r="P46" i="149"/>
  <c r="X46" i="149"/>
  <c r="O46" i="149"/>
  <c r="N46" i="149"/>
  <c r="L46" i="149"/>
  <c r="M46" i="149"/>
  <c r="K43" i="149"/>
  <c r="Z37" i="149"/>
  <c r="V37" i="149"/>
  <c r="R37" i="149"/>
  <c r="J37" i="149"/>
  <c r="Y37" i="149"/>
  <c r="U37" i="149"/>
  <c r="I37" i="149"/>
  <c r="X37" i="149"/>
  <c r="P37" i="149"/>
  <c r="AB37" i="149"/>
  <c r="W37" i="149"/>
  <c r="AA37" i="149"/>
  <c r="S37" i="149"/>
  <c r="O37" i="149"/>
  <c r="M37" i="149"/>
  <c r="G37" i="149"/>
  <c r="N37" i="149"/>
  <c r="L37" i="149"/>
  <c r="F37" i="149"/>
  <c r="G43" i="149"/>
  <c r="S59" i="149"/>
  <c r="G59" i="149"/>
  <c r="AB59" i="149"/>
  <c r="V59" i="149"/>
  <c r="Y59" i="149"/>
  <c r="J59" i="149"/>
  <c r="P59" i="149"/>
  <c r="G19" i="149"/>
  <c r="K16" i="149" l="1"/>
  <c r="I16" i="149"/>
  <c r="F58" i="151"/>
  <c r="K55" i="149"/>
  <c r="G55" i="149"/>
  <c r="G58" i="149"/>
  <c r="K16" i="151"/>
  <c r="Y58" i="151"/>
  <c r="I58" i="151"/>
  <c r="U58" i="151"/>
  <c r="Q58" i="151"/>
  <c r="R58" i="151"/>
  <c r="H58" i="151"/>
  <c r="X58" i="151"/>
  <c r="J58" i="151"/>
  <c r="P58" i="151"/>
  <c r="S58" i="151"/>
  <c r="T58" i="151"/>
  <c r="V58" i="151"/>
  <c r="W58" i="151"/>
  <c r="AB58" i="151"/>
  <c r="Z58" i="151"/>
  <c r="AA58" i="151"/>
  <c r="O58" i="151"/>
  <c r="M58" i="151"/>
  <c r="G58" i="151"/>
  <c r="N58" i="151"/>
  <c r="L58" i="151"/>
  <c r="F55" i="151"/>
  <c r="Z16" i="151"/>
  <c r="H16" i="151"/>
  <c r="V16" i="151"/>
  <c r="J16" i="151"/>
  <c r="R16" i="151"/>
  <c r="AB16" i="151"/>
  <c r="Y16" i="151"/>
  <c r="Q16" i="151"/>
  <c r="I16" i="151"/>
  <c r="AA16" i="151"/>
  <c r="T16" i="151"/>
  <c r="O16" i="151"/>
  <c r="U16" i="151"/>
  <c r="S16" i="151"/>
  <c r="P16" i="151"/>
  <c r="W16" i="151"/>
  <c r="X16" i="151"/>
  <c r="M16" i="151"/>
  <c r="L16" i="151"/>
  <c r="G16" i="151"/>
  <c r="N16" i="151"/>
  <c r="U55" i="151"/>
  <c r="Q55" i="151"/>
  <c r="I55" i="151"/>
  <c r="Y55" i="151"/>
  <c r="X55" i="151"/>
  <c r="Z55" i="151"/>
  <c r="AA55" i="151"/>
  <c r="T55" i="151"/>
  <c r="J55" i="151"/>
  <c r="P55" i="151"/>
  <c r="H55" i="151"/>
  <c r="AB55" i="151"/>
  <c r="R55" i="151"/>
  <c r="S55" i="151"/>
  <c r="V55" i="151"/>
  <c r="W55" i="151"/>
  <c r="M55" i="151"/>
  <c r="O55" i="151"/>
  <c r="L55" i="151"/>
  <c r="G55" i="151"/>
  <c r="N55" i="151"/>
  <c r="O70" i="150"/>
  <c r="X70" i="150"/>
  <c r="E68" i="150"/>
  <c r="V16" i="150"/>
  <c r="AB16" i="150"/>
  <c r="T16" i="150"/>
  <c r="X16" i="150"/>
  <c r="X69" i="150" s="1"/>
  <c r="Z16" i="150"/>
  <c r="R16" i="150"/>
  <c r="J16" i="150"/>
  <c r="H16" i="150"/>
  <c r="S16" i="150"/>
  <c r="I16" i="150"/>
  <c r="O16" i="150"/>
  <c r="Y16" i="150"/>
  <c r="Y69" i="150" s="1"/>
  <c r="Q16" i="150"/>
  <c r="AA16" i="150"/>
  <c r="U16" i="150"/>
  <c r="W16" i="150"/>
  <c r="W69" i="150" s="1"/>
  <c r="P16" i="150"/>
  <c r="M16" i="150"/>
  <c r="G16" i="150"/>
  <c r="G69" i="150" s="1"/>
  <c r="N16" i="150"/>
  <c r="N69" i="150" s="1"/>
  <c r="L16" i="150"/>
  <c r="K55" i="150"/>
  <c r="E66" i="150"/>
  <c r="E73" i="150" s="1"/>
  <c r="AA58" i="150"/>
  <c r="W58" i="150"/>
  <c r="S58" i="150"/>
  <c r="Y58" i="150"/>
  <c r="I58" i="150"/>
  <c r="U58" i="150"/>
  <c r="Q58" i="150"/>
  <c r="T58" i="150"/>
  <c r="J58" i="150"/>
  <c r="R58" i="150"/>
  <c r="AB58" i="150"/>
  <c r="Z58" i="150"/>
  <c r="H58" i="150"/>
  <c r="O58" i="150"/>
  <c r="X58" i="150"/>
  <c r="V58" i="150"/>
  <c r="P58" i="150"/>
  <c r="L58" i="150"/>
  <c r="N58" i="150"/>
  <c r="M58" i="150"/>
  <c r="F58" i="150"/>
  <c r="I70" i="150"/>
  <c r="F70" i="150"/>
  <c r="K16" i="150"/>
  <c r="K69" i="150" s="1"/>
  <c r="E65" i="150"/>
  <c r="E72" i="150" s="1"/>
  <c r="W55" i="150"/>
  <c r="U55" i="150"/>
  <c r="AA55" i="150"/>
  <c r="S55" i="150"/>
  <c r="Y55" i="150"/>
  <c r="Q55" i="150"/>
  <c r="I55" i="150"/>
  <c r="AB55" i="150"/>
  <c r="Z55" i="150"/>
  <c r="R55" i="150"/>
  <c r="V55" i="150"/>
  <c r="T55" i="150"/>
  <c r="J55" i="150"/>
  <c r="H55" i="150"/>
  <c r="X55" i="150"/>
  <c r="O55" i="150"/>
  <c r="N55" i="150"/>
  <c r="L55" i="150"/>
  <c r="P55" i="150"/>
  <c r="M55" i="150"/>
  <c r="F55" i="150"/>
  <c r="AA62" i="150"/>
  <c r="W62" i="150"/>
  <c r="S62" i="150"/>
  <c r="Y62" i="150"/>
  <c r="I62" i="150"/>
  <c r="U62" i="150"/>
  <c r="Q62" i="150"/>
  <c r="T62" i="150"/>
  <c r="R62" i="150"/>
  <c r="V62" i="150"/>
  <c r="H62" i="150"/>
  <c r="O62" i="150"/>
  <c r="X62" i="150"/>
  <c r="J62" i="150"/>
  <c r="Z62" i="150"/>
  <c r="AB62" i="150"/>
  <c r="N62" i="150"/>
  <c r="P62" i="150"/>
  <c r="M62" i="150"/>
  <c r="L62" i="150"/>
  <c r="U70" i="150"/>
  <c r="AA70" i="150"/>
  <c r="R70" i="150"/>
  <c r="W58" i="149"/>
  <c r="AA58" i="149"/>
  <c r="Y58" i="149"/>
  <c r="V58" i="149"/>
  <c r="S58" i="149"/>
  <c r="I58" i="149"/>
  <c r="U58" i="149"/>
  <c r="X58" i="149"/>
  <c r="Z58" i="149"/>
  <c r="AB58" i="149"/>
  <c r="Q58" i="149"/>
  <c r="T58" i="149"/>
  <c r="J58" i="149"/>
  <c r="H58" i="149"/>
  <c r="R58" i="149"/>
  <c r="P58" i="149"/>
  <c r="O58" i="149"/>
  <c r="L58" i="149"/>
  <c r="M58" i="149"/>
  <c r="N58" i="149"/>
  <c r="G16" i="149"/>
  <c r="F58" i="149"/>
  <c r="AA55" i="149"/>
  <c r="S55" i="149"/>
  <c r="U55" i="149"/>
  <c r="W55" i="149"/>
  <c r="T55" i="149"/>
  <c r="I55" i="149"/>
  <c r="J55" i="149"/>
  <c r="H55" i="149"/>
  <c r="X55" i="149"/>
  <c r="AB55" i="149"/>
  <c r="Q55" i="149"/>
  <c r="Z55" i="149"/>
  <c r="Y55" i="149"/>
  <c r="R55" i="149"/>
  <c r="V55" i="149"/>
  <c r="P55" i="149"/>
  <c r="O55" i="149"/>
  <c r="N55" i="149"/>
  <c r="M55" i="149"/>
  <c r="L55" i="149"/>
  <c r="AA16" i="149"/>
  <c r="W16" i="149"/>
  <c r="O16" i="149"/>
  <c r="S16" i="149"/>
  <c r="Z16" i="149"/>
  <c r="R16" i="149"/>
  <c r="J16" i="149"/>
  <c r="V16" i="149"/>
  <c r="P16" i="149"/>
  <c r="L16" i="149"/>
  <c r="AB16" i="149"/>
  <c r="X16" i="149"/>
  <c r="U16" i="149"/>
  <c r="H16" i="149"/>
  <c r="T16" i="149"/>
  <c r="Y16" i="149"/>
  <c r="F16" i="149"/>
  <c r="M16" i="149"/>
  <c r="N16" i="149"/>
  <c r="L69" i="150" l="1"/>
  <c r="P69" i="150"/>
  <c r="Q69" i="150"/>
  <c r="S69" i="150"/>
  <c r="Z69" i="150"/>
  <c r="V69" i="150"/>
  <c r="H69" i="150"/>
  <c r="U69" i="150"/>
  <c r="O69" i="150"/>
  <c r="J69" i="150"/>
  <c r="T69" i="150"/>
  <c r="M69" i="150"/>
  <c r="AA69" i="150"/>
  <c r="I69" i="150"/>
  <c r="R69" i="150"/>
  <c r="AB69" i="150"/>
  <c r="D57" i="141" l="1"/>
  <c r="D54" i="141"/>
  <c r="X15" i="43" l="1"/>
  <c r="Q15" i="43"/>
  <c r="O36" i="43"/>
  <c r="M40" i="42" l="1"/>
  <c r="M31" i="42"/>
  <c r="M30" i="42"/>
  <c r="J39" i="42"/>
  <c r="F45" i="42"/>
  <c r="D50" i="42"/>
  <c r="F21" i="42"/>
  <c r="F12" i="42"/>
  <c r="G7" i="44" l="1"/>
  <c r="F19" i="132" l="1"/>
  <c r="W15" i="141"/>
  <c r="W25" i="42" l="1"/>
  <c r="G18" i="42"/>
  <c r="G24" i="42" l="1"/>
  <c r="O13" i="109"/>
  <c r="F13" i="109"/>
  <c r="F26" i="109"/>
  <c r="F52" i="109" l="1"/>
  <c r="F20" i="44"/>
  <c r="G8" i="44"/>
  <c r="J12" i="77"/>
  <c r="D21" i="133"/>
  <c r="D20" i="133"/>
  <c r="E20" i="119"/>
  <c r="E39" i="74"/>
  <c r="E37" i="74"/>
  <c r="F40" i="142"/>
  <c r="F12" i="142"/>
  <c r="Q15" i="141"/>
  <c r="X15" i="141"/>
  <c r="S54" i="141"/>
  <c r="I57" i="141"/>
  <c r="I54" i="141"/>
  <c r="I38" i="131"/>
  <c r="G54" i="131"/>
  <c r="G15" i="131"/>
  <c r="E50" i="42"/>
  <c r="R15" i="141"/>
  <c r="O18" i="43"/>
  <c r="H18" i="43"/>
  <c r="I15" i="43"/>
  <c r="Z15" i="43"/>
  <c r="W15" i="43"/>
  <c r="V15" i="43"/>
  <c r="H51" i="43"/>
  <c r="H48" i="43"/>
  <c r="H45" i="43"/>
  <c r="H42" i="43"/>
  <c r="H39" i="43"/>
  <c r="H36" i="43"/>
  <c r="H33" i="43"/>
  <c r="H30" i="43"/>
  <c r="H27" i="43"/>
  <c r="H24" i="43"/>
  <c r="H21" i="43"/>
  <c r="AA46" i="42"/>
  <c r="W16" i="42"/>
  <c r="P39" i="42"/>
  <c r="O27" i="42"/>
  <c r="AB22" i="43" l="1"/>
  <c r="AA22" i="43"/>
  <c r="Z22" i="43"/>
  <c r="AB25" i="43"/>
  <c r="AA25" i="43"/>
  <c r="Z25" i="43"/>
  <c r="AB28" i="43"/>
  <c r="AA28" i="43"/>
  <c r="Z28" i="43"/>
  <c r="AB31" i="43"/>
  <c r="AA31" i="43"/>
  <c r="Z31" i="43"/>
  <c r="AB34" i="43"/>
  <c r="AA34" i="43"/>
  <c r="Z34" i="43"/>
  <c r="AB37" i="43"/>
  <c r="AA37" i="43"/>
  <c r="Z37" i="43"/>
  <c r="AB40" i="43"/>
  <c r="AA40" i="43"/>
  <c r="Z40" i="43"/>
  <c r="AB43" i="43"/>
  <c r="AA43" i="43"/>
  <c r="Z43" i="43"/>
  <c r="AB46" i="43"/>
  <c r="AA46" i="43"/>
  <c r="Z46" i="43"/>
  <c r="AB49" i="43"/>
  <c r="AA49" i="43"/>
  <c r="Z49" i="43"/>
  <c r="AB52" i="43"/>
  <c r="AA52" i="43"/>
  <c r="Z52" i="43"/>
  <c r="AB19" i="43"/>
  <c r="AA19" i="43"/>
  <c r="Z19" i="43"/>
  <c r="L18" i="43"/>
  <c r="F18" i="43" s="1"/>
  <c r="H15" i="43"/>
  <c r="H54" i="43"/>
  <c r="AA55" i="43" l="1"/>
  <c r="AB55" i="43"/>
  <c r="Z55" i="43"/>
  <c r="E18" i="77"/>
  <c r="R51" i="77"/>
  <c r="D51" i="77"/>
  <c r="G12" i="77" l="1"/>
  <c r="G13" i="77" s="1"/>
  <c r="H12" i="77"/>
  <c r="I12" i="77"/>
  <c r="K12" i="77"/>
  <c r="L12" i="77"/>
  <c r="M12" i="77"/>
  <c r="N12" i="77"/>
  <c r="O12" i="77"/>
  <c r="P12" i="77"/>
  <c r="Q12" i="77"/>
  <c r="F12" i="77"/>
  <c r="F14" i="77" s="1"/>
  <c r="F21" i="44" l="1"/>
  <c r="E21" i="44"/>
  <c r="E20" i="44"/>
  <c r="J22" i="77" l="1"/>
  <c r="G11" i="74" l="1"/>
  <c r="D20" i="143" l="1"/>
  <c r="D19" i="143"/>
  <c r="E40" i="142" l="1"/>
  <c r="F38" i="142"/>
  <c r="E38" i="142"/>
  <c r="F37" i="142"/>
  <c r="F35" i="142"/>
  <c r="F33" i="142"/>
  <c r="F31" i="142"/>
  <c r="F29" i="142"/>
  <c r="F27" i="142"/>
  <c r="F25" i="142"/>
  <c r="F23" i="142"/>
  <c r="F21" i="142"/>
  <c r="F19" i="142"/>
  <c r="F17" i="142"/>
  <c r="F15" i="142"/>
  <c r="E12" i="142"/>
  <c r="F39" i="142" l="1"/>
  <c r="F41" i="142"/>
  <c r="F13" i="142"/>
  <c r="E21" i="77" l="1"/>
  <c r="E30" i="119" l="1"/>
  <c r="E32" i="119"/>
  <c r="F15" i="42" l="1"/>
  <c r="AA34" i="42"/>
  <c r="AA36" i="42"/>
  <c r="S46" i="42"/>
  <c r="Q40" i="42"/>
  <c r="I42" i="42"/>
  <c r="S25" i="42"/>
  <c r="P50" i="109" l="1"/>
  <c r="O50" i="109"/>
  <c r="N50" i="109"/>
  <c r="M50" i="109"/>
  <c r="L50" i="109"/>
  <c r="K50" i="109"/>
  <c r="J50" i="109"/>
  <c r="I50" i="109"/>
  <c r="H50" i="109"/>
  <c r="G50" i="109"/>
  <c r="F50" i="109"/>
  <c r="P47" i="109"/>
  <c r="O47" i="109"/>
  <c r="N47" i="109"/>
  <c r="M47" i="109"/>
  <c r="L47" i="109"/>
  <c r="K47" i="109"/>
  <c r="J47" i="109"/>
  <c r="I47" i="109"/>
  <c r="H47" i="109"/>
  <c r="G47" i="109"/>
  <c r="F47" i="109"/>
  <c r="P44" i="109"/>
  <c r="O44" i="109"/>
  <c r="N44" i="109"/>
  <c r="M44" i="109"/>
  <c r="L44" i="109"/>
  <c r="K44" i="109"/>
  <c r="J44" i="109"/>
  <c r="I44" i="109"/>
  <c r="H44" i="109"/>
  <c r="G44" i="109"/>
  <c r="F44" i="109"/>
  <c r="P41" i="109"/>
  <c r="O41" i="109"/>
  <c r="N41" i="109"/>
  <c r="M41" i="109"/>
  <c r="L41" i="109"/>
  <c r="K41" i="109"/>
  <c r="J41" i="109"/>
  <c r="I41" i="109"/>
  <c r="H41" i="109"/>
  <c r="G41" i="109"/>
  <c r="F41" i="109"/>
  <c r="P38" i="109"/>
  <c r="O38" i="109"/>
  <c r="N38" i="109"/>
  <c r="M38" i="109"/>
  <c r="L38" i="109"/>
  <c r="K38" i="109"/>
  <c r="J38" i="109"/>
  <c r="I38" i="109"/>
  <c r="H38" i="109"/>
  <c r="G38" i="109"/>
  <c r="F38" i="109"/>
  <c r="P35" i="109"/>
  <c r="O35" i="109"/>
  <c r="N35" i="109"/>
  <c r="M35" i="109"/>
  <c r="L35" i="109"/>
  <c r="K35" i="109"/>
  <c r="J35" i="109"/>
  <c r="I35" i="109"/>
  <c r="H35" i="109"/>
  <c r="G35" i="109"/>
  <c r="F35" i="109"/>
  <c r="P32" i="109"/>
  <c r="O32" i="109"/>
  <c r="N32" i="109"/>
  <c r="M32" i="109"/>
  <c r="L32" i="109"/>
  <c r="K32" i="109"/>
  <c r="J32" i="109"/>
  <c r="I32" i="109"/>
  <c r="H32" i="109"/>
  <c r="G32" i="109"/>
  <c r="F32" i="109"/>
  <c r="P29" i="109"/>
  <c r="O29" i="109"/>
  <c r="N29" i="109"/>
  <c r="M29" i="109"/>
  <c r="L29" i="109"/>
  <c r="K29" i="109"/>
  <c r="J29" i="109"/>
  <c r="I29" i="109"/>
  <c r="H29" i="109"/>
  <c r="G29" i="109"/>
  <c r="F29" i="109"/>
  <c r="P26" i="109"/>
  <c r="O26" i="109"/>
  <c r="N26" i="109"/>
  <c r="M26" i="109"/>
  <c r="L26" i="109"/>
  <c r="K26" i="109"/>
  <c r="J26" i="109"/>
  <c r="I26" i="109"/>
  <c r="H26" i="109"/>
  <c r="G26" i="109"/>
  <c r="P23" i="109"/>
  <c r="O23" i="109"/>
  <c r="N23" i="109"/>
  <c r="M23" i="109"/>
  <c r="L23" i="109"/>
  <c r="K23" i="109"/>
  <c r="J23" i="109"/>
  <c r="I23" i="109"/>
  <c r="H23" i="109"/>
  <c r="G23" i="109"/>
  <c r="F23" i="109"/>
  <c r="P20" i="109"/>
  <c r="O20" i="109"/>
  <c r="N20" i="109"/>
  <c r="M20" i="109"/>
  <c r="L20" i="109"/>
  <c r="J20" i="109"/>
  <c r="I20" i="109"/>
  <c r="H20" i="109"/>
  <c r="G20" i="109"/>
  <c r="F20" i="109"/>
  <c r="S49" i="77"/>
  <c r="R49" i="77"/>
  <c r="Q49" i="77"/>
  <c r="P49" i="77"/>
  <c r="O49" i="77"/>
  <c r="N49" i="77"/>
  <c r="M49" i="77"/>
  <c r="L49" i="77"/>
  <c r="K49" i="77"/>
  <c r="J49" i="77"/>
  <c r="I49" i="77"/>
  <c r="H49" i="77"/>
  <c r="G49" i="77"/>
  <c r="F49" i="77"/>
  <c r="S46" i="77"/>
  <c r="R46" i="77"/>
  <c r="Q46" i="77"/>
  <c r="P46" i="77"/>
  <c r="O46" i="77"/>
  <c r="N46" i="77"/>
  <c r="L46" i="77"/>
  <c r="K46" i="77"/>
  <c r="J46" i="77"/>
  <c r="I46" i="77"/>
  <c r="H46" i="77"/>
  <c r="G46" i="77"/>
  <c r="F46" i="77"/>
  <c r="S43" i="77"/>
  <c r="R43" i="77"/>
  <c r="Q43" i="77"/>
  <c r="P43" i="77"/>
  <c r="O43" i="77"/>
  <c r="N43" i="77"/>
  <c r="M43" i="77"/>
  <c r="L43" i="77"/>
  <c r="K43" i="77"/>
  <c r="J43" i="77"/>
  <c r="I43" i="77"/>
  <c r="H43" i="77"/>
  <c r="G43" i="77"/>
  <c r="F43" i="77"/>
  <c r="S40" i="77"/>
  <c r="R40" i="77"/>
  <c r="Q40" i="77"/>
  <c r="P40" i="77"/>
  <c r="O40" i="77"/>
  <c r="N40" i="77"/>
  <c r="M40" i="77"/>
  <c r="L40" i="77"/>
  <c r="K40" i="77"/>
  <c r="J40" i="77"/>
  <c r="I40" i="77"/>
  <c r="H40" i="77"/>
  <c r="G40" i="77"/>
  <c r="F40" i="77"/>
  <c r="S37" i="77"/>
  <c r="R37" i="77"/>
  <c r="Q37" i="77"/>
  <c r="P37" i="77"/>
  <c r="O37" i="77"/>
  <c r="N37" i="77"/>
  <c r="M37" i="77"/>
  <c r="L37" i="77"/>
  <c r="K37" i="77"/>
  <c r="J37" i="77"/>
  <c r="I37" i="77"/>
  <c r="H37" i="77"/>
  <c r="G37" i="77"/>
  <c r="F37" i="77"/>
  <c r="Q35" i="77"/>
  <c r="P35" i="77"/>
  <c r="O35" i="77"/>
  <c r="N35" i="77"/>
  <c r="M35" i="77"/>
  <c r="L35" i="77"/>
  <c r="K35" i="77"/>
  <c r="J35" i="77"/>
  <c r="I35" i="77"/>
  <c r="H35" i="77"/>
  <c r="G35" i="77"/>
  <c r="F35" i="77"/>
  <c r="S34" i="77"/>
  <c r="R34" i="77"/>
  <c r="Q34" i="77"/>
  <c r="P34" i="77"/>
  <c r="O34" i="77"/>
  <c r="N34" i="77"/>
  <c r="M34" i="77"/>
  <c r="L34" i="77"/>
  <c r="K34" i="77"/>
  <c r="J34" i="77"/>
  <c r="I34" i="77"/>
  <c r="H34" i="77"/>
  <c r="G34" i="77"/>
  <c r="F34" i="77"/>
  <c r="E34" i="77"/>
  <c r="S31" i="77"/>
  <c r="R31" i="77"/>
  <c r="Q31" i="77"/>
  <c r="P31" i="77"/>
  <c r="O31" i="77"/>
  <c r="N31" i="77"/>
  <c r="M31" i="77"/>
  <c r="L31" i="77"/>
  <c r="K31" i="77"/>
  <c r="J31" i="77"/>
  <c r="I31" i="77"/>
  <c r="H31" i="77"/>
  <c r="G31" i="77"/>
  <c r="F31" i="77"/>
  <c r="S28" i="77"/>
  <c r="Q28" i="77"/>
  <c r="P28" i="77"/>
  <c r="O28" i="77"/>
  <c r="N28" i="77"/>
  <c r="M28" i="77"/>
  <c r="L28" i="77"/>
  <c r="K28" i="77"/>
  <c r="J28" i="77"/>
  <c r="I28" i="77"/>
  <c r="H28" i="77"/>
  <c r="G28" i="77"/>
  <c r="F28" i="77"/>
  <c r="S25" i="77"/>
  <c r="R25" i="77"/>
  <c r="Q25" i="77"/>
  <c r="P25" i="77"/>
  <c r="O25" i="77"/>
  <c r="N25" i="77"/>
  <c r="M25" i="77"/>
  <c r="L25" i="77"/>
  <c r="K25" i="77"/>
  <c r="J25" i="77"/>
  <c r="I25" i="77"/>
  <c r="H25" i="77"/>
  <c r="G25" i="77"/>
  <c r="F25" i="77"/>
  <c r="S22" i="77"/>
  <c r="R22" i="77"/>
  <c r="Q22" i="77"/>
  <c r="P22" i="77"/>
  <c r="O22" i="77"/>
  <c r="N22" i="77"/>
  <c r="M22" i="77"/>
  <c r="L22" i="77"/>
  <c r="K22" i="77"/>
  <c r="I22" i="77"/>
  <c r="H22" i="77"/>
  <c r="G22" i="77"/>
  <c r="F22" i="77"/>
  <c r="S19" i="77"/>
  <c r="R19" i="77"/>
  <c r="Q19" i="77"/>
  <c r="P19" i="77"/>
  <c r="O19" i="77"/>
  <c r="N19" i="77"/>
  <c r="M19" i="77"/>
  <c r="L19" i="77"/>
  <c r="K19" i="77"/>
  <c r="J19" i="77"/>
  <c r="I19" i="77"/>
  <c r="H19" i="77"/>
  <c r="G19" i="77"/>
  <c r="F19" i="77"/>
  <c r="H16" i="77"/>
  <c r="G16" i="77"/>
  <c r="F16" i="77"/>
  <c r="H34" i="119"/>
  <c r="F34" i="119"/>
  <c r="E34" i="119"/>
  <c r="H32" i="119"/>
  <c r="F32" i="119"/>
  <c r="H30" i="119"/>
  <c r="F30" i="119"/>
  <c r="H28" i="119"/>
  <c r="F28" i="119"/>
  <c r="E28" i="119"/>
  <c r="H26" i="119"/>
  <c r="F26" i="119"/>
  <c r="E26" i="119"/>
  <c r="H24" i="119"/>
  <c r="F24" i="119"/>
  <c r="E24" i="119"/>
  <c r="H22" i="119"/>
  <c r="F22" i="119"/>
  <c r="E22" i="119"/>
  <c r="H20" i="119"/>
  <c r="F20" i="119"/>
  <c r="H18" i="119"/>
  <c r="F18" i="119"/>
  <c r="E18" i="119"/>
  <c r="H16" i="119"/>
  <c r="F16" i="119"/>
  <c r="E16" i="119"/>
  <c r="H14" i="119"/>
  <c r="F14" i="119"/>
  <c r="E14" i="119"/>
  <c r="H12" i="119"/>
  <c r="F12" i="119"/>
  <c r="E12" i="119"/>
  <c r="G36" i="74"/>
  <c r="F36" i="74"/>
  <c r="E36" i="74"/>
  <c r="G34" i="74"/>
  <c r="F34" i="74"/>
  <c r="E34" i="74"/>
  <c r="G32" i="74"/>
  <c r="F32" i="74"/>
  <c r="E32" i="74"/>
  <c r="G30" i="74"/>
  <c r="F30" i="74"/>
  <c r="E30" i="74"/>
  <c r="G28" i="74"/>
  <c r="F28" i="74"/>
  <c r="E28" i="74"/>
  <c r="G26" i="74"/>
  <c r="F26" i="74"/>
  <c r="E26" i="74"/>
  <c r="G24" i="74"/>
  <c r="F24" i="74"/>
  <c r="E24" i="74"/>
  <c r="G22" i="74"/>
  <c r="F22" i="74"/>
  <c r="E22" i="74"/>
  <c r="G20" i="74"/>
  <c r="F20" i="74"/>
  <c r="E20" i="74"/>
  <c r="G18" i="74"/>
  <c r="F18" i="74"/>
  <c r="E18" i="74"/>
  <c r="G14" i="74"/>
  <c r="F14" i="74"/>
  <c r="E14" i="74"/>
  <c r="AA49" i="42"/>
  <c r="Z49" i="42"/>
  <c r="Y49" i="42"/>
  <c r="X49" i="42"/>
  <c r="W49" i="42"/>
  <c r="V49" i="42"/>
  <c r="U49" i="42"/>
  <c r="S49" i="42"/>
  <c r="R49" i="42"/>
  <c r="Q49" i="42"/>
  <c r="P49" i="42"/>
  <c r="O49" i="42"/>
  <c r="N49" i="42"/>
  <c r="M49" i="42"/>
  <c r="AA48" i="42"/>
  <c r="Z48" i="42"/>
  <c r="Y48" i="42"/>
  <c r="X48" i="42"/>
  <c r="W48" i="42"/>
  <c r="V48" i="42"/>
  <c r="U48" i="42"/>
  <c r="T48" i="42"/>
  <c r="S48" i="42"/>
  <c r="R48" i="42"/>
  <c r="Q48" i="42"/>
  <c r="P48" i="42"/>
  <c r="O48" i="42"/>
  <c r="N48" i="42"/>
  <c r="M48" i="42"/>
  <c r="L48" i="42"/>
  <c r="J48" i="42"/>
  <c r="I48" i="42"/>
  <c r="H48" i="42"/>
  <c r="G48" i="42"/>
  <c r="F48" i="42"/>
  <c r="E48" i="42"/>
  <c r="Y46" i="42"/>
  <c r="X46" i="42"/>
  <c r="W46" i="42"/>
  <c r="V46" i="42"/>
  <c r="U46" i="42"/>
  <c r="R46" i="42"/>
  <c r="Q46" i="42"/>
  <c r="P46" i="42"/>
  <c r="O46" i="42"/>
  <c r="N46" i="42"/>
  <c r="M46" i="42"/>
  <c r="AA45" i="42"/>
  <c r="Z45" i="42"/>
  <c r="Y45" i="42"/>
  <c r="X45" i="42"/>
  <c r="W45" i="42"/>
  <c r="V45" i="42"/>
  <c r="U45" i="42"/>
  <c r="T45" i="42"/>
  <c r="S45" i="42"/>
  <c r="R45" i="42"/>
  <c r="Q45" i="42"/>
  <c r="P45" i="42"/>
  <c r="O45" i="42"/>
  <c r="N45" i="42"/>
  <c r="M45" i="42"/>
  <c r="L45" i="42"/>
  <c r="K45" i="42"/>
  <c r="J45" i="42"/>
  <c r="I45" i="42"/>
  <c r="H45" i="42"/>
  <c r="G45" i="42"/>
  <c r="E45" i="42"/>
  <c r="AA43" i="42"/>
  <c r="Z43" i="42"/>
  <c r="Y43" i="42"/>
  <c r="X43" i="42"/>
  <c r="W43" i="42"/>
  <c r="V43" i="42"/>
  <c r="U43" i="42"/>
  <c r="S43" i="42"/>
  <c r="R43" i="42"/>
  <c r="Q43" i="42"/>
  <c r="P43" i="42"/>
  <c r="O43" i="42"/>
  <c r="N43" i="42"/>
  <c r="AA42" i="42"/>
  <c r="Z42" i="42"/>
  <c r="Y42" i="42"/>
  <c r="X42" i="42"/>
  <c r="W42" i="42"/>
  <c r="V42" i="42"/>
  <c r="U42" i="42"/>
  <c r="T42" i="42"/>
  <c r="S42" i="42"/>
  <c r="R42" i="42"/>
  <c r="Q42" i="42"/>
  <c r="P42" i="42"/>
  <c r="O42" i="42"/>
  <c r="N42" i="42"/>
  <c r="M42" i="42"/>
  <c r="L42" i="42"/>
  <c r="K42" i="42"/>
  <c r="J42" i="42"/>
  <c r="H42" i="42"/>
  <c r="G42" i="42"/>
  <c r="F42" i="42"/>
  <c r="E42" i="42"/>
  <c r="AA40" i="42"/>
  <c r="Z40" i="42"/>
  <c r="Y40" i="42"/>
  <c r="X40" i="42"/>
  <c r="W40" i="42"/>
  <c r="V40" i="42"/>
  <c r="U40" i="42"/>
  <c r="S40" i="42"/>
  <c r="R40" i="42"/>
  <c r="P40" i="42"/>
  <c r="O40" i="42"/>
  <c r="N40" i="42"/>
  <c r="AA39" i="42"/>
  <c r="Z39" i="42"/>
  <c r="Y39" i="42"/>
  <c r="X39" i="42"/>
  <c r="W39" i="42"/>
  <c r="V39" i="42"/>
  <c r="U39" i="42"/>
  <c r="T39" i="42"/>
  <c r="S39" i="42"/>
  <c r="R39" i="42"/>
  <c r="Q39" i="42"/>
  <c r="O39" i="42"/>
  <c r="N39" i="42"/>
  <c r="M39" i="42"/>
  <c r="L39" i="42"/>
  <c r="K39" i="42"/>
  <c r="I39" i="42"/>
  <c r="H39" i="42"/>
  <c r="G39" i="42"/>
  <c r="F39" i="42"/>
  <c r="E39" i="42"/>
  <c r="AA37" i="42"/>
  <c r="Z37" i="42"/>
  <c r="Y37" i="42"/>
  <c r="X37" i="42"/>
  <c r="W37" i="42"/>
  <c r="V37" i="42"/>
  <c r="U37" i="42"/>
  <c r="S37" i="42"/>
  <c r="R37" i="42"/>
  <c r="Q37" i="42"/>
  <c r="O37" i="42"/>
  <c r="N37" i="42"/>
  <c r="M37" i="42"/>
  <c r="Z36" i="42"/>
  <c r="Y36" i="42"/>
  <c r="X36" i="42"/>
  <c r="W36" i="42"/>
  <c r="V36" i="42"/>
  <c r="U36" i="42"/>
  <c r="T36" i="42"/>
  <c r="S36" i="42"/>
  <c r="R36" i="42"/>
  <c r="Q36" i="42"/>
  <c r="P36" i="42"/>
  <c r="O36" i="42"/>
  <c r="N36" i="42"/>
  <c r="M36" i="42"/>
  <c r="L36" i="42"/>
  <c r="K36" i="42"/>
  <c r="J36" i="42"/>
  <c r="I36" i="42"/>
  <c r="H36" i="42"/>
  <c r="G36" i="42"/>
  <c r="F36" i="42"/>
  <c r="E36" i="42"/>
  <c r="Z34" i="42"/>
  <c r="Y34" i="42"/>
  <c r="X34" i="42"/>
  <c r="W34" i="42"/>
  <c r="V34" i="42"/>
  <c r="U34" i="42"/>
  <c r="S34" i="42"/>
  <c r="R34" i="42"/>
  <c r="Q34" i="42"/>
  <c r="P34" i="42"/>
  <c r="O34" i="42"/>
  <c r="N34" i="42"/>
  <c r="M34" i="42"/>
  <c r="AA33" i="42"/>
  <c r="Z33" i="42"/>
  <c r="Y33" i="42"/>
  <c r="X33" i="42"/>
  <c r="W33" i="42"/>
  <c r="V33" i="42"/>
  <c r="U33" i="42"/>
  <c r="T33" i="42"/>
  <c r="S33" i="42"/>
  <c r="R33" i="42"/>
  <c r="Q33" i="42"/>
  <c r="P33" i="42"/>
  <c r="O33" i="42"/>
  <c r="N33" i="42"/>
  <c r="M33" i="42"/>
  <c r="L33" i="42"/>
  <c r="K33" i="42"/>
  <c r="J33" i="42"/>
  <c r="I33" i="42"/>
  <c r="H33" i="42"/>
  <c r="G33" i="42"/>
  <c r="F33" i="42"/>
  <c r="E33" i="42"/>
  <c r="AA31" i="42"/>
  <c r="Z31" i="42"/>
  <c r="Y31" i="42"/>
  <c r="X31" i="42"/>
  <c r="W31" i="42"/>
  <c r="V31" i="42"/>
  <c r="U31" i="42"/>
  <c r="S31" i="42"/>
  <c r="R31" i="42"/>
  <c r="Q31" i="42"/>
  <c r="P31" i="42"/>
  <c r="O31" i="42"/>
  <c r="N31" i="42"/>
  <c r="AA30" i="42"/>
  <c r="Z30" i="42"/>
  <c r="Y30" i="42"/>
  <c r="X30" i="42"/>
  <c r="W30" i="42"/>
  <c r="V30" i="42"/>
  <c r="U30" i="42"/>
  <c r="T30" i="42"/>
  <c r="S30" i="42"/>
  <c r="R30" i="42"/>
  <c r="Q30" i="42"/>
  <c r="P30" i="42"/>
  <c r="O30" i="42"/>
  <c r="N30" i="42"/>
  <c r="L30" i="42"/>
  <c r="K30" i="42"/>
  <c r="J30" i="42"/>
  <c r="I30" i="42"/>
  <c r="H30" i="42"/>
  <c r="G30" i="42"/>
  <c r="F30" i="42"/>
  <c r="E30" i="42"/>
  <c r="AA28" i="42"/>
  <c r="Z28" i="42"/>
  <c r="Y28" i="42"/>
  <c r="X28" i="42"/>
  <c r="W28" i="42"/>
  <c r="V28" i="42"/>
  <c r="S28" i="42"/>
  <c r="R28" i="42"/>
  <c r="Q28" i="42"/>
  <c r="P28" i="42"/>
  <c r="O28" i="42"/>
  <c r="N28" i="42"/>
  <c r="M28" i="42"/>
  <c r="AA27" i="42"/>
  <c r="Z27" i="42"/>
  <c r="Y27" i="42"/>
  <c r="X27" i="42"/>
  <c r="W27" i="42"/>
  <c r="V27" i="42"/>
  <c r="U27" i="42"/>
  <c r="T27" i="42"/>
  <c r="S27" i="42"/>
  <c r="R27" i="42"/>
  <c r="Q27" i="42"/>
  <c r="P27" i="42"/>
  <c r="N27" i="42"/>
  <c r="M27" i="42"/>
  <c r="L27" i="42"/>
  <c r="K27" i="42"/>
  <c r="J27" i="42"/>
  <c r="I27" i="42"/>
  <c r="H27" i="42"/>
  <c r="G27" i="42"/>
  <c r="F27" i="42"/>
  <c r="E27" i="42"/>
  <c r="AA25" i="42"/>
  <c r="Z25" i="42"/>
  <c r="Y25" i="42"/>
  <c r="X25" i="42"/>
  <c r="V25" i="42"/>
  <c r="U25" i="42"/>
  <c r="R25" i="42"/>
  <c r="Q25" i="42"/>
  <c r="P25" i="42"/>
  <c r="O25" i="42"/>
  <c r="N25" i="42"/>
  <c r="M25" i="42"/>
  <c r="AA24" i="42"/>
  <c r="Z24" i="42"/>
  <c r="Y24" i="42"/>
  <c r="X24" i="42"/>
  <c r="W24" i="42"/>
  <c r="V24" i="42"/>
  <c r="U24" i="42"/>
  <c r="T24" i="42"/>
  <c r="S24" i="42"/>
  <c r="R24" i="42"/>
  <c r="Q24" i="42"/>
  <c r="P24" i="42"/>
  <c r="O24" i="42"/>
  <c r="N24" i="42"/>
  <c r="M24" i="42"/>
  <c r="L24" i="42"/>
  <c r="K24" i="42"/>
  <c r="J24" i="42"/>
  <c r="I24" i="42"/>
  <c r="H24" i="42"/>
  <c r="F24" i="42"/>
  <c r="E24" i="42"/>
  <c r="AA22" i="42"/>
  <c r="Z22" i="42"/>
  <c r="Y22" i="42"/>
  <c r="X22" i="42"/>
  <c r="W22" i="42"/>
  <c r="V22" i="42"/>
  <c r="U22" i="42"/>
  <c r="S22" i="42"/>
  <c r="R22" i="42"/>
  <c r="Q22" i="42"/>
  <c r="P22" i="42"/>
  <c r="O22" i="42"/>
  <c r="N22" i="42"/>
  <c r="M22" i="42"/>
  <c r="AA21" i="42"/>
  <c r="Z21" i="42"/>
  <c r="Y21" i="42"/>
  <c r="X21" i="42"/>
  <c r="W21" i="42"/>
  <c r="V21" i="42"/>
  <c r="U21" i="42"/>
  <c r="T21" i="42"/>
  <c r="S21" i="42"/>
  <c r="R21" i="42"/>
  <c r="Q21" i="42"/>
  <c r="P21" i="42"/>
  <c r="O21" i="42"/>
  <c r="N21" i="42"/>
  <c r="M21" i="42"/>
  <c r="L21" i="42"/>
  <c r="K21" i="42"/>
  <c r="J21" i="42"/>
  <c r="I21" i="42"/>
  <c r="H21" i="42"/>
  <c r="G21" i="42"/>
  <c r="E21" i="42"/>
  <c r="U19" i="42"/>
  <c r="V19" i="42"/>
  <c r="AA19" i="42"/>
  <c r="AA18" i="42"/>
  <c r="T18" i="42"/>
  <c r="S19" i="42"/>
  <c r="Q19" i="42"/>
  <c r="O19" i="42"/>
  <c r="M19" i="42"/>
  <c r="S18" i="42"/>
  <c r="O18" i="42"/>
  <c r="L18" i="42"/>
  <c r="K18" i="42"/>
  <c r="E18" i="42"/>
  <c r="Z19" i="42"/>
  <c r="Y19" i="42"/>
  <c r="X19" i="42"/>
  <c r="W19" i="42"/>
  <c r="R19" i="42"/>
  <c r="P19" i="42"/>
  <c r="N19" i="42"/>
  <c r="Z18" i="42"/>
  <c r="Y18" i="42"/>
  <c r="X18" i="42"/>
  <c r="W18" i="42"/>
  <c r="V18" i="42"/>
  <c r="R18" i="42"/>
  <c r="Q18" i="42"/>
  <c r="P18" i="42"/>
  <c r="N18" i="42"/>
  <c r="M18" i="42"/>
  <c r="J18" i="42"/>
  <c r="I18" i="42"/>
  <c r="H18" i="42"/>
  <c r="F18" i="42"/>
  <c r="E15" i="42"/>
  <c r="G15" i="42"/>
  <c r="H15" i="42"/>
  <c r="I15" i="42"/>
  <c r="J15" i="42"/>
  <c r="K15" i="42"/>
  <c r="Y16" i="42"/>
  <c r="U15" i="42"/>
  <c r="AA16" i="42"/>
  <c r="Z16" i="42"/>
  <c r="X16" i="42"/>
  <c r="V16" i="42"/>
  <c r="V15" i="42"/>
  <c r="M15" i="42"/>
  <c r="S16" i="42"/>
  <c r="R16" i="42"/>
  <c r="Q16" i="42"/>
  <c r="P16" i="42"/>
  <c r="O16" i="42"/>
  <c r="N15" i="42"/>
  <c r="N16" i="42"/>
  <c r="M16" i="42"/>
  <c r="L15" i="42"/>
  <c r="O15" i="42"/>
  <c r="P15" i="42"/>
  <c r="Q15" i="42"/>
  <c r="R15" i="42"/>
  <c r="T15" i="42"/>
  <c r="AA15" i="42"/>
  <c r="Z15" i="42"/>
  <c r="Y15" i="42"/>
  <c r="X15" i="42"/>
  <c r="W15" i="42"/>
  <c r="P52" i="109" l="1"/>
  <c r="H36" i="109"/>
  <c r="P17" i="109"/>
  <c r="O17" i="109"/>
  <c r="N17" i="109"/>
  <c r="N18" i="109"/>
  <c r="S16" i="77"/>
  <c r="P13" i="109"/>
  <c r="E55" i="109" l="1"/>
  <c r="E13" i="109"/>
  <c r="I42" i="109"/>
  <c r="H42" i="109"/>
  <c r="J36" i="109"/>
  <c r="I36" i="109"/>
  <c r="L51" i="109"/>
  <c r="H51" i="109"/>
  <c r="K51" i="109"/>
  <c r="G51" i="109"/>
  <c r="M51" i="109"/>
  <c r="I51" i="109"/>
  <c r="N51" i="109"/>
  <c r="J51" i="109"/>
  <c r="F51" i="109"/>
  <c r="E50" i="109"/>
  <c r="K48" i="109"/>
  <c r="G48" i="109"/>
  <c r="M48" i="109"/>
  <c r="I48" i="109"/>
  <c r="N48" i="109"/>
  <c r="J48" i="109"/>
  <c r="F48" i="109"/>
  <c r="E47" i="109"/>
  <c r="L48" i="109"/>
  <c r="H48" i="109"/>
  <c r="L45" i="109"/>
  <c r="H45" i="109"/>
  <c r="M45" i="109"/>
  <c r="I45" i="109"/>
  <c r="N45" i="109"/>
  <c r="J45" i="109"/>
  <c r="F45" i="109"/>
  <c r="E44" i="109"/>
  <c r="K45" i="109"/>
  <c r="G45" i="109"/>
  <c r="L42" i="109"/>
  <c r="K42" i="109"/>
  <c r="G42" i="109"/>
  <c r="M42" i="109"/>
  <c r="N42" i="109"/>
  <c r="J42" i="109"/>
  <c r="F42" i="109"/>
  <c r="E41" i="109"/>
  <c r="L39" i="109"/>
  <c r="H39" i="109"/>
  <c r="M39" i="109"/>
  <c r="I39" i="109"/>
  <c r="N39" i="109"/>
  <c r="J39" i="109"/>
  <c r="F39" i="109"/>
  <c r="E38" i="109"/>
  <c r="G39" i="109"/>
  <c r="M36" i="109"/>
  <c r="L36" i="109"/>
  <c r="N36" i="109"/>
  <c r="F36" i="109"/>
  <c r="E35" i="109"/>
  <c r="K36" i="109"/>
  <c r="G36" i="109"/>
  <c r="N33" i="109"/>
  <c r="J33" i="109"/>
  <c r="F33" i="109"/>
  <c r="E32" i="109"/>
  <c r="I33" i="109"/>
  <c r="K33" i="109"/>
  <c r="G33" i="109"/>
  <c r="M33" i="109"/>
  <c r="L33" i="109"/>
  <c r="H33" i="109"/>
  <c r="K30" i="109"/>
  <c r="G30" i="109"/>
  <c r="L30" i="109"/>
  <c r="H30" i="109"/>
  <c r="M30" i="109"/>
  <c r="I30" i="109"/>
  <c r="N30" i="109"/>
  <c r="J30" i="109"/>
  <c r="F30" i="109"/>
  <c r="E29" i="109"/>
  <c r="L27" i="109"/>
  <c r="H27" i="109"/>
  <c r="J27" i="109"/>
  <c r="K27" i="109"/>
  <c r="M27" i="109"/>
  <c r="I27" i="109"/>
  <c r="N27" i="109"/>
  <c r="F27" i="109"/>
  <c r="E26" i="109"/>
  <c r="G27" i="109"/>
  <c r="M24" i="109"/>
  <c r="I24" i="109"/>
  <c r="N24" i="109"/>
  <c r="J24" i="109"/>
  <c r="F24" i="109"/>
  <c r="E23" i="109"/>
  <c r="K24" i="109"/>
  <c r="G24" i="109"/>
  <c r="L24" i="109"/>
  <c r="H24" i="109"/>
  <c r="N21" i="109"/>
  <c r="J21" i="109"/>
  <c r="F21" i="109"/>
  <c r="E20" i="109"/>
  <c r="K21" i="109"/>
  <c r="G21" i="109"/>
  <c r="L21" i="109"/>
  <c r="H21" i="109"/>
  <c r="M21" i="109"/>
  <c r="I21" i="109"/>
  <c r="G13" i="44"/>
  <c r="F15" i="109" l="1"/>
  <c r="S15" i="141" l="1"/>
  <c r="P51" i="141"/>
  <c r="M51" i="141" s="1"/>
  <c r="G51" i="141" s="1"/>
  <c r="O51" i="141"/>
  <c r="L51" i="141" s="1"/>
  <c r="F51" i="141" s="1"/>
  <c r="P48" i="141"/>
  <c r="M48" i="141" s="1"/>
  <c r="G48" i="141" s="1"/>
  <c r="O48" i="141"/>
  <c r="P45" i="141"/>
  <c r="M45" i="141" s="1"/>
  <c r="G45" i="141" s="1"/>
  <c r="O45" i="141"/>
  <c r="L45" i="141" s="1"/>
  <c r="P42" i="141"/>
  <c r="M42" i="141" s="1"/>
  <c r="G42" i="141" s="1"/>
  <c r="O42" i="141"/>
  <c r="P39" i="141"/>
  <c r="O39" i="141"/>
  <c r="L39" i="141" s="1"/>
  <c r="P36" i="141"/>
  <c r="M36" i="141" s="1"/>
  <c r="O36" i="141"/>
  <c r="P33" i="141"/>
  <c r="M33" i="141" s="1"/>
  <c r="G33" i="141" s="1"/>
  <c r="O33" i="141"/>
  <c r="P30" i="141"/>
  <c r="M30" i="141" s="1"/>
  <c r="G30" i="141" s="1"/>
  <c r="O30" i="141"/>
  <c r="L30" i="141" s="1"/>
  <c r="P27" i="141"/>
  <c r="M27" i="141" s="1"/>
  <c r="G27" i="141" s="1"/>
  <c r="O27" i="141"/>
  <c r="P24" i="141"/>
  <c r="M24" i="141" s="1"/>
  <c r="G24" i="141" s="1"/>
  <c r="O24" i="141"/>
  <c r="P21" i="141"/>
  <c r="M21" i="141" s="1"/>
  <c r="G21" i="141" s="1"/>
  <c r="V23" i="141" s="1"/>
  <c r="O21" i="141"/>
  <c r="P51" i="43"/>
  <c r="O51" i="43"/>
  <c r="P48" i="43"/>
  <c r="O48" i="43"/>
  <c r="P45" i="43"/>
  <c r="O45" i="43"/>
  <c r="P42" i="43"/>
  <c r="O42" i="43"/>
  <c r="P39" i="43"/>
  <c r="O39" i="43"/>
  <c r="P36" i="43"/>
  <c r="L36" i="43"/>
  <c r="F36" i="43" s="1"/>
  <c r="P33" i="43"/>
  <c r="O33" i="43"/>
  <c r="P30" i="43"/>
  <c r="O30" i="43"/>
  <c r="P27" i="43"/>
  <c r="O27" i="43"/>
  <c r="P24" i="43"/>
  <c r="O24" i="43"/>
  <c r="P21" i="43"/>
  <c r="O21" i="43"/>
  <c r="M21" i="43" l="1"/>
  <c r="G21" i="43" s="1"/>
  <c r="V23" i="43" s="1"/>
  <c r="M24" i="43"/>
  <c r="G24" i="43" s="1"/>
  <c r="V26" i="43" s="1"/>
  <c r="M27" i="43"/>
  <c r="G27" i="43" s="1"/>
  <c r="Y29" i="43" s="1"/>
  <c r="M30" i="43"/>
  <c r="G30" i="43" s="1"/>
  <c r="V32" i="43" s="1"/>
  <c r="M33" i="43"/>
  <c r="G33" i="43" s="1"/>
  <c r="M39" i="43"/>
  <c r="G39" i="43" s="1"/>
  <c r="S41" i="43" s="1"/>
  <c r="M42" i="43"/>
  <c r="G42" i="43" s="1"/>
  <c r="G44" i="43" s="1"/>
  <c r="M45" i="43"/>
  <c r="G45" i="43" s="1"/>
  <c r="P47" i="43" s="1"/>
  <c r="M48" i="43"/>
  <c r="G48" i="43" s="1"/>
  <c r="G50" i="43" s="1"/>
  <c r="M51" i="43"/>
  <c r="G51" i="43" s="1"/>
  <c r="S53" i="43" s="1"/>
  <c r="L51" i="43"/>
  <c r="F51" i="43" s="1"/>
  <c r="X53" i="43" s="1"/>
  <c r="L48" i="43"/>
  <c r="F48" i="43" s="1"/>
  <c r="R50" i="43" s="1"/>
  <c r="L39" i="43"/>
  <c r="F39" i="43" s="1"/>
  <c r="R41" i="43" s="1"/>
  <c r="L33" i="43"/>
  <c r="F33" i="43" s="1"/>
  <c r="G36" i="141"/>
  <c r="S38" i="141" s="1"/>
  <c r="M36" i="43"/>
  <c r="G36" i="43" s="1"/>
  <c r="E36" i="43" s="1"/>
  <c r="N36" i="43"/>
  <c r="O15" i="43"/>
  <c r="V53" i="141"/>
  <c r="J53" i="141"/>
  <c r="Y53" i="141"/>
  <c r="M53" i="141"/>
  <c r="AB53" i="141"/>
  <c r="P53" i="141"/>
  <c r="S53" i="141"/>
  <c r="G53" i="141"/>
  <c r="R53" i="141"/>
  <c r="F53" i="141"/>
  <c r="AA53" i="141"/>
  <c r="U53" i="141"/>
  <c r="O53" i="141"/>
  <c r="I53" i="141"/>
  <c r="X53" i="141"/>
  <c r="L53" i="141"/>
  <c r="S50" i="141"/>
  <c r="G50" i="141"/>
  <c r="V50" i="141"/>
  <c r="J50" i="141"/>
  <c r="Y50" i="141"/>
  <c r="M50" i="141"/>
  <c r="AB50" i="141"/>
  <c r="P50" i="141"/>
  <c r="AB47" i="141"/>
  <c r="P47" i="141"/>
  <c r="S47" i="141"/>
  <c r="G47" i="141"/>
  <c r="V47" i="141"/>
  <c r="J47" i="141"/>
  <c r="Y47" i="141"/>
  <c r="M47" i="141"/>
  <c r="Y44" i="141"/>
  <c r="M44" i="141"/>
  <c r="V44" i="141"/>
  <c r="AB44" i="141"/>
  <c r="P44" i="141"/>
  <c r="S44" i="141"/>
  <c r="G44" i="141"/>
  <c r="J44" i="141"/>
  <c r="N30" i="43"/>
  <c r="N39" i="141"/>
  <c r="N51" i="141"/>
  <c r="N48" i="141"/>
  <c r="N45" i="141"/>
  <c r="K45" i="141"/>
  <c r="N42" i="141"/>
  <c r="M39" i="141"/>
  <c r="G39" i="141" s="1"/>
  <c r="N36" i="141"/>
  <c r="L48" i="141"/>
  <c r="F48" i="141" s="1"/>
  <c r="F45" i="141"/>
  <c r="L42" i="141"/>
  <c r="F42" i="141" s="1"/>
  <c r="I44" i="141" s="1"/>
  <c r="F39" i="141"/>
  <c r="L36" i="141"/>
  <c r="F36" i="141" s="1"/>
  <c r="I38" i="141" s="1"/>
  <c r="N33" i="141"/>
  <c r="N30" i="141"/>
  <c r="K30" i="141"/>
  <c r="N27" i="141"/>
  <c r="N24" i="141"/>
  <c r="N21" i="141"/>
  <c r="L33" i="141"/>
  <c r="F30" i="141"/>
  <c r="E30" i="141" s="1"/>
  <c r="L27" i="141"/>
  <c r="F27" i="141" s="1"/>
  <c r="E27" i="141" s="1"/>
  <c r="L24" i="141"/>
  <c r="F24" i="141" s="1"/>
  <c r="E24" i="141" s="1"/>
  <c r="AB25" i="141" s="1"/>
  <c r="L21" i="141"/>
  <c r="F21" i="141" s="1"/>
  <c r="I23" i="141" s="1"/>
  <c r="E51" i="141"/>
  <c r="K51" i="141"/>
  <c r="N51" i="43"/>
  <c r="N48" i="43"/>
  <c r="N45" i="43"/>
  <c r="N42" i="43"/>
  <c r="N39" i="43"/>
  <c r="L45" i="43"/>
  <c r="L42" i="43"/>
  <c r="F42" i="43" s="1"/>
  <c r="N33" i="43"/>
  <c r="N27" i="43"/>
  <c r="N24" i="43"/>
  <c r="N21" i="43"/>
  <c r="L30" i="43"/>
  <c r="F30" i="43" s="1"/>
  <c r="L27" i="43"/>
  <c r="F27" i="43" s="1"/>
  <c r="L24" i="43"/>
  <c r="F24" i="43" s="1"/>
  <c r="L21" i="43"/>
  <c r="E24" i="43" l="1"/>
  <c r="W25" i="43" s="1"/>
  <c r="E33" i="43"/>
  <c r="W34" i="43"/>
  <c r="E30" i="43"/>
  <c r="O31" i="43" s="1"/>
  <c r="E27" i="43"/>
  <c r="P38" i="141"/>
  <c r="AB38" i="141"/>
  <c r="M38" i="141"/>
  <c r="Y38" i="141"/>
  <c r="J50" i="43"/>
  <c r="M41" i="43"/>
  <c r="G23" i="43"/>
  <c r="P26" i="43"/>
  <c r="J29" i="43"/>
  <c r="M35" i="43"/>
  <c r="J35" i="43"/>
  <c r="Y41" i="43"/>
  <c r="P41" i="43"/>
  <c r="P44" i="43"/>
  <c r="V50" i="43"/>
  <c r="S50" i="43"/>
  <c r="P50" i="43"/>
  <c r="M50" i="43"/>
  <c r="Y50" i="43"/>
  <c r="V53" i="43"/>
  <c r="K48" i="43"/>
  <c r="K39" i="43"/>
  <c r="F41" i="43"/>
  <c r="Y53" i="43"/>
  <c r="M53" i="43"/>
  <c r="K51" i="43"/>
  <c r="E51" i="43"/>
  <c r="E48" i="43"/>
  <c r="F49" i="43" s="1"/>
  <c r="O50" i="43"/>
  <c r="X50" i="43"/>
  <c r="M47" i="43"/>
  <c r="J44" i="43"/>
  <c r="Y44" i="43"/>
  <c r="I41" i="43"/>
  <c r="O41" i="43"/>
  <c r="U41" i="43"/>
  <c r="L41" i="43"/>
  <c r="X41" i="43"/>
  <c r="E39" i="43"/>
  <c r="F40" i="43" s="1"/>
  <c r="K33" i="43"/>
  <c r="V35" i="43"/>
  <c r="P35" i="43"/>
  <c r="Y35" i="43"/>
  <c r="G35" i="43"/>
  <c r="F34" i="43"/>
  <c r="S35" i="43"/>
  <c r="P32" i="43"/>
  <c r="V29" i="43"/>
  <c r="G29" i="43"/>
  <c r="S29" i="43"/>
  <c r="P29" i="43"/>
  <c r="G26" i="43"/>
  <c r="M26" i="43"/>
  <c r="Y26" i="43"/>
  <c r="J26" i="43"/>
  <c r="S26" i="43"/>
  <c r="P23" i="43"/>
  <c r="S23" i="43"/>
  <c r="M23" i="43"/>
  <c r="Y23" i="43"/>
  <c r="J23" i="43"/>
  <c r="P53" i="43"/>
  <c r="G53" i="43"/>
  <c r="J53" i="43"/>
  <c r="Y47" i="43"/>
  <c r="J47" i="43"/>
  <c r="V47" i="43"/>
  <c r="G47" i="43"/>
  <c r="S47" i="43"/>
  <c r="S44" i="43"/>
  <c r="V44" i="43"/>
  <c r="M44" i="43"/>
  <c r="J41" i="43"/>
  <c r="V41" i="43"/>
  <c r="G41" i="43"/>
  <c r="K36" i="43"/>
  <c r="V38" i="43"/>
  <c r="Y32" i="43"/>
  <c r="J32" i="43"/>
  <c r="G32" i="43"/>
  <c r="S32" i="43"/>
  <c r="M32" i="43"/>
  <c r="M29" i="43"/>
  <c r="I50" i="43"/>
  <c r="U50" i="43"/>
  <c r="F50" i="43"/>
  <c r="L50" i="43"/>
  <c r="I53" i="43"/>
  <c r="O53" i="43"/>
  <c r="Y38" i="43"/>
  <c r="J38" i="43"/>
  <c r="G38" i="43"/>
  <c r="S38" i="43"/>
  <c r="P38" i="43"/>
  <c r="M38" i="43"/>
  <c r="U53" i="43"/>
  <c r="F53" i="43"/>
  <c r="L53" i="43"/>
  <c r="R53" i="43"/>
  <c r="J38" i="141"/>
  <c r="V38" i="141"/>
  <c r="G38" i="141"/>
  <c r="F52" i="141"/>
  <c r="J52" i="141"/>
  <c r="F21" i="43"/>
  <c r="L15" i="43"/>
  <c r="E21" i="141"/>
  <c r="F45" i="43"/>
  <c r="E45" i="43" s="1"/>
  <c r="K21" i="43"/>
  <c r="Z52" i="141"/>
  <c r="V52" i="141"/>
  <c r="R52" i="141"/>
  <c r="N52" i="141"/>
  <c r="X52" i="141"/>
  <c r="P52" i="141"/>
  <c r="H52" i="141"/>
  <c r="Y52" i="141"/>
  <c r="Q52" i="141"/>
  <c r="I52" i="141"/>
  <c r="AA52" i="141"/>
  <c r="W52" i="141"/>
  <c r="S52" i="141"/>
  <c r="O52" i="141"/>
  <c r="K52" i="141"/>
  <c r="G52" i="141"/>
  <c r="AB52" i="141"/>
  <c r="T52" i="141"/>
  <c r="L52" i="141"/>
  <c r="U52" i="141"/>
  <c r="M52" i="141"/>
  <c r="E48" i="141"/>
  <c r="X50" i="141"/>
  <c r="R50" i="141"/>
  <c r="L50" i="141"/>
  <c r="F50" i="141"/>
  <c r="AA50" i="141"/>
  <c r="O50" i="141"/>
  <c r="U50" i="141"/>
  <c r="I50" i="141"/>
  <c r="E45" i="141"/>
  <c r="AA47" i="141"/>
  <c r="I47" i="141"/>
  <c r="X47" i="141"/>
  <c r="R47" i="141"/>
  <c r="L47" i="141"/>
  <c r="F47" i="141"/>
  <c r="U47" i="141"/>
  <c r="O47" i="141"/>
  <c r="E42" i="141"/>
  <c r="I43" i="141" s="1"/>
  <c r="X44" i="141"/>
  <c r="R44" i="141"/>
  <c r="L44" i="141"/>
  <c r="F44" i="141"/>
  <c r="AA44" i="141"/>
  <c r="U44" i="141"/>
  <c r="O44" i="141"/>
  <c r="S41" i="141"/>
  <c r="G41" i="141"/>
  <c r="V41" i="141"/>
  <c r="J41" i="141"/>
  <c r="Y41" i="141"/>
  <c r="M41" i="141"/>
  <c r="AB41" i="141"/>
  <c r="P41" i="141"/>
  <c r="AA41" i="141"/>
  <c r="U41" i="141"/>
  <c r="O41" i="141"/>
  <c r="I41" i="141"/>
  <c r="X41" i="141"/>
  <c r="L41" i="141"/>
  <c r="R41" i="141"/>
  <c r="F41" i="141"/>
  <c r="E36" i="141"/>
  <c r="AA38" i="141"/>
  <c r="U38" i="141"/>
  <c r="O38" i="141"/>
  <c r="X38" i="141"/>
  <c r="R38" i="141"/>
  <c r="L38" i="141"/>
  <c r="F38" i="141"/>
  <c r="M52" i="43"/>
  <c r="O49" i="43"/>
  <c r="L49" i="43"/>
  <c r="J49" i="43"/>
  <c r="E42" i="43"/>
  <c r="F43" i="43" s="1"/>
  <c r="X44" i="43"/>
  <c r="R44" i="43"/>
  <c r="L44" i="43"/>
  <c r="F44" i="43"/>
  <c r="O44" i="43"/>
  <c r="U44" i="43"/>
  <c r="I44" i="43"/>
  <c r="F37" i="43"/>
  <c r="O38" i="43"/>
  <c r="I38" i="43"/>
  <c r="U38" i="43"/>
  <c r="X38" i="43"/>
  <c r="R38" i="43"/>
  <c r="L38" i="43"/>
  <c r="F38" i="43"/>
  <c r="X35" i="43"/>
  <c r="R35" i="43"/>
  <c r="L35" i="43"/>
  <c r="F35" i="43"/>
  <c r="U35" i="43"/>
  <c r="O35" i="43"/>
  <c r="I35" i="43"/>
  <c r="X32" i="43"/>
  <c r="R32" i="43"/>
  <c r="L32" i="43"/>
  <c r="F32" i="43"/>
  <c r="U32" i="43"/>
  <c r="O32" i="43"/>
  <c r="I32" i="43"/>
  <c r="K36" i="141"/>
  <c r="K48" i="141"/>
  <c r="K39" i="141"/>
  <c r="E39" i="141"/>
  <c r="K42" i="141"/>
  <c r="K27" i="141"/>
  <c r="K33" i="141"/>
  <c r="F33" i="141"/>
  <c r="E33" i="141" s="1"/>
  <c r="K24" i="141"/>
  <c r="K21" i="141"/>
  <c r="K45" i="43"/>
  <c r="K42" i="43"/>
  <c r="K30" i="43"/>
  <c r="K27" i="43"/>
  <c r="K24" i="43"/>
  <c r="I37" i="141" l="1"/>
  <c r="S31" i="43"/>
  <c r="L31" i="43"/>
  <c r="J31" i="43"/>
  <c r="P31" i="43"/>
  <c r="N31" i="43"/>
  <c r="W31" i="43"/>
  <c r="K31" i="43"/>
  <c r="F31" i="43"/>
  <c r="T31" i="43"/>
  <c r="U31" i="43"/>
  <c r="X31" i="43"/>
  <c r="Y31" i="43"/>
  <c r="H31" i="43"/>
  <c r="G31" i="43"/>
  <c r="F52" i="43"/>
  <c r="Q52" i="43"/>
  <c r="U52" i="43"/>
  <c r="G52" i="43"/>
  <c r="Y52" i="43"/>
  <c r="K52" i="43"/>
  <c r="H52" i="43"/>
  <c r="O52" i="43"/>
  <c r="L52" i="43"/>
  <c r="S52" i="43"/>
  <c r="P52" i="43"/>
  <c r="W52" i="43"/>
  <c r="T52" i="43"/>
  <c r="J52" i="43"/>
  <c r="I52" i="43"/>
  <c r="X52" i="43"/>
  <c r="R52" i="43"/>
  <c r="Q31" i="43"/>
  <c r="U23" i="43"/>
  <c r="E21" i="43"/>
  <c r="X22" i="43" s="1"/>
  <c r="N49" i="43"/>
  <c r="I49" i="43"/>
  <c r="R49" i="43"/>
  <c r="Q49" i="43"/>
  <c r="H49" i="43"/>
  <c r="V49" i="43"/>
  <c r="T49" i="43"/>
  <c r="K49" i="43"/>
  <c r="P49" i="43"/>
  <c r="S49" i="43"/>
  <c r="G49" i="43"/>
  <c r="V40" i="43"/>
  <c r="O40" i="43"/>
  <c r="I40" i="43"/>
  <c r="S40" i="43"/>
  <c r="Y40" i="43"/>
  <c r="W40" i="43"/>
  <c r="L40" i="43"/>
  <c r="P40" i="43"/>
  <c r="T40" i="43"/>
  <c r="Q40" i="43"/>
  <c r="N40" i="43"/>
  <c r="J40" i="43"/>
  <c r="M49" i="43"/>
  <c r="U49" i="43"/>
  <c r="Y49" i="43"/>
  <c r="X49" i="43"/>
  <c r="N52" i="43"/>
  <c r="V52" i="43"/>
  <c r="W49" i="43"/>
  <c r="R40" i="43"/>
  <c r="H40" i="43"/>
  <c r="M40" i="43"/>
  <c r="U40" i="43"/>
  <c r="R31" i="43"/>
  <c r="V31" i="43"/>
  <c r="I31" i="43"/>
  <c r="M31" i="43"/>
  <c r="G40" i="43"/>
  <c r="X40" i="43"/>
  <c r="K40" i="43"/>
  <c r="Q22" i="141"/>
  <c r="J22" i="141"/>
  <c r="I22" i="141"/>
  <c r="V22" i="141"/>
  <c r="F15" i="43"/>
  <c r="L17" i="43" s="1"/>
  <c r="R23" i="43"/>
  <c r="F23" i="43"/>
  <c r="I23" i="43"/>
  <c r="L23" i="43"/>
  <c r="O23" i="43"/>
  <c r="O47" i="43"/>
  <c r="U47" i="43"/>
  <c r="R47" i="43"/>
  <c r="I47" i="43"/>
  <c r="F47" i="43"/>
  <c r="L47" i="43"/>
  <c r="F40" i="141"/>
  <c r="X40" i="141"/>
  <c r="F37" i="141"/>
  <c r="X47" i="43"/>
  <c r="X23" i="43"/>
  <c r="T46" i="43"/>
  <c r="N46" i="43"/>
  <c r="Q46" i="43"/>
  <c r="V46" i="43"/>
  <c r="W46" i="43"/>
  <c r="P46" i="43"/>
  <c r="G46" i="43"/>
  <c r="M46" i="43"/>
  <c r="R46" i="43"/>
  <c r="S46" i="43"/>
  <c r="L46" i="43"/>
  <c r="Y46" i="43"/>
  <c r="I46" i="43"/>
  <c r="J46" i="43"/>
  <c r="O46" i="43"/>
  <c r="X46" i="43"/>
  <c r="H46" i="43"/>
  <c r="U46" i="43"/>
  <c r="F46" i="43"/>
  <c r="K46" i="43"/>
  <c r="Y49" i="141"/>
  <c r="U49" i="141"/>
  <c r="Q49" i="141"/>
  <c r="M49" i="141"/>
  <c r="I49" i="141"/>
  <c r="W49" i="141"/>
  <c r="O49" i="141"/>
  <c r="G49" i="141"/>
  <c r="X49" i="141"/>
  <c r="P49" i="141"/>
  <c r="H49" i="141"/>
  <c r="Z49" i="141"/>
  <c r="V49" i="141"/>
  <c r="R49" i="141"/>
  <c r="N49" i="141"/>
  <c r="J49" i="141"/>
  <c r="AA49" i="141"/>
  <c r="S49" i="141"/>
  <c r="K49" i="141"/>
  <c r="AB49" i="141"/>
  <c r="T49" i="141"/>
  <c r="L49" i="141"/>
  <c r="F49" i="141"/>
  <c r="AB46" i="141"/>
  <c r="X46" i="141"/>
  <c r="T46" i="141"/>
  <c r="P46" i="141"/>
  <c r="L46" i="141"/>
  <c r="H46" i="141"/>
  <c r="Z46" i="141"/>
  <c r="N46" i="141"/>
  <c r="W46" i="141"/>
  <c r="O46" i="141"/>
  <c r="G46" i="141"/>
  <c r="Y46" i="141"/>
  <c r="U46" i="141"/>
  <c r="Q46" i="141"/>
  <c r="M46" i="141"/>
  <c r="I46" i="141"/>
  <c r="V46" i="141"/>
  <c r="R46" i="141"/>
  <c r="J46" i="141"/>
  <c r="AA46" i="141"/>
  <c r="S46" i="141"/>
  <c r="K46" i="141"/>
  <c r="F46" i="141"/>
  <c r="Y43" i="141"/>
  <c r="U43" i="141"/>
  <c r="Q43" i="141"/>
  <c r="M43" i="141"/>
  <c r="Z43" i="141"/>
  <c r="V43" i="141"/>
  <c r="R43" i="141"/>
  <c r="N43" i="141"/>
  <c r="J43" i="141"/>
  <c r="AA43" i="141"/>
  <c r="W43" i="141"/>
  <c r="S43" i="141"/>
  <c r="O43" i="141"/>
  <c r="K43" i="141"/>
  <c r="G43" i="141"/>
  <c r="AB43" i="141"/>
  <c r="X43" i="141"/>
  <c r="T43" i="141"/>
  <c r="P43" i="141"/>
  <c r="L43" i="141"/>
  <c r="H43" i="141"/>
  <c r="F43" i="141"/>
  <c r="AA40" i="141"/>
  <c r="W40" i="141"/>
  <c r="S40" i="141"/>
  <c r="O40" i="141"/>
  <c r="K40" i="141"/>
  <c r="G40" i="141"/>
  <c r="Y40" i="141"/>
  <c r="Q40" i="141"/>
  <c r="I40" i="141"/>
  <c r="Z40" i="141"/>
  <c r="R40" i="141"/>
  <c r="J40" i="141"/>
  <c r="AB40" i="141"/>
  <c r="T40" i="141"/>
  <c r="P40" i="141"/>
  <c r="L40" i="141"/>
  <c r="H40" i="141"/>
  <c r="U40" i="141"/>
  <c r="M40" i="141"/>
  <c r="V40" i="141"/>
  <c r="N40" i="141"/>
  <c r="AA37" i="141"/>
  <c r="W37" i="141"/>
  <c r="S37" i="141"/>
  <c r="O37" i="141"/>
  <c r="K37" i="141"/>
  <c r="G37" i="141"/>
  <c r="AB37" i="141"/>
  <c r="X37" i="141"/>
  <c r="T37" i="141"/>
  <c r="P37" i="141"/>
  <c r="L37" i="141"/>
  <c r="H37" i="141"/>
  <c r="Y37" i="141"/>
  <c r="U37" i="141"/>
  <c r="Q37" i="141"/>
  <c r="M37" i="141"/>
  <c r="Z37" i="141"/>
  <c r="R37" i="141"/>
  <c r="N37" i="141"/>
  <c r="J37" i="141"/>
  <c r="V37" i="141"/>
  <c r="Y43" i="43"/>
  <c r="U43" i="43"/>
  <c r="Q43" i="43"/>
  <c r="M43" i="43"/>
  <c r="I43" i="43"/>
  <c r="J43" i="43"/>
  <c r="S43" i="43"/>
  <c r="K43" i="43"/>
  <c r="X43" i="43"/>
  <c r="T43" i="43"/>
  <c r="P43" i="43"/>
  <c r="L43" i="43"/>
  <c r="H43" i="43"/>
  <c r="V43" i="43"/>
  <c r="R43" i="43"/>
  <c r="N43" i="43"/>
  <c r="W43" i="43"/>
  <c r="O43" i="43"/>
  <c r="G43" i="43"/>
  <c r="W37" i="43"/>
  <c r="S37" i="43"/>
  <c r="O37" i="43"/>
  <c r="K37" i="43"/>
  <c r="G37" i="43"/>
  <c r="U37" i="43"/>
  <c r="V37" i="43"/>
  <c r="R37" i="43"/>
  <c r="N37" i="43"/>
  <c r="J37" i="43"/>
  <c r="X37" i="43"/>
  <c r="T37" i="43"/>
  <c r="P37" i="43"/>
  <c r="L37" i="43"/>
  <c r="H37" i="43"/>
  <c r="Y37" i="43"/>
  <c r="Q37" i="43"/>
  <c r="M37" i="43"/>
  <c r="I37" i="43"/>
  <c r="V34" i="43"/>
  <c r="R34" i="43"/>
  <c r="N34" i="43"/>
  <c r="J34" i="43"/>
  <c r="P34" i="43"/>
  <c r="Y34" i="43"/>
  <c r="U34" i="43"/>
  <c r="Q34" i="43"/>
  <c r="M34" i="43"/>
  <c r="I34" i="43"/>
  <c r="S34" i="43"/>
  <c r="O34" i="43"/>
  <c r="K34" i="43"/>
  <c r="G34" i="43"/>
  <c r="X34" i="43"/>
  <c r="T34" i="43"/>
  <c r="L34" i="43"/>
  <c r="H34" i="43"/>
  <c r="U29" i="43"/>
  <c r="O29" i="43"/>
  <c r="I29" i="43"/>
  <c r="X29" i="43"/>
  <c r="R29" i="43"/>
  <c r="L29" i="43"/>
  <c r="F29" i="43"/>
  <c r="F25" i="43"/>
  <c r="U26" i="43"/>
  <c r="O26" i="43"/>
  <c r="I26" i="43"/>
  <c r="X26" i="43"/>
  <c r="R26" i="43"/>
  <c r="L26" i="43"/>
  <c r="F26" i="43"/>
  <c r="M52" i="109"/>
  <c r="M55" i="109"/>
  <c r="M18" i="109"/>
  <c r="M17" i="109"/>
  <c r="K52" i="109"/>
  <c r="K55" i="109"/>
  <c r="K18" i="109"/>
  <c r="K17" i="109"/>
  <c r="H55" i="109"/>
  <c r="H52" i="109"/>
  <c r="H18" i="109"/>
  <c r="H17" i="109"/>
  <c r="H13" i="109"/>
  <c r="G52" i="109"/>
  <c r="M13" i="109"/>
  <c r="K13" i="109"/>
  <c r="I13" i="109"/>
  <c r="G13" i="109"/>
  <c r="P44" i="77"/>
  <c r="Q54" i="77"/>
  <c r="P54" i="77"/>
  <c r="P51" i="77"/>
  <c r="K51" i="77"/>
  <c r="L51" i="77"/>
  <c r="M51" i="77"/>
  <c r="N51" i="77"/>
  <c r="J51" i="77"/>
  <c r="K54" i="77"/>
  <c r="L54" i="77"/>
  <c r="M54" i="77"/>
  <c r="N54" i="77"/>
  <c r="J54" i="77"/>
  <c r="R16" i="77"/>
  <c r="P16" i="77"/>
  <c r="L16" i="77"/>
  <c r="N16" i="77"/>
  <c r="K16" i="77"/>
  <c r="J16" i="77"/>
  <c r="AB57" i="141"/>
  <c r="AA57" i="141"/>
  <c r="Y57" i="141"/>
  <c r="X57" i="141"/>
  <c r="W57" i="141"/>
  <c r="V57" i="141"/>
  <c r="U57" i="141"/>
  <c r="T57" i="141"/>
  <c r="S57" i="141"/>
  <c r="R57" i="141"/>
  <c r="Q57" i="141"/>
  <c r="J57" i="141"/>
  <c r="H57" i="141"/>
  <c r="AB54" i="141"/>
  <c r="AA54" i="141"/>
  <c r="Y54" i="141"/>
  <c r="X54" i="141"/>
  <c r="W54" i="141"/>
  <c r="V54" i="141"/>
  <c r="U54" i="141"/>
  <c r="T54" i="141"/>
  <c r="R54" i="141"/>
  <c r="Q54" i="141"/>
  <c r="J54" i="141"/>
  <c r="H54" i="141"/>
  <c r="Z54" i="141"/>
  <c r="AB29" i="141"/>
  <c r="P29" i="141"/>
  <c r="S29" i="141"/>
  <c r="P18" i="141"/>
  <c r="M18" i="141" s="1"/>
  <c r="O18" i="141"/>
  <c r="L18" i="141" s="1"/>
  <c r="F18" i="141" s="1"/>
  <c r="F15" i="141" s="1"/>
  <c r="AB15" i="141"/>
  <c r="AA15" i="141"/>
  <c r="Y15" i="141"/>
  <c r="V15" i="141"/>
  <c r="U15" i="141"/>
  <c r="T15" i="141"/>
  <c r="J15" i="141"/>
  <c r="I15" i="141"/>
  <c r="H15" i="141"/>
  <c r="L22" i="43" l="1"/>
  <c r="G14" i="109"/>
  <c r="G15" i="109"/>
  <c r="F17" i="141"/>
  <c r="Q22" i="43"/>
  <c r="G22" i="43"/>
  <c r="U22" i="43"/>
  <c r="M22" i="43"/>
  <c r="S22" i="43"/>
  <c r="H22" i="43"/>
  <c r="N22" i="43"/>
  <c r="O17" i="43"/>
  <c r="R22" i="43"/>
  <c r="K22" i="43"/>
  <c r="Y22" i="43"/>
  <c r="W22" i="43"/>
  <c r="P22" i="43"/>
  <c r="I22" i="43"/>
  <c r="V22" i="43"/>
  <c r="O22" i="43"/>
  <c r="J22" i="43"/>
  <c r="T22" i="43"/>
  <c r="F22" i="43"/>
  <c r="N47" i="77"/>
  <c r="J47" i="77"/>
  <c r="F47" i="77"/>
  <c r="P47" i="77"/>
  <c r="M47" i="77"/>
  <c r="O47" i="77"/>
  <c r="K47" i="77"/>
  <c r="G47" i="77"/>
  <c r="E46" i="77"/>
  <c r="L47" i="77"/>
  <c r="H47" i="77"/>
  <c r="Q47" i="77"/>
  <c r="I47" i="77"/>
  <c r="Q44" i="77"/>
  <c r="M44" i="77"/>
  <c r="I44" i="77"/>
  <c r="N44" i="77"/>
  <c r="J44" i="77"/>
  <c r="F44" i="77"/>
  <c r="O44" i="77"/>
  <c r="K44" i="77"/>
  <c r="G44" i="77"/>
  <c r="E43" i="77"/>
  <c r="L44" i="77"/>
  <c r="H44" i="77"/>
  <c r="Q41" i="77"/>
  <c r="M41" i="77"/>
  <c r="I41" i="77"/>
  <c r="J41" i="77"/>
  <c r="K41" i="77"/>
  <c r="E40" i="77"/>
  <c r="P41" i="77"/>
  <c r="L41" i="77"/>
  <c r="H41" i="77"/>
  <c r="N41" i="77"/>
  <c r="F41" i="77"/>
  <c r="O41" i="77"/>
  <c r="G41" i="77"/>
  <c r="O32" i="77"/>
  <c r="K32" i="77"/>
  <c r="G32" i="77"/>
  <c r="E31" i="77"/>
  <c r="H32" i="77"/>
  <c r="Q32" i="77"/>
  <c r="M32" i="77"/>
  <c r="I32" i="77"/>
  <c r="N32" i="77"/>
  <c r="J32" i="77"/>
  <c r="F32" i="77"/>
  <c r="P32" i="77"/>
  <c r="L32" i="77"/>
  <c r="L13" i="77"/>
  <c r="P13" i="77"/>
  <c r="O13" i="77"/>
  <c r="N13" i="77"/>
  <c r="K13" i="77"/>
  <c r="J13" i="77"/>
  <c r="X28" i="43"/>
  <c r="T28" i="43"/>
  <c r="P28" i="43"/>
  <c r="L28" i="43"/>
  <c r="H28" i="43"/>
  <c r="V28" i="43"/>
  <c r="W28" i="43"/>
  <c r="S28" i="43"/>
  <c r="O28" i="43"/>
  <c r="K28" i="43"/>
  <c r="G28" i="43"/>
  <c r="Y28" i="43"/>
  <c r="U28" i="43"/>
  <c r="Q28" i="43"/>
  <c r="M28" i="43"/>
  <c r="I28" i="43"/>
  <c r="R28" i="43"/>
  <c r="N28" i="43"/>
  <c r="J28" i="43"/>
  <c r="F28" i="43"/>
  <c r="S25" i="43"/>
  <c r="O25" i="43"/>
  <c r="K25" i="43"/>
  <c r="G25" i="43"/>
  <c r="V25" i="43"/>
  <c r="R25" i="43"/>
  <c r="N25" i="43"/>
  <c r="J25" i="43"/>
  <c r="X25" i="43"/>
  <c r="T25" i="43"/>
  <c r="P25" i="43"/>
  <c r="L25" i="43"/>
  <c r="H25" i="43"/>
  <c r="Y25" i="43"/>
  <c r="U25" i="43"/>
  <c r="Q25" i="43"/>
  <c r="M25" i="43"/>
  <c r="I25" i="43"/>
  <c r="S35" i="141"/>
  <c r="AB35" i="141"/>
  <c r="P35" i="141"/>
  <c r="L23" i="141"/>
  <c r="L35" i="141"/>
  <c r="O35" i="141"/>
  <c r="O57" i="141"/>
  <c r="O54" i="141"/>
  <c r="G18" i="141"/>
  <c r="G15" i="141" s="1"/>
  <c r="M26" i="141"/>
  <c r="Z15" i="141"/>
  <c r="M29" i="141"/>
  <c r="M35" i="141"/>
  <c r="Y35" i="141"/>
  <c r="J29" i="141"/>
  <c r="V29" i="141"/>
  <c r="V35" i="141"/>
  <c r="O15" i="141"/>
  <c r="G29" i="141"/>
  <c r="G35" i="141"/>
  <c r="P57" i="141"/>
  <c r="N18" i="141"/>
  <c r="N15" i="141" s="1"/>
  <c r="L29" i="141"/>
  <c r="L54" i="141"/>
  <c r="P15" i="141"/>
  <c r="P54" i="141"/>
  <c r="Z57" i="141"/>
  <c r="Y29" i="141"/>
  <c r="O23" i="141"/>
  <c r="J35" i="141"/>
  <c r="M57" i="141"/>
  <c r="L15" i="141" l="1"/>
  <c r="M20" i="141"/>
  <c r="Y20" i="141"/>
  <c r="Y32" i="141"/>
  <c r="S32" i="141"/>
  <c r="G32" i="141"/>
  <c r="AB32" i="141"/>
  <c r="V32" i="141"/>
  <c r="J32" i="141"/>
  <c r="M54" i="141"/>
  <c r="L57" i="141"/>
  <c r="F54" i="141"/>
  <c r="N57" i="141"/>
  <c r="K18" i="141"/>
  <c r="L20" i="141"/>
  <c r="AB26" i="141"/>
  <c r="V26" i="141"/>
  <c r="J26" i="141"/>
  <c r="Y26" i="141"/>
  <c r="S26" i="141"/>
  <c r="G26" i="141"/>
  <c r="M23" i="141"/>
  <c r="M15" i="141"/>
  <c r="AA29" i="141"/>
  <c r="U29" i="141"/>
  <c r="I29" i="141"/>
  <c r="X29" i="141"/>
  <c r="R29" i="141"/>
  <c r="F29" i="141"/>
  <c r="F28" i="141"/>
  <c r="L26" i="141"/>
  <c r="X35" i="141"/>
  <c r="R35" i="141"/>
  <c r="F35" i="141"/>
  <c r="AA35" i="141"/>
  <c r="U35" i="141"/>
  <c r="I35" i="141"/>
  <c r="F34" i="141"/>
  <c r="N34" i="141"/>
  <c r="K34" i="141"/>
  <c r="P32" i="141"/>
  <c r="P26" i="141"/>
  <c r="O29" i="141"/>
  <c r="M32" i="141"/>
  <c r="N54" i="141"/>
  <c r="S20" i="141"/>
  <c r="G20" i="141"/>
  <c r="AB20" i="141"/>
  <c r="V20" i="141"/>
  <c r="J20" i="141"/>
  <c r="X23" i="141"/>
  <c r="R23" i="141"/>
  <c r="F23" i="141"/>
  <c r="AA23" i="141"/>
  <c r="U23" i="141"/>
  <c r="F22" i="141"/>
  <c r="K28" i="141"/>
  <c r="P20" i="141"/>
  <c r="X56" i="141" l="1"/>
  <c r="R56" i="141"/>
  <c r="L56" i="141"/>
  <c r="F56" i="141"/>
  <c r="U56" i="141"/>
  <c r="O56" i="141"/>
  <c r="AA56" i="141"/>
  <c r="I56" i="141"/>
  <c r="F57" i="141"/>
  <c r="F25" i="141"/>
  <c r="R26" i="141"/>
  <c r="AA26" i="141"/>
  <c r="F26" i="141"/>
  <c r="U26" i="141"/>
  <c r="I26" i="141"/>
  <c r="X26" i="141"/>
  <c r="O26" i="141"/>
  <c r="AA28" i="141"/>
  <c r="W28" i="141"/>
  <c r="S28" i="141"/>
  <c r="Y28" i="141"/>
  <c r="U28" i="141"/>
  <c r="Q28" i="141"/>
  <c r="I28" i="141"/>
  <c r="Z28" i="141"/>
  <c r="J28" i="141"/>
  <c r="AB28" i="141"/>
  <c r="T28" i="141"/>
  <c r="V28" i="141"/>
  <c r="X28" i="141"/>
  <c r="H28" i="141"/>
  <c r="R28" i="141"/>
  <c r="G28" i="141"/>
  <c r="M28" i="141"/>
  <c r="L28" i="141"/>
  <c r="P28" i="141"/>
  <c r="O28" i="141"/>
  <c r="K15" i="141"/>
  <c r="F31" i="141"/>
  <c r="R32" i="141"/>
  <c r="X32" i="141"/>
  <c r="AA32" i="141"/>
  <c r="F32" i="141"/>
  <c r="U32" i="141"/>
  <c r="I32" i="141"/>
  <c r="O32" i="141"/>
  <c r="K54" i="141"/>
  <c r="K22" i="141"/>
  <c r="G57" i="141"/>
  <c r="N28" i="141"/>
  <c r="K25" i="141"/>
  <c r="L32" i="141"/>
  <c r="Y22" i="141"/>
  <c r="U22" i="141"/>
  <c r="AA22" i="141"/>
  <c r="W22" i="141"/>
  <c r="S22" i="141"/>
  <c r="X22" i="141"/>
  <c r="R22" i="141"/>
  <c r="H22" i="141"/>
  <c r="Z22" i="141"/>
  <c r="AB22" i="141"/>
  <c r="T22" i="141"/>
  <c r="O22" i="141"/>
  <c r="P22" i="141"/>
  <c r="L22" i="141"/>
  <c r="N22" i="141"/>
  <c r="G22" i="141"/>
  <c r="Y23" i="141"/>
  <c r="P23" i="141"/>
  <c r="S23" i="141"/>
  <c r="G23" i="141"/>
  <c r="J23" i="141"/>
  <c r="AB23" i="141"/>
  <c r="Y34" i="141"/>
  <c r="U34" i="141"/>
  <c r="Q34" i="141"/>
  <c r="I34" i="141"/>
  <c r="AA34" i="141"/>
  <c r="W34" i="141"/>
  <c r="S34" i="141"/>
  <c r="H34" i="141"/>
  <c r="Z34" i="141"/>
  <c r="J34" i="141"/>
  <c r="T34" i="141"/>
  <c r="V34" i="141"/>
  <c r="X34" i="141"/>
  <c r="R34" i="141"/>
  <c r="AB34" i="141"/>
  <c r="M34" i="141"/>
  <c r="L34" i="141"/>
  <c r="O34" i="141"/>
  <c r="G34" i="141"/>
  <c r="P34" i="141"/>
  <c r="K57" i="141"/>
  <c r="E18" i="141"/>
  <c r="E15" i="141" s="1"/>
  <c r="F20" i="141"/>
  <c r="U20" i="141"/>
  <c r="X20" i="141"/>
  <c r="AA20" i="141"/>
  <c r="R20" i="141"/>
  <c r="I20" i="141"/>
  <c r="O20" i="141"/>
  <c r="G54" i="141"/>
  <c r="M22" i="141"/>
  <c r="K31" i="141"/>
  <c r="K19" i="141" l="1"/>
  <c r="O19" i="141"/>
  <c r="V59" i="141"/>
  <c r="G59" i="141"/>
  <c r="Y59" i="141"/>
  <c r="M59" i="141"/>
  <c r="AB59" i="141"/>
  <c r="P59" i="141"/>
  <c r="S59" i="141"/>
  <c r="J59" i="141"/>
  <c r="AA59" i="141"/>
  <c r="U59" i="141"/>
  <c r="O59" i="141"/>
  <c r="X59" i="141"/>
  <c r="R59" i="141"/>
  <c r="L59" i="141"/>
  <c r="F59" i="141"/>
  <c r="I59" i="141"/>
  <c r="S56" i="141"/>
  <c r="G56" i="141"/>
  <c r="V56" i="141"/>
  <c r="Y56" i="141"/>
  <c r="M56" i="141"/>
  <c r="AB56" i="141"/>
  <c r="P56" i="141"/>
  <c r="J56" i="141"/>
  <c r="M17" i="141"/>
  <c r="F19" i="141"/>
  <c r="E57" i="141"/>
  <c r="F58" i="141" s="1"/>
  <c r="R17" i="141"/>
  <c r="U17" i="141"/>
  <c r="I17" i="141"/>
  <c r="X17" i="141"/>
  <c r="AA17" i="141"/>
  <c r="O17" i="141"/>
  <c r="Y17" i="141"/>
  <c r="G17" i="141"/>
  <c r="V17" i="141"/>
  <c r="J17" i="141"/>
  <c r="AB17" i="141"/>
  <c r="S17" i="141"/>
  <c r="P17" i="141"/>
  <c r="X25" i="141"/>
  <c r="T25" i="141"/>
  <c r="H25" i="141"/>
  <c r="V25" i="141"/>
  <c r="R25" i="141"/>
  <c r="J25" i="141"/>
  <c r="Q25" i="141"/>
  <c r="AA25" i="141"/>
  <c r="S25" i="141"/>
  <c r="U25" i="141"/>
  <c r="W25" i="141"/>
  <c r="Y25" i="141"/>
  <c r="I25" i="141"/>
  <c r="M25" i="141"/>
  <c r="Z25" i="141"/>
  <c r="P25" i="141"/>
  <c r="O25" i="141"/>
  <c r="G25" i="141"/>
  <c r="L25" i="141"/>
  <c r="N25" i="141"/>
  <c r="L17" i="141"/>
  <c r="E54" i="141"/>
  <c r="V19" i="141"/>
  <c r="R19" i="141"/>
  <c r="J19" i="141"/>
  <c r="AB19" i="141"/>
  <c r="X19" i="141"/>
  <c r="T19" i="141"/>
  <c r="H19" i="141"/>
  <c r="F16" i="141"/>
  <c r="Q19" i="141"/>
  <c r="AA19" i="141"/>
  <c r="S19" i="141"/>
  <c r="U19" i="141"/>
  <c r="W19" i="141"/>
  <c r="Y19" i="141"/>
  <c r="I19" i="141"/>
  <c r="M19" i="141"/>
  <c r="Z19" i="141"/>
  <c r="P19" i="141"/>
  <c r="G19" i="141"/>
  <c r="N19" i="141"/>
  <c r="L19" i="141"/>
  <c r="V31" i="141"/>
  <c r="R31" i="141"/>
  <c r="J31" i="141"/>
  <c r="AB31" i="141"/>
  <c r="X31" i="141"/>
  <c r="T31" i="141"/>
  <c r="H31" i="141"/>
  <c r="W31" i="141"/>
  <c r="Y31" i="141"/>
  <c r="I31" i="141"/>
  <c r="AA31" i="141"/>
  <c r="S31" i="141"/>
  <c r="U31" i="141"/>
  <c r="Q31" i="141"/>
  <c r="Z31" i="141"/>
  <c r="O31" i="141"/>
  <c r="M31" i="141"/>
  <c r="P31" i="141"/>
  <c r="G31" i="141"/>
  <c r="N31" i="141"/>
  <c r="L31" i="141"/>
  <c r="K16" i="141" l="1"/>
  <c r="I16" i="141"/>
  <c r="Z58" i="141"/>
  <c r="V58" i="141"/>
  <c r="R58" i="141"/>
  <c r="N58" i="141"/>
  <c r="J58" i="141"/>
  <c r="Q58" i="141"/>
  <c r="AA58" i="141"/>
  <c r="W58" i="141"/>
  <c r="S58" i="141"/>
  <c r="O58" i="141"/>
  <c r="K58" i="141"/>
  <c r="AB58" i="141"/>
  <c r="X58" i="141"/>
  <c r="T58" i="141"/>
  <c r="P58" i="141"/>
  <c r="L58" i="141"/>
  <c r="G58" i="141"/>
  <c r="Y58" i="141"/>
  <c r="U58" i="141"/>
  <c r="M58" i="141"/>
  <c r="I58" i="141"/>
  <c r="H58" i="141"/>
  <c r="Y55" i="141"/>
  <c r="U55" i="141"/>
  <c r="Q55" i="141"/>
  <c r="M55" i="141"/>
  <c r="W55" i="141"/>
  <c r="K55" i="141"/>
  <c r="AB55" i="141"/>
  <c r="T55" i="141"/>
  <c r="L55" i="141"/>
  <c r="Z55" i="141"/>
  <c r="V55" i="141"/>
  <c r="R55" i="141"/>
  <c r="N55" i="141"/>
  <c r="J55" i="141"/>
  <c r="AA55" i="141"/>
  <c r="S55" i="141"/>
  <c r="O55" i="141"/>
  <c r="X55" i="141"/>
  <c r="P55" i="141"/>
  <c r="G55" i="141"/>
  <c r="I55" i="141"/>
  <c r="H55" i="141"/>
  <c r="F55" i="141"/>
  <c r="X16" i="141"/>
  <c r="J16" i="141"/>
  <c r="T16" i="141"/>
  <c r="V16" i="141"/>
  <c r="H16" i="141"/>
  <c r="R16" i="141"/>
  <c r="AB16" i="141"/>
  <c r="Q16" i="141"/>
  <c r="Y16" i="141"/>
  <c r="W16" i="141"/>
  <c r="S16" i="141"/>
  <c r="U16" i="141"/>
  <c r="AA16" i="141"/>
  <c r="O16" i="141"/>
  <c r="Z16" i="141"/>
  <c r="P16" i="141"/>
  <c r="M16" i="141"/>
  <c r="L16" i="141"/>
  <c r="N16" i="141"/>
  <c r="G16" i="141"/>
  <c r="G21" i="44" l="1"/>
  <c r="G20" i="44"/>
  <c r="E52" i="131"/>
  <c r="E49" i="131"/>
  <c r="E46" i="131"/>
  <c r="E43" i="131"/>
  <c r="E40" i="131"/>
  <c r="E37" i="131"/>
  <c r="E34" i="131"/>
  <c r="E31" i="131"/>
  <c r="E28" i="131"/>
  <c r="E25" i="131"/>
  <c r="E22" i="131"/>
  <c r="E19" i="131"/>
  <c r="E57" i="131"/>
  <c r="E54" i="131"/>
  <c r="E15" i="131"/>
  <c r="F17" i="131" s="1"/>
  <c r="F37" i="132"/>
  <c r="F35" i="132"/>
  <c r="F33" i="132"/>
  <c r="F31" i="132"/>
  <c r="F27" i="132"/>
  <c r="F25" i="132"/>
  <c r="F23" i="132"/>
  <c r="F21" i="132"/>
  <c r="F17" i="132"/>
  <c r="F40" i="132"/>
  <c r="E40" i="132"/>
  <c r="F38" i="132"/>
  <c r="E38" i="132"/>
  <c r="F12" i="132"/>
  <c r="I53" i="131"/>
  <c r="I50" i="131"/>
  <c r="I47" i="131"/>
  <c r="I44" i="131"/>
  <c r="I41" i="131"/>
  <c r="I40" i="131"/>
  <c r="H40" i="131"/>
  <c r="I35" i="131"/>
  <c r="I32" i="131"/>
  <c r="I29" i="131"/>
  <c r="I26" i="131"/>
  <c r="I23" i="131"/>
  <c r="I20" i="131"/>
  <c r="I57" i="131"/>
  <c r="H57" i="131"/>
  <c r="I54" i="131"/>
  <c r="H54" i="131"/>
  <c r="H52" i="131"/>
  <c r="I49" i="131"/>
  <c r="I37" i="131"/>
  <c r="H34" i="131"/>
  <c r="I28" i="131"/>
  <c r="I25" i="131"/>
  <c r="H22" i="131"/>
  <c r="H19" i="131"/>
  <c r="I15" i="131"/>
  <c r="H15" i="131"/>
  <c r="P18" i="43"/>
  <c r="Y57" i="43"/>
  <c r="X57" i="43"/>
  <c r="Y54" i="43"/>
  <c r="X54" i="43"/>
  <c r="W57" i="43"/>
  <c r="Y15" i="43"/>
  <c r="H28" i="131"/>
  <c r="H49" i="131"/>
  <c r="H25" i="131"/>
  <c r="I52" i="131"/>
  <c r="H37" i="131"/>
  <c r="I19" i="131"/>
  <c r="I31" i="131"/>
  <c r="I43" i="131"/>
  <c r="I22" i="131"/>
  <c r="H31" i="131"/>
  <c r="I34" i="131"/>
  <c r="H43" i="131"/>
  <c r="I46" i="131"/>
  <c r="H46" i="131"/>
  <c r="G57" i="131"/>
  <c r="W54" i="43"/>
  <c r="E53" i="42"/>
  <c r="Z53" i="42"/>
  <c r="Y53" i="42"/>
  <c r="X53" i="42"/>
  <c r="Z50" i="42"/>
  <c r="Y50" i="42"/>
  <c r="X50" i="42"/>
  <c r="R53" i="42"/>
  <c r="Q53" i="42"/>
  <c r="P53" i="42"/>
  <c r="R50" i="42"/>
  <c r="Q50" i="42"/>
  <c r="P50" i="42"/>
  <c r="J53" i="42"/>
  <c r="J50" i="42"/>
  <c r="G9" i="44"/>
  <c r="E9" i="119"/>
  <c r="P38" i="77"/>
  <c r="G29" i="119"/>
  <c r="G17" i="119"/>
  <c r="G11" i="119"/>
  <c r="G19" i="119"/>
  <c r="G21" i="119"/>
  <c r="G27" i="119"/>
  <c r="F9" i="119"/>
  <c r="H9" i="119"/>
  <c r="G23" i="119"/>
  <c r="G25" i="119"/>
  <c r="G31" i="119"/>
  <c r="G33" i="119"/>
  <c r="E35" i="119"/>
  <c r="F35" i="119"/>
  <c r="H35" i="119"/>
  <c r="E37" i="119"/>
  <c r="F37" i="119"/>
  <c r="H37" i="119"/>
  <c r="E11" i="74"/>
  <c r="F11" i="74"/>
  <c r="F37" i="74"/>
  <c r="G37" i="74"/>
  <c r="F39" i="74"/>
  <c r="G39" i="74"/>
  <c r="M12" i="42"/>
  <c r="AB15" i="43"/>
  <c r="AA15" i="43"/>
  <c r="T50" i="42"/>
  <c r="T53" i="42"/>
  <c r="L53" i="42"/>
  <c r="L50" i="42"/>
  <c r="F51" i="77"/>
  <c r="G51" i="77"/>
  <c r="H51" i="77"/>
  <c r="I51" i="77"/>
  <c r="O51" i="77"/>
  <c r="Q51" i="77"/>
  <c r="J13" i="109"/>
  <c r="L13" i="109"/>
  <c r="N13" i="109"/>
  <c r="F17" i="109"/>
  <c r="G17" i="109"/>
  <c r="I17" i="109"/>
  <c r="J17" i="109"/>
  <c r="L17" i="109"/>
  <c r="I52" i="109"/>
  <c r="J52" i="109"/>
  <c r="L52" i="109"/>
  <c r="N52" i="109"/>
  <c r="F55" i="109"/>
  <c r="G55" i="109"/>
  <c r="I55" i="109"/>
  <c r="J55" i="109"/>
  <c r="L55" i="109"/>
  <c r="N55" i="109"/>
  <c r="U54" i="43"/>
  <c r="S15" i="42"/>
  <c r="M50" i="42"/>
  <c r="S50" i="42"/>
  <c r="M53" i="42"/>
  <c r="S53" i="42"/>
  <c r="AA53" i="42"/>
  <c r="U53" i="42"/>
  <c r="K53" i="42"/>
  <c r="I53" i="42"/>
  <c r="H53" i="42"/>
  <c r="AA50" i="42"/>
  <c r="U50" i="42"/>
  <c r="K50" i="42"/>
  <c r="I50" i="42"/>
  <c r="H50" i="42"/>
  <c r="S54" i="77"/>
  <c r="R54" i="77"/>
  <c r="S51" i="77"/>
  <c r="O54" i="77"/>
  <c r="I54" i="77"/>
  <c r="H54" i="77"/>
  <c r="G54" i="77"/>
  <c r="F54" i="77"/>
  <c r="J57" i="43"/>
  <c r="AB59" i="43" s="1"/>
  <c r="S57" i="43"/>
  <c r="V57" i="43"/>
  <c r="I57" i="43"/>
  <c r="AA59" i="43" s="1"/>
  <c r="R57" i="43"/>
  <c r="U57" i="43"/>
  <c r="J54" i="43"/>
  <c r="AB56" i="43" s="1"/>
  <c r="S54" i="43"/>
  <c r="V54" i="43"/>
  <c r="I54" i="43"/>
  <c r="AA56" i="43" s="1"/>
  <c r="R54" i="43"/>
  <c r="J15" i="43"/>
  <c r="S15" i="43"/>
  <c r="R15" i="43"/>
  <c r="U15" i="43"/>
  <c r="G19" i="44"/>
  <c r="G18" i="44"/>
  <c r="G17" i="44"/>
  <c r="G16" i="44"/>
  <c r="G15" i="44"/>
  <c r="G14" i="44"/>
  <c r="G12" i="44"/>
  <c r="G11" i="44"/>
  <c r="G10" i="44"/>
  <c r="Q16" i="77"/>
  <c r="O16" i="77"/>
  <c r="M16" i="77"/>
  <c r="I16" i="77"/>
  <c r="T57" i="43"/>
  <c r="T54" i="43"/>
  <c r="Q57" i="43"/>
  <c r="Q54" i="43"/>
  <c r="H57" i="43"/>
  <c r="T15" i="43"/>
  <c r="O54" i="43"/>
  <c r="W53" i="42"/>
  <c r="W50" i="42"/>
  <c r="G53" i="42"/>
  <c r="O53" i="42"/>
  <c r="O50" i="42"/>
  <c r="F53" i="42"/>
  <c r="F50" i="42"/>
  <c r="G50" i="42"/>
  <c r="V50" i="42"/>
  <c r="V53" i="42"/>
  <c r="N53" i="42"/>
  <c r="N50" i="42"/>
  <c r="E52" i="109"/>
  <c r="G18" i="109"/>
  <c r="L18" i="109"/>
  <c r="I18" i="109"/>
  <c r="E17" i="109"/>
  <c r="J18" i="109"/>
  <c r="F18" i="109"/>
  <c r="G24" i="119" l="1"/>
  <c r="AA58" i="43"/>
  <c r="AB58" i="43"/>
  <c r="Z58" i="43"/>
  <c r="F59" i="131"/>
  <c r="F56" i="131"/>
  <c r="I55" i="131"/>
  <c r="M18" i="43"/>
  <c r="N18" i="43"/>
  <c r="N15" i="43" s="1"/>
  <c r="I17" i="131"/>
  <c r="I16" i="131"/>
  <c r="H14" i="77"/>
  <c r="N54" i="42"/>
  <c r="G54" i="42"/>
  <c r="U54" i="42"/>
  <c r="M54" i="42"/>
  <c r="V51" i="42"/>
  <c r="U51" i="42"/>
  <c r="K56" i="109"/>
  <c r="P56" i="109"/>
  <c r="H56" i="109"/>
  <c r="M56" i="109"/>
  <c r="K53" i="109"/>
  <c r="P53" i="109"/>
  <c r="H53" i="109"/>
  <c r="M53" i="109"/>
  <c r="G53" i="109"/>
  <c r="K57" i="109"/>
  <c r="E56" i="109"/>
  <c r="H57" i="109"/>
  <c r="M57" i="109"/>
  <c r="N57" i="109"/>
  <c r="N56" i="109"/>
  <c r="L56" i="109"/>
  <c r="L57" i="109"/>
  <c r="J57" i="109"/>
  <c r="J56" i="109"/>
  <c r="I57" i="109"/>
  <c r="I56" i="109"/>
  <c r="G57" i="109"/>
  <c r="G56" i="109"/>
  <c r="F57" i="109"/>
  <c r="F56" i="109"/>
  <c r="O53" i="109"/>
  <c r="K54" i="109"/>
  <c r="E53" i="109"/>
  <c r="G54" i="109"/>
  <c r="M54" i="109"/>
  <c r="H54" i="109"/>
  <c r="N54" i="109"/>
  <c r="N53" i="109"/>
  <c r="L54" i="109"/>
  <c r="L53" i="109"/>
  <c r="J53" i="109"/>
  <c r="J54" i="109"/>
  <c r="I54" i="109"/>
  <c r="I53" i="109"/>
  <c r="F54" i="109"/>
  <c r="F53" i="109"/>
  <c r="H15" i="109"/>
  <c r="I15" i="109"/>
  <c r="M15" i="109"/>
  <c r="K15" i="109"/>
  <c r="N15" i="109"/>
  <c r="L15" i="109"/>
  <c r="J15" i="109"/>
  <c r="O50" i="77"/>
  <c r="K50" i="77"/>
  <c r="G50" i="77"/>
  <c r="E49" i="77"/>
  <c r="P50" i="77"/>
  <c r="L50" i="77"/>
  <c r="H50" i="77"/>
  <c r="Q50" i="77"/>
  <c r="M50" i="77"/>
  <c r="I50" i="77"/>
  <c r="N50" i="77"/>
  <c r="J50" i="77"/>
  <c r="F50" i="77"/>
  <c r="Q38" i="77"/>
  <c r="M38" i="77"/>
  <c r="I38" i="77"/>
  <c r="J38" i="77"/>
  <c r="L38" i="77"/>
  <c r="H38" i="77"/>
  <c r="N38" i="77"/>
  <c r="F38" i="77"/>
  <c r="O38" i="77"/>
  <c r="K38" i="77"/>
  <c r="G38" i="77"/>
  <c r="E37" i="77"/>
  <c r="N29" i="77"/>
  <c r="J29" i="77"/>
  <c r="F29" i="77"/>
  <c r="L29" i="77"/>
  <c r="O29" i="77"/>
  <c r="K29" i="77"/>
  <c r="G29" i="77"/>
  <c r="E28" i="77"/>
  <c r="P29" i="77"/>
  <c r="H29" i="77"/>
  <c r="Q29" i="77"/>
  <c r="M29" i="77"/>
  <c r="I29" i="77"/>
  <c r="Q26" i="77"/>
  <c r="M26" i="77"/>
  <c r="I26" i="77"/>
  <c r="P26" i="77"/>
  <c r="L26" i="77"/>
  <c r="H26" i="77"/>
  <c r="N26" i="77"/>
  <c r="J26" i="77"/>
  <c r="F26" i="77"/>
  <c r="O26" i="77"/>
  <c r="K26" i="77"/>
  <c r="G26" i="77"/>
  <c r="E25" i="77"/>
  <c r="P23" i="77"/>
  <c r="L23" i="77"/>
  <c r="H23" i="77"/>
  <c r="J23" i="77"/>
  <c r="F23" i="77"/>
  <c r="O23" i="77"/>
  <c r="G23" i="77"/>
  <c r="Q23" i="77"/>
  <c r="M23" i="77"/>
  <c r="I23" i="77"/>
  <c r="N23" i="77"/>
  <c r="K23" i="77"/>
  <c r="E22" i="77"/>
  <c r="O20" i="77"/>
  <c r="K20" i="77"/>
  <c r="G20" i="77"/>
  <c r="E19" i="77"/>
  <c r="M20" i="77"/>
  <c r="J20" i="77"/>
  <c r="P20" i="77"/>
  <c r="L20" i="77"/>
  <c r="H20" i="77"/>
  <c r="Q20" i="77"/>
  <c r="I20" i="77"/>
  <c r="N20" i="77"/>
  <c r="F20" i="77"/>
  <c r="Q17" i="77"/>
  <c r="F17" i="77"/>
  <c r="E16" i="77"/>
  <c r="H17" i="77"/>
  <c r="Q13" i="77"/>
  <c r="M13" i="77"/>
  <c r="I13" i="77"/>
  <c r="H13" i="77"/>
  <c r="F13" i="77"/>
  <c r="G32" i="119"/>
  <c r="G18" i="119"/>
  <c r="G34" i="119"/>
  <c r="G30" i="119"/>
  <c r="G28" i="119"/>
  <c r="G26" i="119"/>
  <c r="G22" i="119"/>
  <c r="G20" i="119"/>
  <c r="G16" i="119"/>
  <c r="G14" i="119"/>
  <c r="G12" i="119"/>
  <c r="G40" i="74"/>
  <c r="F40" i="74"/>
  <c r="E40" i="74"/>
  <c r="F38" i="74"/>
  <c r="E38" i="74"/>
  <c r="G38" i="74"/>
  <c r="K18" i="43"/>
  <c r="K15" i="43" s="1"/>
  <c r="V54" i="42"/>
  <c r="O54" i="42"/>
  <c r="W54" i="42"/>
  <c r="I54" i="42"/>
  <c r="Z54" i="42"/>
  <c r="K54" i="42"/>
  <c r="S54" i="42"/>
  <c r="P54" i="42"/>
  <c r="H54" i="42"/>
  <c r="AA54" i="42"/>
  <c r="H51" i="42"/>
  <c r="AA51" i="42"/>
  <c r="P51" i="42"/>
  <c r="Q54" i="42"/>
  <c r="X54" i="42"/>
  <c r="R54" i="42"/>
  <c r="Y54" i="42"/>
  <c r="Z51" i="42"/>
  <c r="N51" i="42"/>
  <c r="G51" i="42"/>
  <c r="K51" i="42"/>
  <c r="M51" i="42"/>
  <c r="R51" i="42"/>
  <c r="Y51" i="42"/>
  <c r="E51" i="42"/>
  <c r="O51" i="42"/>
  <c r="W51" i="42"/>
  <c r="I51" i="42"/>
  <c r="S51" i="42"/>
  <c r="Q51" i="42"/>
  <c r="X51" i="42"/>
  <c r="F54" i="42"/>
  <c r="F51" i="42"/>
  <c r="J54" i="42"/>
  <c r="J51" i="42"/>
  <c r="E54" i="42"/>
  <c r="E12" i="42"/>
  <c r="X55" i="42"/>
  <c r="Z55" i="42"/>
  <c r="W55" i="42"/>
  <c r="Y55" i="42"/>
  <c r="U55" i="42"/>
  <c r="T54" i="42"/>
  <c r="AA55" i="42"/>
  <c r="V55" i="42"/>
  <c r="Z52" i="42"/>
  <c r="V52" i="42"/>
  <c r="U52" i="42"/>
  <c r="T51" i="42"/>
  <c r="AA52" i="42"/>
  <c r="W52" i="42"/>
  <c r="X52" i="42"/>
  <c r="Y52" i="42"/>
  <c r="M55" i="42"/>
  <c r="P55" i="42"/>
  <c r="O55" i="42"/>
  <c r="L54" i="42"/>
  <c r="S55" i="42"/>
  <c r="Q55" i="42"/>
  <c r="R55" i="42"/>
  <c r="N55" i="42"/>
  <c r="Q52" i="42"/>
  <c r="M52" i="42"/>
  <c r="L51" i="42"/>
  <c r="P52" i="42"/>
  <c r="R52" i="42"/>
  <c r="N52" i="42"/>
  <c r="S52" i="42"/>
  <c r="O52" i="42"/>
  <c r="M13" i="42"/>
  <c r="O14" i="109"/>
  <c r="K14" i="109"/>
  <c r="N14" i="109"/>
  <c r="J14" i="109"/>
  <c r="F14" i="109"/>
  <c r="P14" i="109"/>
  <c r="L14" i="109"/>
  <c r="H14" i="109"/>
  <c r="M14" i="109"/>
  <c r="I14" i="109"/>
  <c r="E14" i="109"/>
  <c r="I17" i="77"/>
  <c r="O17" i="77"/>
  <c r="E54" i="77"/>
  <c r="O56" i="77" s="1"/>
  <c r="E51" i="77"/>
  <c r="I53" i="77" s="1"/>
  <c r="P17" i="77"/>
  <c r="L17" i="77"/>
  <c r="J17" i="77"/>
  <c r="K17" i="77"/>
  <c r="N17" i="77"/>
  <c r="G37" i="119"/>
  <c r="G35" i="119"/>
  <c r="G9" i="119"/>
  <c r="E12" i="74"/>
  <c r="F12" i="74"/>
  <c r="G12" i="74"/>
  <c r="F41" i="132"/>
  <c r="F39" i="132"/>
  <c r="F13" i="132"/>
  <c r="H55" i="131"/>
  <c r="I56" i="131"/>
  <c r="E55" i="131"/>
  <c r="E58" i="131"/>
  <c r="I59" i="131"/>
  <c r="H58" i="131"/>
  <c r="I58" i="131"/>
  <c r="E16" i="131"/>
  <c r="H16" i="131"/>
  <c r="P15" i="43"/>
  <c r="P13" i="42"/>
  <c r="L57" i="43"/>
  <c r="N57" i="43"/>
  <c r="L54" i="43"/>
  <c r="M57" i="43"/>
  <c r="O57" i="43"/>
  <c r="M15" i="43"/>
  <c r="P54" i="43"/>
  <c r="P57" i="43"/>
  <c r="J12" i="42"/>
  <c r="I12" i="42"/>
  <c r="M17" i="77"/>
  <c r="W12" i="42"/>
  <c r="V12" i="42"/>
  <c r="H12" i="42"/>
  <c r="AA13" i="42"/>
  <c r="U13" i="42"/>
  <c r="Z13" i="42"/>
  <c r="AA12" i="42"/>
  <c r="N13" i="42"/>
  <c r="G12" i="42"/>
  <c r="V13" i="42"/>
  <c r="K12" i="42"/>
  <c r="T12" i="42"/>
  <c r="R12" i="42"/>
  <c r="Z12" i="42"/>
  <c r="U12" i="42"/>
  <c r="X12" i="42"/>
  <c r="O12" i="42"/>
  <c r="X13" i="42"/>
  <c r="S12" i="42"/>
  <c r="Q12" i="42"/>
  <c r="W13" i="42"/>
  <c r="O13" i="42"/>
  <c r="Q13" i="42"/>
  <c r="N12" i="42"/>
  <c r="Y12" i="42"/>
  <c r="S13" i="42"/>
  <c r="P12" i="42"/>
  <c r="R13" i="42"/>
  <c r="Y13" i="42"/>
  <c r="G18" i="43" l="1"/>
  <c r="E18" i="43" s="1"/>
  <c r="I56" i="77"/>
  <c r="F56" i="77"/>
  <c r="E55" i="77"/>
  <c r="P56" i="77"/>
  <c r="Q56" i="77"/>
  <c r="L56" i="77"/>
  <c r="N56" i="77"/>
  <c r="K56" i="77"/>
  <c r="M56" i="77"/>
  <c r="J56" i="77"/>
  <c r="F53" i="77"/>
  <c r="H56" i="77"/>
  <c r="H53" i="77"/>
  <c r="G56" i="77"/>
  <c r="P53" i="77"/>
  <c r="J53" i="77"/>
  <c r="N53" i="77"/>
  <c r="M53" i="77"/>
  <c r="L53" i="77"/>
  <c r="K53" i="77"/>
  <c r="O53" i="77"/>
  <c r="G53" i="77"/>
  <c r="Q53" i="77"/>
  <c r="I14" i="77"/>
  <c r="Q14" i="77"/>
  <c r="L14" i="77"/>
  <c r="N14" i="77"/>
  <c r="K14" i="77"/>
  <c r="O14" i="77"/>
  <c r="J14" i="77"/>
  <c r="P14" i="77"/>
  <c r="G14" i="77"/>
  <c r="M14" i="77"/>
  <c r="H38" i="119"/>
  <c r="F38" i="119"/>
  <c r="G38" i="119"/>
  <c r="E38" i="119"/>
  <c r="R20" i="43"/>
  <c r="U20" i="43"/>
  <c r="O20" i="43"/>
  <c r="I20" i="43"/>
  <c r="X20" i="43"/>
  <c r="L20" i="43"/>
  <c r="F10" i="119"/>
  <c r="F57" i="43"/>
  <c r="N54" i="43"/>
  <c r="M54" i="43"/>
  <c r="F54" i="43"/>
  <c r="K57" i="43"/>
  <c r="E52" i="77"/>
  <c r="Y20" i="43" l="1"/>
  <c r="E15" i="43"/>
  <c r="V20" i="43"/>
  <c r="G20" i="43"/>
  <c r="P20" i="43"/>
  <c r="M20" i="43"/>
  <c r="J20" i="43"/>
  <c r="S20" i="43"/>
  <c r="G15" i="43"/>
  <c r="M17" i="43" s="1"/>
  <c r="S55" i="77"/>
  <c r="P55" i="77"/>
  <c r="L55" i="77"/>
  <c r="M55" i="77"/>
  <c r="J55" i="77"/>
  <c r="N55" i="77"/>
  <c r="K55" i="77"/>
  <c r="Q55" i="77"/>
  <c r="O55" i="77"/>
  <c r="H55" i="77"/>
  <c r="F55" i="77"/>
  <c r="I55" i="77"/>
  <c r="R55" i="77"/>
  <c r="G55" i="77"/>
  <c r="S52" i="77"/>
  <c r="P52" i="77"/>
  <c r="J52" i="77"/>
  <c r="N52" i="77"/>
  <c r="L52" i="77"/>
  <c r="K52" i="77"/>
  <c r="M52" i="77"/>
  <c r="R52" i="77"/>
  <c r="H52" i="77"/>
  <c r="O52" i="77"/>
  <c r="Q52" i="77"/>
  <c r="G52" i="77"/>
  <c r="F52" i="77"/>
  <c r="I52" i="77"/>
  <c r="H36" i="119"/>
  <c r="F36" i="119"/>
  <c r="G36" i="119"/>
  <c r="E36" i="119"/>
  <c r="F59" i="43"/>
  <c r="X59" i="43"/>
  <c r="R59" i="43"/>
  <c r="U59" i="43"/>
  <c r="L59" i="43"/>
  <c r="O59" i="43"/>
  <c r="I59" i="43"/>
  <c r="X56" i="43"/>
  <c r="R56" i="43"/>
  <c r="L56" i="43"/>
  <c r="F56" i="43"/>
  <c r="U56" i="43"/>
  <c r="O56" i="43"/>
  <c r="I56" i="43"/>
  <c r="H10" i="119"/>
  <c r="G10" i="119"/>
  <c r="E10" i="119"/>
  <c r="F20" i="43"/>
  <c r="E54" i="43"/>
  <c r="F55" i="43" s="1"/>
  <c r="E57" i="43"/>
  <c r="K54" i="43"/>
  <c r="G57" i="43"/>
  <c r="G54" i="43"/>
  <c r="K19" i="43" l="1"/>
  <c r="I19" i="43"/>
  <c r="H19" i="43"/>
  <c r="F19" i="43"/>
  <c r="J19" i="43"/>
  <c r="O16" i="43"/>
  <c r="AB17" i="43"/>
  <c r="V17" i="43"/>
  <c r="J17" i="43"/>
  <c r="P17" i="43"/>
  <c r="G17" i="43"/>
  <c r="S17" i="43"/>
  <c r="Y17" i="43"/>
  <c r="P59" i="43"/>
  <c r="V59" i="43"/>
  <c r="Y59" i="43"/>
  <c r="G59" i="43"/>
  <c r="S59" i="43"/>
  <c r="M59" i="43"/>
  <c r="J59" i="43"/>
  <c r="X58" i="43"/>
  <c r="T58" i="43"/>
  <c r="P58" i="43"/>
  <c r="J58" i="43"/>
  <c r="R58" i="43"/>
  <c r="G58" i="43"/>
  <c r="W58" i="43"/>
  <c r="S58" i="43"/>
  <c r="O58" i="43"/>
  <c r="M58" i="43"/>
  <c r="Y58" i="43"/>
  <c r="U58" i="43"/>
  <c r="Q58" i="43"/>
  <c r="K58" i="43"/>
  <c r="L58" i="43"/>
  <c r="V58" i="43"/>
  <c r="N58" i="43"/>
  <c r="H58" i="43"/>
  <c r="I58" i="43"/>
  <c r="F58" i="43"/>
  <c r="S56" i="43"/>
  <c r="G56" i="43"/>
  <c r="P56" i="43"/>
  <c r="V56" i="43"/>
  <c r="Y56" i="43"/>
  <c r="M56" i="43"/>
  <c r="J56" i="43"/>
  <c r="Y55" i="43"/>
  <c r="U55" i="43"/>
  <c r="Q55" i="43"/>
  <c r="M55" i="43"/>
  <c r="S55" i="43"/>
  <c r="K55" i="43"/>
  <c r="X55" i="43"/>
  <c r="P55" i="43"/>
  <c r="L55" i="43"/>
  <c r="V55" i="43"/>
  <c r="R55" i="43"/>
  <c r="N55" i="43"/>
  <c r="J55" i="43"/>
  <c r="W55" i="43"/>
  <c r="O55" i="43"/>
  <c r="T55" i="43"/>
  <c r="G55" i="43"/>
  <c r="H55" i="43"/>
  <c r="I55" i="43"/>
  <c r="K16" i="43"/>
  <c r="W19" i="43"/>
  <c r="R19" i="43"/>
  <c r="P19" i="43"/>
  <c r="X19" i="43"/>
  <c r="S19" i="43"/>
  <c r="Q19" i="43"/>
  <c r="U19" i="43"/>
  <c r="T19" i="43"/>
  <c r="Y19" i="43"/>
  <c r="V19" i="43"/>
  <c r="N19" i="43"/>
  <c r="O19" i="43"/>
  <c r="G19" i="43"/>
  <c r="M19" i="43"/>
  <c r="L19" i="43"/>
  <c r="F17" i="43"/>
  <c r="U17" i="43"/>
  <c r="AA17" i="43"/>
  <c r="I17" i="43"/>
  <c r="R17" i="43"/>
  <c r="X17" i="43"/>
  <c r="F16" i="43" l="1"/>
  <c r="S16" i="43"/>
  <c r="U16" i="43"/>
  <c r="AB16" i="43"/>
  <c r="W16" i="43"/>
  <c r="V16" i="43"/>
  <c r="AA16" i="43"/>
  <c r="T16" i="43"/>
  <c r="I16" i="43"/>
  <c r="Y16" i="43"/>
  <c r="Q16" i="43"/>
  <c r="P16" i="43"/>
  <c r="J16" i="43"/>
  <c r="R16" i="43"/>
  <c r="Z16" i="43"/>
  <c r="X16" i="43"/>
  <c r="H16" i="43"/>
  <c r="G16" i="43"/>
  <c r="M16" i="43"/>
  <c r="L16" i="43"/>
  <c r="N16" i="43"/>
</calcChain>
</file>

<file path=xl/sharedStrings.xml><?xml version="1.0" encoding="utf-8"?>
<sst xmlns="http://schemas.openxmlformats.org/spreadsheetml/2006/main" count="890" uniqueCount="379">
  <si>
    <t>令和５年度　福井県勤労者就業環境基礎調査　統計表　目次</t>
    <rPh sb="0" eb="2">
      <t>レイワ</t>
    </rPh>
    <rPh sb="3" eb="5">
      <t>ネンド</t>
    </rPh>
    <rPh sb="6" eb="9">
      <t>フクイケン</t>
    </rPh>
    <rPh sb="9" eb="12">
      <t>キンロウシャ</t>
    </rPh>
    <rPh sb="12" eb="20">
      <t>シュウギョウカンキョウキソチョウサ</t>
    </rPh>
    <rPh sb="21" eb="24">
      <t>トウケイヒョウ</t>
    </rPh>
    <rPh sb="25" eb="27">
      <t>モクジ</t>
    </rPh>
    <phoneticPr fontId="2"/>
  </si>
  <si>
    <t>（１）回答事業所の現況</t>
    <rPh sb="3" eb="5">
      <t>カイトウ</t>
    </rPh>
    <rPh sb="5" eb="8">
      <t>ジギョウショ</t>
    </rPh>
    <rPh sb="9" eb="11">
      <t>ゲンキョウ</t>
    </rPh>
    <phoneticPr fontId="2"/>
  </si>
  <si>
    <t>表１</t>
    <rPh sb="0" eb="1">
      <t>ヒョウ</t>
    </rPh>
    <phoneticPr fontId="2"/>
  </si>
  <si>
    <t>回答事業所における各雇用形態の有無</t>
    <rPh sb="0" eb="5">
      <t>カイトウジギョウショ</t>
    </rPh>
    <rPh sb="9" eb="14">
      <t>カクコヨウケイタイ</t>
    </rPh>
    <rPh sb="15" eb="17">
      <t>ウム</t>
    </rPh>
    <phoneticPr fontId="2"/>
  </si>
  <si>
    <t>表２</t>
    <rPh sb="0" eb="1">
      <t>ヒョウ</t>
    </rPh>
    <phoneticPr fontId="2"/>
  </si>
  <si>
    <t>回答事業所における従業員の雇用形態別内訳</t>
    <phoneticPr fontId="2"/>
  </si>
  <si>
    <t>表３－１</t>
    <rPh sb="0" eb="1">
      <t>ヒョウ</t>
    </rPh>
    <phoneticPr fontId="2"/>
  </si>
  <si>
    <t>回答事業所における従業員の雇用形態別内訳（60歳以上）</t>
    <phoneticPr fontId="2"/>
  </si>
  <si>
    <t>表３－２</t>
    <rPh sb="0" eb="1">
      <t>ヒョウ</t>
    </rPh>
    <phoneticPr fontId="2"/>
  </si>
  <si>
    <t>回答事業所における従業員の雇用形態別内訳（60～65歳）</t>
    <phoneticPr fontId="2"/>
  </si>
  <si>
    <t>表３－３</t>
    <rPh sb="0" eb="1">
      <t>ヒョウ</t>
    </rPh>
    <phoneticPr fontId="2"/>
  </si>
  <si>
    <t>回答事業所における従業員の雇用形態別内訳（66歳以上）</t>
    <phoneticPr fontId="2"/>
  </si>
  <si>
    <t>表４</t>
    <rPh sb="0" eb="1">
      <t>ヒョウ</t>
    </rPh>
    <phoneticPr fontId="2"/>
  </si>
  <si>
    <t>早期離職の状況</t>
    <phoneticPr fontId="2"/>
  </si>
  <si>
    <t>表５－１</t>
    <rPh sb="0" eb="1">
      <t>ヒョウ</t>
    </rPh>
    <phoneticPr fontId="2"/>
  </si>
  <si>
    <t>女性管理職の状況</t>
    <phoneticPr fontId="2"/>
  </si>
  <si>
    <t>表５－２</t>
    <rPh sb="0" eb="1">
      <t>ヒョウ</t>
    </rPh>
    <phoneticPr fontId="2"/>
  </si>
  <si>
    <t>女性リーダーの状況</t>
    <phoneticPr fontId="2"/>
  </si>
  <si>
    <t>表５－３</t>
    <rPh sb="0" eb="1">
      <t>ヒョウ</t>
    </rPh>
    <phoneticPr fontId="2"/>
  </si>
  <si>
    <t>平均勤続年数の状況</t>
    <phoneticPr fontId="2"/>
  </si>
  <si>
    <t>（２）就業規則</t>
    <rPh sb="3" eb="7">
      <t>シュウギョウキソク</t>
    </rPh>
    <phoneticPr fontId="2"/>
  </si>
  <si>
    <t>表６</t>
    <rPh sb="0" eb="1">
      <t>ヒョウ</t>
    </rPh>
    <phoneticPr fontId="2"/>
  </si>
  <si>
    <t>就業規則の作成の有無</t>
    <rPh sb="0" eb="4">
      <t>シュウギョウキソク</t>
    </rPh>
    <rPh sb="5" eb="7">
      <t>サクセイ</t>
    </rPh>
    <rPh sb="8" eb="10">
      <t>ウム</t>
    </rPh>
    <phoneticPr fontId="2"/>
  </si>
  <si>
    <t>（３）労働時間・休日・休暇</t>
    <rPh sb="3" eb="7">
      <t>ロウドウジカン</t>
    </rPh>
    <rPh sb="8" eb="10">
      <t>キュウジツ</t>
    </rPh>
    <rPh sb="11" eb="13">
      <t>キュウカ</t>
    </rPh>
    <phoneticPr fontId="2"/>
  </si>
  <si>
    <t>表７</t>
    <rPh sb="0" eb="1">
      <t>ヒョウ</t>
    </rPh>
    <phoneticPr fontId="2"/>
  </si>
  <si>
    <t>週休制の状況</t>
    <rPh sb="0" eb="2">
      <t>シュウキュウ</t>
    </rPh>
    <rPh sb="2" eb="3">
      <t>セイ</t>
    </rPh>
    <rPh sb="4" eb="6">
      <t>ジョウキョウ</t>
    </rPh>
    <phoneticPr fontId="2"/>
  </si>
  <si>
    <t>表８</t>
    <rPh sb="0" eb="1">
      <t>ヒョウ</t>
    </rPh>
    <phoneticPr fontId="2"/>
  </si>
  <si>
    <t>所定外労働（残業）の状況</t>
    <phoneticPr fontId="2"/>
  </si>
  <si>
    <t>表９</t>
    <rPh sb="0" eb="1">
      <t>ヒョウ</t>
    </rPh>
    <phoneticPr fontId="2"/>
  </si>
  <si>
    <t>恒常的な所定外労働時間（残業）削減のための取組</t>
    <phoneticPr fontId="2"/>
  </si>
  <si>
    <t>表１０</t>
    <rPh sb="0" eb="1">
      <t>ヒョウ</t>
    </rPh>
    <phoneticPr fontId="2"/>
  </si>
  <si>
    <t>年次有給休暇の状況</t>
    <phoneticPr fontId="2"/>
  </si>
  <si>
    <t>表１１</t>
    <rPh sb="0" eb="1">
      <t>ヒョウ</t>
    </rPh>
    <phoneticPr fontId="2"/>
  </si>
  <si>
    <t>年次有給休暇取得促進のための取組</t>
    <phoneticPr fontId="2"/>
  </si>
  <si>
    <t>（４）非正規従業員の雇用管理</t>
    <rPh sb="3" eb="9">
      <t>ヒセイキジュウギョウイン</t>
    </rPh>
    <rPh sb="10" eb="14">
      <t>コヨウカンリ</t>
    </rPh>
    <phoneticPr fontId="2"/>
  </si>
  <si>
    <t>表１２－１</t>
    <rPh sb="0" eb="1">
      <t>ヒョウ</t>
    </rPh>
    <phoneticPr fontId="2"/>
  </si>
  <si>
    <t>非正規従業員の正規従業員への転換実績（パートタイム労働者）</t>
    <rPh sb="25" eb="28">
      <t>ロウドウシャ</t>
    </rPh>
    <phoneticPr fontId="2"/>
  </si>
  <si>
    <t>表１２－２</t>
    <rPh sb="0" eb="1">
      <t>ヒョウ</t>
    </rPh>
    <phoneticPr fontId="2"/>
  </si>
  <si>
    <t>非正規従業員の正規従業員への転換実績（派遣労働者）</t>
    <rPh sb="19" eb="21">
      <t>ハケン</t>
    </rPh>
    <rPh sb="21" eb="24">
      <t>ロウドウシャ</t>
    </rPh>
    <phoneticPr fontId="2"/>
  </si>
  <si>
    <t>表１２－３</t>
    <rPh sb="0" eb="1">
      <t>ヒョウ</t>
    </rPh>
    <phoneticPr fontId="2"/>
  </si>
  <si>
    <t>非正規従業員の正規従業員への転換実績（その他）</t>
    <rPh sb="21" eb="22">
      <t>タ</t>
    </rPh>
    <phoneticPr fontId="2"/>
  </si>
  <si>
    <t>（５）育児・介護休業制度</t>
    <rPh sb="3" eb="5">
      <t>イクジ</t>
    </rPh>
    <rPh sb="6" eb="12">
      <t>カイゴキュウギョウセイド</t>
    </rPh>
    <phoneticPr fontId="2"/>
  </si>
  <si>
    <t>表１３－１</t>
    <rPh sb="0" eb="1">
      <t>ヒョウ</t>
    </rPh>
    <phoneticPr fontId="2"/>
  </si>
  <si>
    <t>育児休業制度の有無および利用できる期間（正規従業員）</t>
    <phoneticPr fontId="2"/>
  </si>
  <si>
    <t>表１３－２</t>
    <rPh sb="0" eb="1">
      <t>ヒョウ</t>
    </rPh>
    <phoneticPr fontId="2"/>
  </si>
  <si>
    <t>育児休業制度の有無および利用できる期間（パートタイム労働者）</t>
    <phoneticPr fontId="2"/>
  </si>
  <si>
    <t>表１４</t>
    <rPh sb="0" eb="1">
      <t>ヒョウ</t>
    </rPh>
    <phoneticPr fontId="2"/>
  </si>
  <si>
    <t>育児休業の取得状況</t>
    <phoneticPr fontId="2"/>
  </si>
  <si>
    <t>表１５－１</t>
    <rPh sb="0" eb="1">
      <t>ヒョウ</t>
    </rPh>
    <phoneticPr fontId="2"/>
  </si>
  <si>
    <t>育児休業を開始した者(開始予定の者も含む)の取得期間別内訳（男女計）</t>
  </si>
  <si>
    <t>表１５－２</t>
    <rPh sb="0" eb="1">
      <t>ヒョウ</t>
    </rPh>
    <phoneticPr fontId="2"/>
  </si>
  <si>
    <t>育児休業を開始した者(開始予定の者も含む)の取得期間別内訳（男）</t>
  </si>
  <si>
    <t>表１５－３</t>
    <rPh sb="0" eb="1">
      <t>ヒョウ</t>
    </rPh>
    <phoneticPr fontId="2"/>
  </si>
  <si>
    <t>育児休業を開始した者(開始予定の者も含む)の取得期間別内訳（女）</t>
  </si>
  <si>
    <t>表１５－４</t>
    <rPh sb="0" eb="1">
      <t>ヒョウ</t>
    </rPh>
    <phoneticPr fontId="2"/>
  </si>
  <si>
    <t>育児のための休暇取得者の取得期間別内訳（男女計）</t>
  </si>
  <si>
    <t>表１５－５</t>
    <rPh sb="0" eb="1">
      <t>ヒョウ</t>
    </rPh>
    <phoneticPr fontId="2"/>
  </si>
  <si>
    <t>育児のための休暇取得者の取得期間別内訳（男）</t>
  </si>
  <si>
    <t>表１５－６</t>
    <rPh sb="0" eb="1">
      <t>ヒョウ</t>
    </rPh>
    <phoneticPr fontId="2"/>
  </si>
  <si>
    <t>育児のための休暇取得者の取得期間別内訳（女）</t>
  </si>
  <si>
    <t>表１６－１</t>
    <rPh sb="0" eb="1">
      <t>ヒョウ</t>
    </rPh>
    <phoneticPr fontId="2"/>
  </si>
  <si>
    <t>育児休業制度を取得する際の課題（男）</t>
    <phoneticPr fontId="2"/>
  </si>
  <si>
    <t>表１６－２</t>
    <rPh sb="0" eb="1">
      <t>ヒョウ</t>
    </rPh>
    <phoneticPr fontId="2"/>
  </si>
  <si>
    <t>育児休業制度を取得する際の課題（女）</t>
    <phoneticPr fontId="2"/>
  </si>
  <si>
    <t>表１７</t>
    <rPh sb="0" eb="1">
      <t>ヒョウ</t>
    </rPh>
    <phoneticPr fontId="2"/>
  </si>
  <si>
    <t>妊娠または出産により退職した女性労働者</t>
    <phoneticPr fontId="2"/>
  </si>
  <si>
    <t>表１８－１</t>
    <rPh sb="0" eb="1">
      <t>ヒョウ</t>
    </rPh>
    <phoneticPr fontId="2"/>
  </si>
  <si>
    <t>育児・介護による退職者の再雇用制度の有無</t>
    <phoneticPr fontId="2"/>
  </si>
  <si>
    <t>表１８－２</t>
    <rPh sb="0" eb="1">
      <t>ヒョウ</t>
    </rPh>
    <phoneticPr fontId="2"/>
  </si>
  <si>
    <t>育児・介護による退職者の再雇用実績の有無</t>
    <phoneticPr fontId="2"/>
  </si>
  <si>
    <t>表１９－１</t>
    <rPh sb="0" eb="1">
      <t>ヒョウ</t>
    </rPh>
    <phoneticPr fontId="2"/>
  </si>
  <si>
    <t>介護休業制度の有無および利用できる期間（正規従業員）</t>
    <phoneticPr fontId="2"/>
  </si>
  <si>
    <t>表１９－２</t>
    <rPh sb="0" eb="1">
      <t>ヒョウ</t>
    </rPh>
    <phoneticPr fontId="2"/>
  </si>
  <si>
    <t>介護休業制度の有無および利用できる期間（パートタイム労働者）</t>
    <phoneticPr fontId="2"/>
  </si>
  <si>
    <t>表２０</t>
    <rPh sb="0" eb="1">
      <t>ヒョウ</t>
    </rPh>
    <phoneticPr fontId="2"/>
  </si>
  <si>
    <t>介護休業の取得状況</t>
    <phoneticPr fontId="2"/>
  </si>
  <si>
    <t>表２１－１</t>
    <rPh sb="0" eb="1">
      <t>ヒョウ</t>
    </rPh>
    <phoneticPr fontId="2"/>
  </si>
  <si>
    <t>介護休業より復職した者の取得期間別内訳（男女計）</t>
    <phoneticPr fontId="2"/>
  </si>
  <si>
    <t>表２１－２</t>
    <rPh sb="0" eb="1">
      <t>ヒョウ</t>
    </rPh>
    <phoneticPr fontId="2"/>
  </si>
  <si>
    <t>介護休業より復職した者の取得期間別内訳（男）</t>
    <phoneticPr fontId="2"/>
  </si>
  <si>
    <t>表２１－３</t>
    <rPh sb="0" eb="1">
      <t>ヒョウ</t>
    </rPh>
    <phoneticPr fontId="2"/>
  </si>
  <si>
    <t>介護休業より復職した者の取得期間別内訳（女）</t>
    <phoneticPr fontId="2"/>
  </si>
  <si>
    <t>（６）仕事と家庭の両立支援</t>
    <rPh sb="3" eb="5">
      <t>シゴト</t>
    </rPh>
    <rPh sb="6" eb="8">
      <t>カテイ</t>
    </rPh>
    <rPh sb="9" eb="13">
      <t>リョウリツシエン</t>
    </rPh>
    <phoneticPr fontId="2"/>
  </si>
  <si>
    <t>表２２</t>
    <rPh sb="0" eb="1">
      <t>ヒョウ</t>
    </rPh>
    <phoneticPr fontId="2"/>
  </si>
  <si>
    <t>育児のための勤務時間短縮等措置の制度の有無</t>
    <phoneticPr fontId="2"/>
  </si>
  <si>
    <t>表２３－１</t>
    <rPh sb="0" eb="1">
      <t>ヒョウ</t>
    </rPh>
    <phoneticPr fontId="2"/>
  </si>
  <si>
    <t>育児のための勤務時間短縮等措置の有無および利用できる期間（短時間勤務）</t>
    <phoneticPr fontId="2"/>
  </si>
  <si>
    <t>表２３－２</t>
    <rPh sb="0" eb="1">
      <t>ヒョウ</t>
    </rPh>
    <phoneticPr fontId="2"/>
  </si>
  <si>
    <t>育児のための勤務時間短縮等措置の有無および利用できる期間（フレックスタイム制利用者）</t>
    <phoneticPr fontId="2"/>
  </si>
  <si>
    <t>表２３－３</t>
    <rPh sb="0" eb="1">
      <t>ヒョウ</t>
    </rPh>
    <phoneticPr fontId="2"/>
  </si>
  <si>
    <t>育児のための勤務時間短縮等措置の有無および利用できる期間（始業・就業時刻の繰上・繰下）</t>
    <phoneticPr fontId="2"/>
  </si>
  <si>
    <t>表２３－４</t>
    <rPh sb="0" eb="1">
      <t>ヒョウ</t>
    </rPh>
    <phoneticPr fontId="2"/>
  </si>
  <si>
    <t>育児のための勤務時間短縮等措置の有無および利用できる期間（所定外労働の免除）</t>
    <phoneticPr fontId="2"/>
  </si>
  <si>
    <t>表２３－５</t>
    <rPh sb="0" eb="1">
      <t>ヒョウ</t>
    </rPh>
    <phoneticPr fontId="2"/>
  </si>
  <si>
    <t>育児のための勤務時間短縮等措置の有無および利用できる期間（在宅勤務）</t>
    <phoneticPr fontId="2"/>
  </si>
  <si>
    <t>表２３－６</t>
    <rPh sb="0" eb="1">
      <t>ヒョウ</t>
    </rPh>
    <phoneticPr fontId="2"/>
  </si>
  <si>
    <t>育児のための勤務時間短縮等措置の有無および利用できる期間（事業所内託児施設）</t>
    <phoneticPr fontId="2"/>
  </si>
  <si>
    <t>表２３－７</t>
    <rPh sb="0" eb="1">
      <t>ヒョウ</t>
    </rPh>
    <phoneticPr fontId="2"/>
  </si>
  <si>
    <t>育児のための勤務時間短縮等措置の有無および利用できる期間（費用援助）</t>
    <phoneticPr fontId="2"/>
  </si>
  <si>
    <t>表２３－８</t>
    <rPh sb="0" eb="1">
      <t>ヒョウ</t>
    </rPh>
    <phoneticPr fontId="2"/>
  </si>
  <si>
    <t>育児のための勤務時間短縮等措置の有無および利用できる期間（１歳以上の子の育休）</t>
    <phoneticPr fontId="2"/>
  </si>
  <si>
    <t>表２４－１</t>
    <rPh sb="0" eb="1">
      <t>ヒョウ</t>
    </rPh>
    <phoneticPr fontId="2"/>
  </si>
  <si>
    <t>育児のための勤務時間短縮等措置の利用状況（短時間勤務利用者）</t>
    <phoneticPr fontId="2"/>
  </si>
  <si>
    <t>表２４－２</t>
    <rPh sb="0" eb="1">
      <t>ヒョウ</t>
    </rPh>
    <phoneticPr fontId="2"/>
  </si>
  <si>
    <t>育児のための勤務時間短縮等措置の利用状況（フレックスタイム制利用者）</t>
    <phoneticPr fontId="2"/>
  </si>
  <si>
    <t>表２４－３</t>
    <rPh sb="0" eb="1">
      <t>ヒョウ</t>
    </rPh>
    <phoneticPr fontId="2"/>
  </si>
  <si>
    <t>育児のための勤務時間短縮等措置の利用状況（始業・就業時刻の繰上・繰下）</t>
    <phoneticPr fontId="2"/>
  </si>
  <si>
    <t>表２４－４</t>
    <rPh sb="0" eb="1">
      <t>ヒョウ</t>
    </rPh>
    <phoneticPr fontId="2"/>
  </si>
  <si>
    <t>育児のための勤務時間短縮等措置の利用状況（所定外労働の免除）</t>
    <phoneticPr fontId="2"/>
  </si>
  <si>
    <t>表２４－５</t>
    <rPh sb="0" eb="1">
      <t>ヒョウ</t>
    </rPh>
    <phoneticPr fontId="2"/>
  </si>
  <si>
    <t>育児のための勤務時間短縮等措置の利用状況（在宅勤務）</t>
    <phoneticPr fontId="2"/>
  </si>
  <si>
    <t>表２４－６</t>
    <rPh sb="0" eb="1">
      <t>ヒョウ</t>
    </rPh>
    <phoneticPr fontId="2"/>
  </si>
  <si>
    <t>育児のための勤務時間短縮等措置の利用状況（事業所内託児施設）</t>
    <phoneticPr fontId="2"/>
  </si>
  <si>
    <t>表２４－７</t>
    <rPh sb="0" eb="1">
      <t>ヒョウ</t>
    </rPh>
    <phoneticPr fontId="2"/>
  </si>
  <si>
    <t>育児のための勤務時間短縮等措置の利用状況（費用援助）</t>
    <phoneticPr fontId="2"/>
  </si>
  <si>
    <t>表２５</t>
    <rPh sb="0" eb="1">
      <t>ヒョウ</t>
    </rPh>
    <phoneticPr fontId="2"/>
  </si>
  <si>
    <t>勤務時間短縮制度等の課題</t>
    <phoneticPr fontId="2"/>
  </si>
  <si>
    <t>表２６</t>
    <rPh sb="0" eb="1">
      <t>ヒョウ</t>
    </rPh>
    <phoneticPr fontId="2"/>
  </si>
  <si>
    <t>子の看護休暇制度の有無、賃金の取扱い等</t>
    <phoneticPr fontId="2"/>
  </si>
  <si>
    <t>（７）男女雇用機会均等関係</t>
    <rPh sb="3" eb="5">
      <t>ダンジョ</t>
    </rPh>
    <rPh sb="5" eb="7">
      <t>コヨウ</t>
    </rPh>
    <rPh sb="7" eb="13">
      <t>キカイキントウカンケイ</t>
    </rPh>
    <phoneticPr fontId="2"/>
  </si>
  <si>
    <t>表２７－１</t>
    <rPh sb="0" eb="1">
      <t>ヒョウ</t>
    </rPh>
    <phoneticPr fontId="2"/>
  </si>
  <si>
    <t>ポジティブ・アクションの取組状況</t>
    <phoneticPr fontId="2"/>
  </si>
  <si>
    <t>表２７－２</t>
    <rPh sb="0" eb="1">
      <t>ヒョウ</t>
    </rPh>
    <phoneticPr fontId="2"/>
  </si>
  <si>
    <t>　　　　　　同上　　　　　　　　　</t>
    <phoneticPr fontId="2"/>
  </si>
  <si>
    <t>（８）高年齢者雇用関係</t>
    <rPh sb="3" eb="7">
      <t>コウネンレイシャ</t>
    </rPh>
    <rPh sb="7" eb="9">
      <t>コヨウ</t>
    </rPh>
    <rPh sb="9" eb="11">
      <t>カンケイ</t>
    </rPh>
    <phoneticPr fontId="2"/>
  </si>
  <si>
    <t>表２８－１</t>
    <rPh sb="0" eb="1">
      <t>ヒョウ</t>
    </rPh>
    <phoneticPr fontId="2"/>
  </si>
  <si>
    <t>高年齢者の採用および雇用拡大の検討状況</t>
    <phoneticPr fontId="2"/>
  </si>
  <si>
    <t>表２８－２</t>
    <rPh sb="0" eb="1">
      <t>ヒョウ</t>
    </rPh>
    <phoneticPr fontId="2"/>
  </si>
  <si>
    <t>高年齢者採用時の業務内容</t>
    <phoneticPr fontId="2"/>
  </si>
  <si>
    <t>（９）人材育成関係</t>
    <rPh sb="3" eb="9">
      <t>ジンザイイクセイカンケイ</t>
    </rPh>
    <phoneticPr fontId="2"/>
  </si>
  <si>
    <t>表２９</t>
    <rPh sb="0" eb="1">
      <t>ヒョウ</t>
    </rPh>
    <phoneticPr fontId="2"/>
  </si>
  <si>
    <t>人材育成・従業員キャリアアップ支援として実施しているもの</t>
    <phoneticPr fontId="2"/>
  </si>
  <si>
    <t>表３０－１</t>
    <rPh sb="0" eb="1">
      <t>ヒョウ</t>
    </rPh>
    <phoneticPr fontId="2"/>
  </si>
  <si>
    <t>教育訓練に関する国等の助成金活用の有無</t>
    <phoneticPr fontId="2"/>
  </si>
  <si>
    <t>表３０－２</t>
    <rPh sb="0" eb="1">
      <t>ヒョウ</t>
    </rPh>
    <phoneticPr fontId="2"/>
  </si>
  <si>
    <t>国等の助成金を活用していない事業所の活用していない理由</t>
    <phoneticPr fontId="2"/>
  </si>
  <si>
    <t>表３１－１</t>
    <rPh sb="0" eb="1">
      <t>ヒョウ</t>
    </rPh>
    <phoneticPr fontId="2"/>
  </si>
  <si>
    <t>高度教育の必要性の有無　</t>
    <phoneticPr fontId="2"/>
  </si>
  <si>
    <t>表３１－２</t>
    <rPh sb="0" eb="1">
      <t>ヒョウ</t>
    </rPh>
    <phoneticPr fontId="2"/>
  </si>
  <si>
    <t>高度教育の必要性を感じる分野</t>
    <phoneticPr fontId="2"/>
  </si>
  <si>
    <t>（１０）多様な人材の活用関係</t>
    <rPh sb="4" eb="6">
      <t>タヨウ</t>
    </rPh>
    <rPh sb="7" eb="9">
      <t>ジンザイ</t>
    </rPh>
    <rPh sb="10" eb="12">
      <t>カツヨウ</t>
    </rPh>
    <rPh sb="12" eb="14">
      <t>カンケイ</t>
    </rPh>
    <phoneticPr fontId="2"/>
  </si>
  <si>
    <t>表３２－１</t>
    <rPh sb="0" eb="1">
      <t>ヒョウ</t>
    </rPh>
    <phoneticPr fontId="2"/>
  </si>
  <si>
    <t xml:space="preserve">外国人労働者の雇用状況（在留資格の種別） </t>
    <phoneticPr fontId="2"/>
  </si>
  <si>
    <t>表３２－２</t>
    <rPh sb="0" eb="1">
      <t>ヒョウ</t>
    </rPh>
    <phoneticPr fontId="2"/>
  </si>
  <si>
    <t xml:space="preserve">外国人労働者の今後の雇用予定 </t>
    <phoneticPr fontId="2"/>
  </si>
  <si>
    <t>（１１）働き方改革関係</t>
    <rPh sb="4" eb="5">
      <t>ハタラ</t>
    </rPh>
    <rPh sb="6" eb="9">
      <t>カタカイカク</t>
    </rPh>
    <rPh sb="9" eb="11">
      <t>カンケイ</t>
    </rPh>
    <phoneticPr fontId="2"/>
  </si>
  <si>
    <t>表３３－１</t>
    <rPh sb="0" eb="1">
      <t>ヒョウ</t>
    </rPh>
    <phoneticPr fontId="2"/>
  </si>
  <si>
    <t>テレワーク（在宅勤務）導入の有無</t>
    <phoneticPr fontId="2"/>
  </si>
  <si>
    <t>表３３－２</t>
    <rPh sb="0" eb="1">
      <t>ヒョウ</t>
    </rPh>
    <phoneticPr fontId="2"/>
  </si>
  <si>
    <t>テレワーク（在宅勤務）導入の成果、成果として期待するもの</t>
    <phoneticPr fontId="2"/>
  </si>
  <si>
    <t>表３３－３</t>
    <rPh sb="0" eb="1">
      <t>ヒョウ</t>
    </rPh>
    <phoneticPr fontId="2"/>
  </si>
  <si>
    <t>テレワーク（在宅勤務）を導入したがやめた、導入していない理由</t>
    <phoneticPr fontId="2"/>
  </si>
  <si>
    <t>表３３－４</t>
    <rPh sb="0" eb="1">
      <t>ヒョウ</t>
    </rPh>
    <phoneticPr fontId="2"/>
  </si>
  <si>
    <t>導入を検討している、検討したいと考える働き方</t>
    <phoneticPr fontId="2"/>
  </si>
  <si>
    <t>（１２）雇用関係</t>
    <rPh sb="4" eb="6">
      <t>コヨウ</t>
    </rPh>
    <rPh sb="6" eb="8">
      <t>カンケイ</t>
    </rPh>
    <phoneticPr fontId="2"/>
  </si>
  <si>
    <t>表３４－１</t>
    <rPh sb="0" eb="1">
      <t>ヒョウ</t>
    </rPh>
    <phoneticPr fontId="2"/>
  </si>
  <si>
    <t>公正採用選考人権啓発推進員の有無</t>
    <phoneticPr fontId="2"/>
  </si>
  <si>
    <t>表３４－２</t>
    <rPh sb="0" eb="1">
      <t>ヒョウ</t>
    </rPh>
    <phoneticPr fontId="2"/>
  </si>
  <si>
    <t>公正採用選考人権啓発推進員選任に関する研修会への参加の有無</t>
    <phoneticPr fontId="2"/>
  </si>
  <si>
    <t>表３５－１</t>
    <phoneticPr fontId="2"/>
  </si>
  <si>
    <t>賃上げ実施の有無</t>
    <rPh sb="0" eb="2">
      <t>チンア</t>
    </rPh>
    <rPh sb="3" eb="5">
      <t>ジッシ</t>
    </rPh>
    <rPh sb="6" eb="8">
      <t>ウム</t>
    </rPh>
    <phoneticPr fontId="2"/>
  </si>
  <si>
    <t>表３５－２</t>
    <phoneticPr fontId="2"/>
  </si>
  <si>
    <t>賃上げ実施事業所における賃上げ幅の昨年度比較</t>
    <rPh sb="0" eb="2">
      <t>チンア</t>
    </rPh>
    <rPh sb="3" eb="8">
      <t>ジッシジギョウショ</t>
    </rPh>
    <rPh sb="12" eb="14">
      <t>チンア</t>
    </rPh>
    <rPh sb="15" eb="16">
      <t>ハバ</t>
    </rPh>
    <rPh sb="17" eb="22">
      <t>サクネンドヒカク</t>
    </rPh>
    <phoneticPr fontId="2"/>
  </si>
  <si>
    <t>表３５－３</t>
    <rPh sb="0" eb="1">
      <t>ヒョウ</t>
    </rPh>
    <phoneticPr fontId="2"/>
  </si>
  <si>
    <t>賃上げ実施事業所における実施理由</t>
    <rPh sb="0" eb="2">
      <t>チンア</t>
    </rPh>
    <rPh sb="3" eb="8">
      <t>ジッシジギョウショ</t>
    </rPh>
    <rPh sb="12" eb="16">
      <t>ジッシリユウ</t>
    </rPh>
    <phoneticPr fontId="2"/>
  </si>
  <si>
    <t>表３５－４</t>
    <rPh sb="0" eb="1">
      <t>ヒョウ</t>
    </rPh>
    <phoneticPr fontId="2"/>
  </si>
  <si>
    <t>賃上げの課題</t>
    <rPh sb="0" eb="2">
      <t>チンア</t>
    </rPh>
    <rPh sb="4" eb="6">
      <t>カダイ</t>
    </rPh>
    <phoneticPr fontId="2"/>
  </si>
  <si>
    <t>表１　回答事業所における各雇用形態の有無</t>
    <rPh sb="0" eb="1">
      <t>ﾋｮｳ</t>
    </rPh>
    <phoneticPr fontId="2" type="halfwidthKatakana"/>
  </si>
  <si>
    <t>１段目：事業所数</t>
    <rPh sb="1" eb="3">
      <t>ﾀﾞﾝﾒ</t>
    </rPh>
    <rPh sb="4" eb="7">
      <t>ｼﾞｷﾞｮｳｼｮ</t>
    </rPh>
    <rPh sb="7" eb="8">
      <t>ｽｳ</t>
    </rPh>
    <phoneticPr fontId="2" type="halfwidthKatakana"/>
  </si>
  <si>
    <t>２段目：総計（事業所数）に対する割合</t>
    <rPh sb="1" eb="3">
      <t>ﾀﾞﾝﾒ</t>
    </rPh>
    <rPh sb="4" eb="6">
      <t>ｿｳｹｲ</t>
    </rPh>
    <rPh sb="7" eb="10">
      <t>ｼﾞｷﾞｮｳｼｮ</t>
    </rPh>
    <rPh sb="10" eb="11">
      <t>ｽｳ</t>
    </rPh>
    <rPh sb="13" eb="14">
      <t>ﾀｲ</t>
    </rPh>
    <rPh sb="16" eb="18">
      <t>ﾜﾘｱｲ</t>
    </rPh>
    <phoneticPr fontId="2" type="halfwidthKatakana"/>
  </si>
  <si>
    <t>３段目：男性のいる事業所、女性のいる事業所ごとでの構成比</t>
    <rPh sb="1" eb="3">
      <t>ﾀﾞﾝﾒ</t>
    </rPh>
    <rPh sb="4" eb="6">
      <t>ﾀﾞﾝｾｲ</t>
    </rPh>
    <rPh sb="9" eb="12">
      <t>ｼﾞｷﾞｮｳｼｮ</t>
    </rPh>
    <rPh sb="13" eb="15">
      <t>ｼﾞｮｾｲ</t>
    </rPh>
    <rPh sb="18" eb="21">
      <t>ｼﾞｷﾞｮｳｼｮ</t>
    </rPh>
    <rPh sb="25" eb="28">
      <t>ｺｳｾｲﾋ</t>
    </rPh>
    <phoneticPr fontId="2" type="halfwidthKatakana"/>
  </si>
  <si>
    <t>（単位：社、％）</t>
    <rPh sb="1" eb="3">
      <t>ﾀﾝｲ</t>
    </rPh>
    <rPh sb="4" eb="5">
      <t>ｼｬ</t>
    </rPh>
    <phoneticPr fontId="2" type="halfwidthKatakana"/>
  </si>
  <si>
    <t xml:space="preserve"> 総 計</t>
    <phoneticPr fontId="2" type="halfwidthKatakana"/>
  </si>
  <si>
    <t>　男性のいる事業所</t>
    <phoneticPr fontId="2" type="halfwidthKatakana"/>
  </si>
  <si>
    <t>　女性のいる事業所</t>
    <phoneticPr fontId="2" type="halfwidthKatakana"/>
  </si>
  <si>
    <t>正規従業員のいる事業所</t>
    <phoneticPr fontId="2" type="halfwidthKatakana"/>
  </si>
  <si>
    <t>非正規従業員のいる事業所</t>
    <rPh sb="0" eb="1">
      <t>ﾋ</t>
    </rPh>
    <phoneticPr fontId="2" type="halfwidthKatakana"/>
  </si>
  <si>
    <t>非正規従業員の雇用形態区分</t>
    <rPh sb="0" eb="1">
      <t>ﾋ</t>
    </rPh>
    <rPh sb="1" eb="3">
      <t>ｾｲｷ</t>
    </rPh>
    <rPh sb="3" eb="6">
      <t>ｼﾞｭｳｷﾞｮｳｲﾝ</t>
    </rPh>
    <rPh sb="7" eb="9">
      <t>ｺﾖｳ</t>
    </rPh>
    <rPh sb="9" eb="11">
      <t>ｹｲﾀｲ</t>
    </rPh>
    <rPh sb="11" eb="13">
      <t>ｸﾌﾞﾝ</t>
    </rPh>
    <phoneticPr fontId="2" type="halfwidthKatakana"/>
  </si>
  <si>
    <t>パートタイム労働者のいる事業所</t>
    <rPh sb="6" eb="9">
      <t>ﾛｳﾄﾞｳｼｬ</t>
    </rPh>
    <rPh sb="12" eb="15">
      <t>ｼﾞｷﾞｮｳｼｮ</t>
    </rPh>
    <phoneticPr fontId="2" type="halfwidthKatakana"/>
  </si>
  <si>
    <t>派遣従業員のいる事業所</t>
    <rPh sb="0" eb="2">
      <t>ﾊｹﾝ</t>
    </rPh>
    <rPh sb="2" eb="5">
      <t>ｼﾞｭｳｷﾞｮｳｲﾝ</t>
    </rPh>
    <rPh sb="8" eb="11">
      <t>ｼﾞｷﾞｮｳｼｮ</t>
    </rPh>
    <phoneticPr fontId="2" type="halfwidthKatakana"/>
  </si>
  <si>
    <r>
      <t>その他</t>
    </r>
    <r>
      <rPr>
        <sz val="8"/>
        <rFont val="ＭＳ Ｐ明朝"/>
        <family val="1"/>
        <charset val="128"/>
      </rPr>
      <t>(※)</t>
    </r>
    <r>
      <rPr>
        <sz val="11"/>
        <rFont val="ＭＳ Ｐ明朝"/>
        <family val="1"/>
        <charset val="128"/>
      </rPr>
      <t>のいる事業所</t>
    </r>
    <rPh sb="2" eb="3">
      <t>ﾀ</t>
    </rPh>
    <rPh sb="9" eb="12">
      <t>ｼﾞｷﾞｮｳｼｮ</t>
    </rPh>
    <phoneticPr fontId="2" type="halfwidthKatakana"/>
  </si>
  <si>
    <t>1日および1週の所定労働時間（日数）が正規従業員と同じ者のいる事業所</t>
    <rPh sb="1" eb="2">
      <t>ﾆﾁ</t>
    </rPh>
    <rPh sb="6" eb="7">
      <t>ｼｭｳ</t>
    </rPh>
    <rPh sb="8" eb="10">
      <t>ｼｮﾃｲ</t>
    </rPh>
    <rPh sb="10" eb="12">
      <t>ﾛｳﾄﾞｳ</t>
    </rPh>
    <rPh sb="12" eb="14">
      <t>ｼﾞｶﾝ</t>
    </rPh>
    <rPh sb="15" eb="17">
      <t>ﾆｯｽｳ</t>
    </rPh>
    <rPh sb="19" eb="21">
      <t>ｾｲｷ</t>
    </rPh>
    <rPh sb="21" eb="24">
      <t>ｼﾞｭｳｷﾞｮｳｲﾝ</t>
    </rPh>
    <rPh sb="25" eb="26">
      <t>ｵﾅ</t>
    </rPh>
    <rPh sb="27" eb="28">
      <t>ﾓﾉ</t>
    </rPh>
    <rPh sb="31" eb="34">
      <t>ｼﾞｷﾞｮｳｼｮ</t>
    </rPh>
    <phoneticPr fontId="2" type="halfwidthKatakana"/>
  </si>
  <si>
    <t>1日または1週の所定労働時間（日数）が正規従業員より短い者のいる事業所</t>
    <rPh sb="1" eb="2">
      <t>ﾆﾁ</t>
    </rPh>
    <rPh sb="6" eb="7">
      <t>ｼｭｳ</t>
    </rPh>
    <rPh sb="8" eb="10">
      <t>ｼｮﾃｲ</t>
    </rPh>
    <rPh sb="10" eb="12">
      <t>ﾛｳﾄﾞｳ</t>
    </rPh>
    <rPh sb="12" eb="14">
      <t>ｼﾞｶﾝ</t>
    </rPh>
    <rPh sb="15" eb="17">
      <t>ﾆｯｽｳ</t>
    </rPh>
    <rPh sb="19" eb="21">
      <t>ｾｲｷ</t>
    </rPh>
    <rPh sb="21" eb="24">
      <t>ｼﾞｭｳｷﾞｮｳｲﾝ</t>
    </rPh>
    <rPh sb="26" eb="27">
      <t>ﾐｼﾞｶ</t>
    </rPh>
    <rPh sb="28" eb="29">
      <t>ﾓﾉ</t>
    </rPh>
    <rPh sb="32" eb="35">
      <t>ｼﾞｷﾞｮｳｼｮ</t>
    </rPh>
    <phoneticPr fontId="2" type="halfwidthKatakana"/>
  </si>
  <si>
    <t>計</t>
    <rPh sb="0" eb="1">
      <t>ｹｲ</t>
    </rPh>
    <phoneticPr fontId="2" type="halfwidthKatakana"/>
  </si>
  <si>
    <t>産業</t>
    <phoneticPr fontId="2" type="halfwidthKatakana"/>
  </si>
  <si>
    <t>建設業</t>
  </si>
  <si>
    <t>製造業</t>
  </si>
  <si>
    <t>運輸・通信業、
電気・ガス・水道業</t>
    <phoneticPr fontId="2" type="halfwidthKatakana"/>
  </si>
  <si>
    <t>卸売業・小売業</t>
    <rPh sb="2" eb="3">
      <t>ｷﾞｮｳ</t>
    </rPh>
    <rPh sb="6" eb="7">
      <t>ｷﾞｮｳ</t>
    </rPh>
    <phoneticPr fontId="2" type="halfwidthKatakana"/>
  </si>
  <si>
    <t>金融業・保険業</t>
    <rPh sb="2" eb="3">
      <t>ｷﾞｮｳ</t>
    </rPh>
    <phoneticPr fontId="2" type="halfwidthKatakana"/>
  </si>
  <si>
    <t>サービス業</t>
  </si>
  <si>
    <t>企業規模</t>
    <rPh sb="0" eb="2">
      <t>ｷｷﾞｮｳ</t>
    </rPh>
    <rPh sb="2" eb="4">
      <t>ｷﾎﾞ</t>
    </rPh>
    <phoneticPr fontId="2" type="halfwidthKatakana"/>
  </si>
  <si>
    <t>9人以下</t>
    <rPh sb="2" eb="4">
      <t>ｲｶ</t>
    </rPh>
    <phoneticPr fontId="2" type="halfwidthKatakana"/>
  </si>
  <si>
    <t>10～29人</t>
    <phoneticPr fontId="2" type="halfwidthKatakana"/>
  </si>
  <si>
    <t>30～49人</t>
    <phoneticPr fontId="2" type="halfwidthKatakana"/>
  </si>
  <si>
    <t>50～99人</t>
    <phoneticPr fontId="2" type="halfwidthKatakana"/>
  </si>
  <si>
    <t>100～299人</t>
  </si>
  <si>
    <t>300人以上</t>
    <rPh sb="4" eb="6">
      <t>ｲｼﾞｮｳ</t>
    </rPh>
    <phoneticPr fontId="2" type="halfwidthKatakana"/>
  </si>
  <si>
    <t>（再掲）</t>
    <rPh sb="1" eb="2">
      <t>サイ</t>
    </rPh>
    <rPh sb="2" eb="3">
      <t>ケイ</t>
    </rPh>
    <phoneticPr fontId="2"/>
  </si>
  <si>
    <t>10～299人</t>
  </si>
  <si>
    <t>30人以上</t>
    <rPh sb="3" eb="5">
      <t>イジョウ</t>
    </rPh>
    <phoneticPr fontId="2"/>
  </si>
  <si>
    <t>※その他の非正規従業員･･･嘱託従業員、他企業からの出向従業員、臨時的雇用者、アルバイト等</t>
    <rPh sb="3" eb="4">
      <t>ﾀ</t>
    </rPh>
    <rPh sb="5" eb="6">
      <t>ﾋ</t>
    </rPh>
    <rPh sb="6" eb="8">
      <t>ｾｲｷ</t>
    </rPh>
    <rPh sb="8" eb="11">
      <t>ｼﾞｭｳｷﾞｮｳｲﾝ</t>
    </rPh>
    <rPh sb="14" eb="16">
      <t>ｼｮｸﾀｸ</t>
    </rPh>
    <rPh sb="16" eb="19">
      <t>ｼﾞｭｳｷﾞｮｳｲﾝ</t>
    </rPh>
    <rPh sb="20" eb="23">
      <t>ﾀｷｷﾞｮｳ</t>
    </rPh>
    <rPh sb="26" eb="28">
      <t>ｼｭｯｺｳ</t>
    </rPh>
    <rPh sb="28" eb="31">
      <t>ｼﾞｭｳｷﾞｮｳｲﾝ</t>
    </rPh>
    <rPh sb="32" eb="35">
      <t>ﾘﾝｼﾞﾃｷ</t>
    </rPh>
    <rPh sb="35" eb="38">
      <t>ｺﾖｳｼｬ</t>
    </rPh>
    <rPh sb="44" eb="45">
      <t>ﾄｳ</t>
    </rPh>
    <phoneticPr fontId="2" type="halfwidthKatakana"/>
  </si>
  <si>
    <t>表２　回答事業所における従業員の雇用形態別内訳</t>
    <rPh sb="16" eb="18">
      <t>ｺﾖｳ</t>
    </rPh>
    <rPh sb="18" eb="20">
      <t>ｹｲﾀｲ</t>
    </rPh>
    <rPh sb="20" eb="21">
      <t>ﾍﾞﾂ</t>
    </rPh>
    <phoneticPr fontId="2" type="halfwidthKatakana"/>
  </si>
  <si>
    <t>１段目：事業所数または人数</t>
    <rPh sb="1" eb="3">
      <t>ﾀﾞﾝﾒ</t>
    </rPh>
    <rPh sb="4" eb="7">
      <t>ｼﾞｷﾞｮｳｼｮ</t>
    </rPh>
    <rPh sb="7" eb="8">
      <t>ｶｽﾞ</t>
    </rPh>
    <rPh sb="11" eb="13">
      <t>ﾆﾝｽﾞｳ</t>
    </rPh>
    <phoneticPr fontId="2" type="halfwidthKatakana"/>
  </si>
  <si>
    <t>２段目：従業員数（総数）に対する割合</t>
    <rPh sb="1" eb="3">
      <t>ﾀﾞﾝﾒ</t>
    </rPh>
    <rPh sb="4" eb="6">
      <t>ｼﾞｭｳｷﾞｮｳ</t>
    </rPh>
    <rPh sb="6" eb="8">
      <t>ｲﾝｽｳ</t>
    </rPh>
    <rPh sb="9" eb="11">
      <t>ｿｳｽｳ</t>
    </rPh>
    <rPh sb="13" eb="14">
      <t>ﾀｲ</t>
    </rPh>
    <rPh sb="16" eb="18">
      <t>ﾜﾘｱｲ</t>
    </rPh>
    <phoneticPr fontId="2" type="halfwidthKatakana"/>
  </si>
  <si>
    <t>３段目：男女別従業員数（総数）に対する割合</t>
    <rPh sb="1" eb="3">
      <t>ﾀﾞﾝﾒ</t>
    </rPh>
    <rPh sb="4" eb="6">
      <t>ﾀﾞﾝｼﾞｮ</t>
    </rPh>
    <rPh sb="6" eb="7">
      <t>ﾍﾞﾂ</t>
    </rPh>
    <rPh sb="7" eb="10">
      <t>ｼﾞｭｳｷﾞｮｳｲﾝ</t>
    </rPh>
    <rPh sb="10" eb="11">
      <t>ｽｳ</t>
    </rPh>
    <rPh sb="12" eb="14">
      <t>ｿｳｽｳ</t>
    </rPh>
    <rPh sb="16" eb="17">
      <t>ﾀｲ</t>
    </rPh>
    <rPh sb="19" eb="21">
      <t>ﾜﾘｱｲ</t>
    </rPh>
    <phoneticPr fontId="2" type="halfwidthKatakana"/>
  </si>
  <si>
    <t>（単位：社、人、％）</t>
    <rPh sb="1" eb="3">
      <t>ﾀﾝｲ</t>
    </rPh>
    <rPh sb="4" eb="5">
      <t>ｼｬ</t>
    </rPh>
    <rPh sb="6" eb="7">
      <t>ﾆﾝ</t>
    </rPh>
    <phoneticPr fontId="2" type="halfwidthKatakana"/>
  </si>
  <si>
    <t>回答
事業所数</t>
    <rPh sb="0" eb="2">
      <t>ｶｲﾄｳ</t>
    </rPh>
    <rPh sb="3" eb="6">
      <t>ｼﾞｷﾞｮｳｼｮ</t>
    </rPh>
    <phoneticPr fontId="2" type="halfwidthKatakana"/>
  </si>
  <si>
    <t>従業員数
（総数）</t>
    <rPh sb="6" eb="8">
      <t>ｿｳｽｳ</t>
    </rPh>
    <phoneticPr fontId="2" type="halfwidthKatakana"/>
  </si>
  <si>
    <t>正規
従業員</t>
    <phoneticPr fontId="2" type="halfwidthKatakana"/>
  </si>
  <si>
    <t>非正規
従業員</t>
    <phoneticPr fontId="2" type="halfwidthKatakana"/>
  </si>
  <si>
    <t>パートタイム労働者</t>
    <rPh sb="6" eb="9">
      <t>ﾛｳﾄﾞｳｼｬ</t>
    </rPh>
    <phoneticPr fontId="2" type="halfwidthKatakana"/>
  </si>
  <si>
    <t>1日および1週の所定労働時間（日数）が正規従業員と同じ者</t>
    <rPh sb="1" eb="2">
      <t>ﾆﾁ</t>
    </rPh>
    <rPh sb="6" eb="7">
      <t>ｼｭｳ</t>
    </rPh>
    <rPh sb="8" eb="10">
      <t>ｼｮﾃｲ</t>
    </rPh>
    <rPh sb="10" eb="12">
      <t>ﾛｳﾄﾞｳ</t>
    </rPh>
    <rPh sb="12" eb="14">
      <t>ｼﾞｶﾝ</t>
    </rPh>
    <rPh sb="15" eb="17">
      <t>ﾆｯｽｳ</t>
    </rPh>
    <rPh sb="19" eb="21">
      <t>ｾｲｷ</t>
    </rPh>
    <rPh sb="21" eb="24">
      <t>ｼﾞｭｳｷﾞｮｳｲﾝ</t>
    </rPh>
    <rPh sb="25" eb="26">
      <t>ｵﾅ</t>
    </rPh>
    <rPh sb="27" eb="28">
      <t>ﾓﾉ</t>
    </rPh>
    <phoneticPr fontId="2" type="halfwidthKatakana"/>
  </si>
  <si>
    <t>1日または1週の所定労働時間（日数）が正規従業員より短い者</t>
    <rPh sb="1" eb="2">
      <t>ﾆﾁ</t>
    </rPh>
    <rPh sb="6" eb="7">
      <t>ｼｭｳ</t>
    </rPh>
    <rPh sb="8" eb="10">
      <t>ｼｮﾃｲ</t>
    </rPh>
    <rPh sb="10" eb="12">
      <t>ﾛｳﾄﾞｳ</t>
    </rPh>
    <rPh sb="12" eb="14">
      <t>ｼﾞｶﾝ</t>
    </rPh>
    <rPh sb="15" eb="17">
      <t>ﾆｯｽｳ</t>
    </rPh>
    <rPh sb="19" eb="21">
      <t>ｾｲｷ</t>
    </rPh>
    <rPh sb="21" eb="24">
      <t>ｼﾞｭｳｷﾞｮｳｲﾝ</t>
    </rPh>
    <rPh sb="26" eb="27">
      <t>ﾐｼﾞｶ</t>
    </rPh>
    <rPh sb="28" eb="29">
      <t>ﾓﾉ</t>
    </rPh>
    <phoneticPr fontId="2" type="halfwidthKatakana"/>
  </si>
  <si>
    <t>派遣
従業員</t>
    <rPh sb="0" eb="2">
      <t>ﾊｹﾝ</t>
    </rPh>
    <rPh sb="3" eb="6">
      <t>ｼﾞｭｳｷﾞｮｳｲﾝ</t>
    </rPh>
    <phoneticPr fontId="2" type="halfwidthKatakana"/>
  </si>
  <si>
    <t>その他の労働者</t>
    <rPh sb="2" eb="3">
      <t>ﾀ</t>
    </rPh>
    <rPh sb="4" eb="7">
      <t>ﾛｳﾄﾞｳｼｬ</t>
    </rPh>
    <phoneticPr fontId="2" type="halfwidthKatakana"/>
  </si>
  <si>
    <t>男</t>
  </si>
  <si>
    <t>女</t>
    <rPh sb="0" eb="1">
      <t>ｵﾝﾅ</t>
    </rPh>
    <phoneticPr fontId="2" type="halfwidthKatakana"/>
  </si>
  <si>
    <t>運輸・通信業、
電気・ガス・水道業</t>
    <rPh sb="8" eb="9">
      <t>ﾃﾞﾝ</t>
    </rPh>
    <phoneticPr fontId="2" type="halfwidthKatakana"/>
  </si>
  <si>
    <t>表３－１　回答事業所における従業員の雇用形態別内訳（60歳以上）</t>
    <rPh sb="18" eb="20">
      <t>ｺﾖｳ</t>
    </rPh>
    <rPh sb="20" eb="22">
      <t>ｹｲﾀｲ</t>
    </rPh>
    <rPh sb="22" eb="23">
      <t>ﾍﾞﾂ</t>
    </rPh>
    <rPh sb="28" eb="31">
      <t>ｻｲｲｼﾞｮｳ</t>
    </rPh>
    <phoneticPr fontId="2" type="halfwidthKatakana"/>
  </si>
  <si>
    <t>60歳以上の従業員数
（総数）</t>
    <rPh sb="2" eb="5">
      <t>ｻｲｲｼﾞｮｳ</t>
    </rPh>
    <rPh sb="6" eb="9">
      <t>ｼﾞｭｳｷﾞｮｳｲﾝ</t>
    </rPh>
    <rPh sb="12" eb="14">
      <t>ｿｳｽｳ</t>
    </rPh>
    <phoneticPr fontId="2" type="halfwidthKatakana"/>
  </si>
  <si>
    <t>正規
従業員
（60歳以上）</t>
    <rPh sb="10" eb="13">
      <t>ｻｲｲｼﾞｮｳ</t>
    </rPh>
    <phoneticPr fontId="2" type="halfwidthKatakana"/>
  </si>
  <si>
    <t>非正規
従業員
（60歳以上）</t>
    <rPh sb="11" eb="14">
      <t>ｻｲｲｼﾞｮｳ</t>
    </rPh>
    <phoneticPr fontId="2" type="halfwidthKatakana"/>
  </si>
  <si>
    <t>パートタイム労働者
（60歳以上）</t>
    <rPh sb="6" eb="9">
      <t>ﾛｳﾄﾞｳｼｬ</t>
    </rPh>
    <rPh sb="13" eb="14">
      <t>ｻｲ</t>
    </rPh>
    <rPh sb="14" eb="16">
      <t>ｲｼﾞｮｳ</t>
    </rPh>
    <phoneticPr fontId="2" type="halfwidthKatakana"/>
  </si>
  <si>
    <t>1日および1週の所定労働時間（日数）が正規従業員と同じ者
(60歳以上)</t>
    <rPh sb="1" eb="2">
      <t>ﾆﾁ</t>
    </rPh>
    <rPh sb="6" eb="7">
      <t>ｼｭｳ</t>
    </rPh>
    <rPh sb="8" eb="10">
      <t>ｼｮﾃｲ</t>
    </rPh>
    <rPh sb="10" eb="12">
      <t>ﾛｳﾄﾞｳ</t>
    </rPh>
    <rPh sb="12" eb="14">
      <t>ｼﾞｶﾝ</t>
    </rPh>
    <rPh sb="15" eb="17">
      <t>ﾆｯｽｳ</t>
    </rPh>
    <rPh sb="19" eb="21">
      <t>ｾｲｷ</t>
    </rPh>
    <rPh sb="21" eb="24">
      <t>ｼﾞｭｳｷﾞｮｳｲﾝ</t>
    </rPh>
    <rPh sb="25" eb="26">
      <t>ｵﾅ</t>
    </rPh>
    <rPh sb="27" eb="28">
      <t>ﾓﾉ</t>
    </rPh>
    <rPh sb="32" eb="35">
      <t>ｻｲｲｼﾞｮｳ</t>
    </rPh>
    <phoneticPr fontId="2" type="halfwidthKatakana"/>
  </si>
  <si>
    <t>1日または1週の所定労働時間（日数）が正規従業員より短い者
(60歳以上)</t>
    <rPh sb="1" eb="2">
      <t>ﾆﾁ</t>
    </rPh>
    <rPh sb="6" eb="7">
      <t>ｼｭｳ</t>
    </rPh>
    <rPh sb="8" eb="10">
      <t>ｼｮﾃｲ</t>
    </rPh>
    <rPh sb="10" eb="12">
      <t>ﾛｳﾄﾞｳ</t>
    </rPh>
    <rPh sb="12" eb="14">
      <t>ｼﾞｶﾝ</t>
    </rPh>
    <rPh sb="15" eb="17">
      <t>ﾆｯｽｳ</t>
    </rPh>
    <rPh sb="19" eb="21">
      <t>ｾｲｷ</t>
    </rPh>
    <rPh sb="21" eb="24">
      <t>ｼﾞｭｳｷﾞｮｳｲﾝ</t>
    </rPh>
    <rPh sb="26" eb="27">
      <t>ﾐｼﾞｶ</t>
    </rPh>
    <rPh sb="28" eb="29">
      <t>ﾓﾉ</t>
    </rPh>
    <rPh sb="33" eb="36">
      <t>ｻｲｲｼﾞｮｳ</t>
    </rPh>
    <phoneticPr fontId="2" type="halfwidthKatakana"/>
  </si>
  <si>
    <t>派遣
従業員
（60歳以上）</t>
    <rPh sb="0" eb="2">
      <t>ﾊｹﾝ</t>
    </rPh>
    <rPh sb="3" eb="6">
      <t>ｼﾞｭｳｷﾞｮｳｲﾝ</t>
    </rPh>
    <rPh sb="10" eb="13">
      <t>ｻｲｲｼﾞｮｳ</t>
    </rPh>
    <phoneticPr fontId="2" type="halfwidthKatakana"/>
  </si>
  <si>
    <t>その他の労働者
（60歳以上）</t>
    <rPh sb="2" eb="3">
      <t>ﾀ</t>
    </rPh>
    <rPh sb="4" eb="7">
      <t>ﾛｳﾄﾞｳｼｬ</t>
    </rPh>
    <rPh sb="11" eb="14">
      <t>ｻｲｲｼﾞｮｳ</t>
    </rPh>
    <phoneticPr fontId="2" type="halfwidthKatakana"/>
  </si>
  <si>
    <t>企業規模別事業所・従業員数計</t>
  </si>
  <si>
    <t>　/総従業員数</t>
  </si>
  <si>
    <t>　/男（女）総従業員数</t>
  </si>
  <si>
    <t>再掲</t>
    <rPh sb="0" eb="2">
      <t>サイケイ</t>
    </rPh>
    <phoneticPr fontId="2"/>
  </si>
  <si>
    <t>上記チェック（ゼロならOK）</t>
  </si>
  <si>
    <t>表３－２　回答事業所における従業員の雇用形態別内訳（60～65歳）</t>
    <rPh sb="18" eb="20">
      <t>ｺﾖｳ</t>
    </rPh>
    <rPh sb="20" eb="22">
      <t>ｹｲﾀｲ</t>
    </rPh>
    <rPh sb="22" eb="23">
      <t>ﾍﾞﾂ</t>
    </rPh>
    <rPh sb="31" eb="32">
      <t>ｻｲ</t>
    </rPh>
    <phoneticPr fontId="2" type="halfwidthKatakana"/>
  </si>
  <si>
    <t>60～65歳の従業員数
（総数）</t>
    <rPh sb="7" eb="10">
      <t>ｼﾞｭｳｷﾞｮｳｲﾝ</t>
    </rPh>
    <rPh sb="13" eb="15">
      <t>ｿｳｽｳ</t>
    </rPh>
    <phoneticPr fontId="2" type="halfwidthKatakana"/>
  </si>
  <si>
    <t>正規
従業員
（60～65歳）</t>
    <phoneticPr fontId="2" type="halfwidthKatakana"/>
  </si>
  <si>
    <t>非正規
従業員
（60～65歳）</t>
    <phoneticPr fontId="2" type="halfwidthKatakana"/>
  </si>
  <si>
    <t>パートタイム労働者
（60～65歳）</t>
    <rPh sb="6" eb="9">
      <t>ﾛｳﾄﾞｳｼｬ</t>
    </rPh>
    <phoneticPr fontId="2" type="halfwidthKatakana"/>
  </si>
  <si>
    <t>1日および1週の所定労働時間（日数）が正規従業員と同じ者
(60～65歳)</t>
    <rPh sb="1" eb="2">
      <t>ﾆﾁ</t>
    </rPh>
    <rPh sb="6" eb="7">
      <t>ｼｭｳ</t>
    </rPh>
    <rPh sb="8" eb="10">
      <t>ｼｮﾃｲ</t>
    </rPh>
    <rPh sb="10" eb="12">
      <t>ﾛｳﾄﾞｳ</t>
    </rPh>
    <rPh sb="12" eb="14">
      <t>ｼﾞｶﾝ</t>
    </rPh>
    <rPh sb="15" eb="17">
      <t>ﾆｯｽｳ</t>
    </rPh>
    <rPh sb="19" eb="21">
      <t>ｾｲｷ</t>
    </rPh>
    <rPh sb="21" eb="24">
      <t>ｼﾞｭｳｷﾞｮｳｲﾝ</t>
    </rPh>
    <rPh sb="25" eb="26">
      <t>ｵﾅ</t>
    </rPh>
    <rPh sb="27" eb="28">
      <t>ﾓﾉ</t>
    </rPh>
    <phoneticPr fontId="2" type="halfwidthKatakana"/>
  </si>
  <si>
    <t>1日または1週の所定労働時間（日数）が正規従業員より短い者
(60～65歳)</t>
    <rPh sb="1" eb="2">
      <t>ﾆﾁ</t>
    </rPh>
    <rPh sb="6" eb="7">
      <t>ｼｭｳ</t>
    </rPh>
    <rPh sb="8" eb="10">
      <t>ｼｮﾃｲ</t>
    </rPh>
    <rPh sb="10" eb="12">
      <t>ﾛｳﾄﾞｳ</t>
    </rPh>
    <rPh sb="12" eb="14">
      <t>ｼﾞｶﾝ</t>
    </rPh>
    <rPh sb="15" eb="17">
      <t>ﾆｯｽｳ</t>
    </rPh>
    <rPh sb="19" eb="21">
      <t>ｾｲｷ</t>
    </rPh>
    <rPh sb="21" eb="24">
      <t>ｼﾞｭｳｷﾞｮｳｲﾝ</t>
    </rPh>
    <rPh sb="26" eb="27">
      <t>ﾐｼﾞｶ</t>
    </rPh>
    <rPh sb="28" eb="29">
      <t>ﾓﾉ</t>
    </rPh>
    <phoneticPr fontId="2" type="halfwidthKatakana"/>
  </si>
  <si>
    <t>派遣
従業員
（60～65歳）</t>
    <rPh sb="0" eb="2">
      <t>ﾊｹﾝ</t>
    </rPh>
    <rPh sb="3" eb="6">
      <t>ｼﾞｭｳｷﾞｮｳｲﾝ</t>
    </rPh>
    <phoneticPr fontId="2" type="halfwidthKatakana"/>
  </si>
  <si>
    <t>その他の労働者
（60～65歳）</t>
    <rPh sb="2" eb="3">
      <t>ﾀ</t>
    </rPh>
    <rPh sb="4" eb="7">
      <t>ﾛｳﾄﾞｳｼｬ</t>
    </rPh>
    <phoneticPr fontId="2" type="halfwidthKatakana"/>
  </si>
  <si>
    <t>表３　回答事業所における従業員の雇用形態別内訳（60歳以上）</t>
    <rPh sb="16" eb="18">
      <t>ｺﾖｳ</t>
    </rPh>
    <rPh sb="18" eb="20">
      <t>ｹｲﾀｲ</t>
    </rPh>
    <rPh sb="20" eb="21">
      <t>ﾍﾞﾂ</t>
    </rPh>
    <rPh sb="26" eb="29">
      <t>ｻｲｲｼﾞｮｳ</t>
    </rPh>
    <phoneticPr fontId="2" type="halfwidthKatakana"/>
  </si>
  <si>
    <t>表３－３　回答事業所における従業員の雇用形態別内訳（66歳以上）</t>
    <rPh sb="18" eb="20">
      <t>ｺﾖｳ</t>
    </rPh>
    <rPh sb="20" eb="22">
      <t>ｹｲﾀｲ</t>
    </rPh>
    <rPh sb="22" eb="23">
      <t>ﾍﾞﾂ</t>
    </rPh>
    <phoneticPr fontId="2" type="halfwidthKatakana"/>
  </si>
  <si>
    <t>66歳以上の従業員数
（総数）</t>
    <rPh sb="6" eb="9">
      <t>ｼﾞｭｳｷﾞｮｳｲﾝ</t>
    </rPh>
    <rPh sb="12" eb="14">
      <t>ｿｳｽｳ</t>
    </rPh>
    <phoneticPr fontId="2" type="halfwidthKatakana"/>
  </si>
  <si>
    <t>正規
従業員
（66歳以上）</t>
    <phoneticPr fontId="2" type="halfwidthKatakana"/>
  </si>
  <si>
    <t>非正規
従業員
（66歳以上）</t>
    <phoneticPr fontId="2" type="halfwidthKatakana"/>
  </si>
  <si>
    <t>パートタイム労働者
（66歳以上）</t>
    <rPh sb="6" eb="9">
      <t>ﾛｳﾄﾞｳｼｬ</t>
    </rPh>
    <rPh sb="14" eb="16">
      <t>ｲｼﾞｮｳ</t>
    </rPh>
    <phoneticPr fontId="2" type="halfwidthKatakana"/>
  </si>
  <si>
    <t>1日および1週の所定労働時間（日数）が正規従業員と同じ者
(66歳以上)</t>
    <rPh sb="1" eb="2">
      <t>ﾆﾁ</t>
    </rPh>
    <rPh sb="6" eb="7">
      <t>ｼｭｳ</t>
    </rPh>
    <rPh sb="8" eb="10">
      <t>ｼｮﾃｲ</t>
    </rPh>
    <rPh sb="10" eb="12">
      <t>ﾛｳﾄﾞｳ</t>
    </rPh>
    <rPh sb="12" eb="14">
      <t>ｼﾞｶﾝ</t>
    </rPh>
    <rPh sb="15" eb="17">
      <t>ﾆｯｽｳ</t>
    </rPh>
    <rPh sb="19" eb="21">
      <t>ｾｲｷ</t>
    </rPh>
    <rPh sb="21" eb="24">
      <t>ｼﾞｭｳｷﾞｮｳｲﾝ</t>
    </rPh>
    <rPh sb="25" eb="26">
      <t>ｵﾅ</t>
    </rPh>
    <rPh sb="27" eb="28">
      <t>ﾓﾉ</t>
    </rPh>
    <phoneticPr fontId="2" type="halfwidthKatakana"/>
  </si>
  <si>
    <t>1日または1週の所定労働時間（日数）が正規従業員より短い者
(66歳以上)</t>
    <rPh sb="1" eb="2">
      <t>ﾆﾁ</t>
    </rPh>
    <rPh sb="6" eb="7">
      <t>ｼｭｳ</t>
    </rPh>
    <rPh sb="8" eb="10">
      <t>ｼｮﾃｲ</t>
    </rPh>
    <rPh sb="10" eb="12">
      <t>ﾛｳﾄﾞｳ</t>
    </rPh>
    <rPh sb="12" eb="14">
      <t>ｼﾞｶﾝ</t>
    </rPh>
    <rPh sb="15" eb="17">
      <t>ﾆｯｽｳ</t>
    </rPh>
    <rPh sb="19" eb="21">
      <t>ｾｲｷ</t>
    </rPh>
    <rPh sb="21" eb="24">
      <t>ｼﾞｭｳｷﾞｮｳｲﾝ</t>
    </rPh>
    <rPh sb="26" eb="27">
      <t>ﾐｼﾞｶ</t>
    </rPh>
    <rPh sb="28" eb="29">
      <t>ﾓﾉ</t>
    </rPh>
    <phoneticPr fontId="2" type="halfwidthKatakana"/>
  </si>
  <si>
    <t>派遣
従業員
（66歳以上）</t>
    <rPh sb="0" eb="2">
      <t>ﾊｹﾝ</t>
    </rPh>
    <rPh sb="3" eb="6">
      <t>ｼﾞｭｳｷﾞｮｳｲﾝ</t>
    </rPh>
    <phoneticPr fontId="2" type="halfwidthKatakana"/>
  </si>
  <si>
    <t>その他の労働者
（66歳以上）</t>
    <rPh sb="2" eb="3">
      <t>ﾀ</t>
    </rPh>
    <rPh sb="4" eb="7">
      <t>ﾛｳﾄﾞｳｼｬ</t>
    </rPh>
    <phoneticPr fontId="2" type="halfwidthKatakana"/>
  </si>
  <si>
    <t>表４　早期離職の状況</t>
    <rPh sb="3" eb="5">
      <t>ソウキ</t>
    </rPh>
    <rPh sb="5" eb="7">
      <t>リショク</t>
    </rPh>
    <rPh sb="8" eb="10">
      <t>ジョウキョウ</t>
    </rPh>
    <phoneticPr fontId="2"/>
  </si>
  <si>
    <t>　　　　１段目：事業所数または採用者数もしくは離職者数</t>
    <rPh sb="5" eb="7">
      <t>ﾀﾞﾝﾒ</t>
    </rPh>
    <rPh sb="8" eb="11">
      <t>ｼﾞｷﾞｮｳｼｮ</t>
    </rPh>
    <rPh sb="11" eb="12">
      <t>ｽｳ</t>
    </rPh>
    <rPh sb="15" eb="18">
      <t>ｻｲﾖｳｼｬ</t>
    </rPh>
    <rPh sb="18" eb="19">
      <t>ｽｳ</t>
    </rPh>
    <rPh sb="23" eb="26">
      <t>ﾘｼｮｸｼｬ</t>
    </rPh>
    <rPh sb="26" eb="27">
      <t>ｽｳ</t>
    </rPh>
    <phoneticPr fontId="2" type="halfwidthKatakana"/>
  </si>
  <si>
    <t>　　　　２段目：回答事業所数に対する割合</t>
    <rPh sb="5" eb="7">
      <t>ﾀﾞﾝﾒ</t>
    </rPh>
    <rPh sb="8" eb="10">
      <t>ｶｲﾄｳ</t>
    </rPh>
    <rPh sb="10" eb="13">
      <t>ｼﾞｷﾞｮｳｼｮ</t>
    </rPh>
    <rPh sb="13" eb="14">
      <t>ｽｳ</t>
    </rPh>
    <rPh sb="15" eb="16">
      <t>ﾀｲ</t>
    </rPh>
    <rPh sb="18" eb="20">
      <t>ﾜﾘｱｲ</t>
    </rPh>
    <phoneticPr fontId="2" type="halfwidthKatakana"/>
  </si>
  <si>
    <t xml:space="preserve">                 または、過去3年間の採用者数に対する割合</t>
    <rPh sb="21" eb="23">
      <t>カコ</t>
    </rPh>
    <rPh sb="24" eb="26">
      <t>ネンカン</t>
    </rPh>
    <rPh sb="27" eb="30">
      <t>サイヨウシャ</t>
    </rPh>
    <rPh sb="30" eb="31">
      <t>スウ</t>
    </rPh>
    <rPh sb="32" eb="33">
      <t>タイ</t>
    </rPh>
    <rPh sb="35" eb="37">
      <t>ワリアイ</t>
    </rPh>
    <phoneticPr fontId="2"/>
  </si>
  <si>
    <t>　　　　３段目：過去３年間に採用者のあった事業所数に対する割合</t>
    <rPh sb="5" eb="7">
      <t>ﾀﾞﾝﾒ</t>
    </rPh>
    <rPh sb="8" eb="10">
      <t>ｶｺ</t>
    </rPh>
    <rPh sb="11" eb="13">
      <t>ﾈﾝｶﾝ</t>
    </rPh>
    <rPh sb="14" eb="16">
      <t>ｻｲﾖｳ</t>
    </rPh>
    <rPh sb="16" eb="17">
      <t>ｼｬ</t>
    </rPh>
    <rPh sb="21" eb="25">
      <t>ｼﾞｷﾞｮｳｼｮｽｳ</t>
    </rPh>
    <rPh sb="26" eb="27">
      <t>ﾀｲ</t>
    </rPh>
    <rPh sb="29" eb="31">
      <t>ﾜﾘｱｲ</t>
    </rPh>
    <phoneticPr fontId="2" type="halfwidthKatakana"/>
  </si>
  <si>
    <t>　　　　　　　　現在までに離職した者に対する割合</t>
    <phoneticPr fontId="2"/>
  </si>
  <si>
    <t>（単位：社、人、％）</t>
    <rPh sb="1" eb="3">
      <t>タンイ</t>
    </rPh>
    <rPh sb="4" eb="5">
      <t>シャ</t>
    </rPh>
    <rPh sb="6" eb="7">
      <t>ニン</t>
    </rPh>
    <phoneticPr fontId="2"/>
  </si>
  <si>
    <t>回答
事業所数</t>
    <rPh sb="0" eb="2">
      <t>カイトウ</t>
    </rPh>
    <rPh sb="3" eb="6">
      <t>ジギョウショ</t>
    </rPh>
    <rPh sb="6" eb="7">
      <t>スウ</t>
    </rPh>
    <phoneticPr fontId="2"/>
  </si>
  <si>
    <t>過去3年間に採用者のあった事業所数</t>
    <rPh sb="0" eb="2">
      <t>カコ</t>
    </rPh>
    <rPh sb="3" eb="5">
      <t>ネンカン</t>
    </rPh>
    <rPh sb="6" eb="8">
      <t>サイヨウ</t>
    </rPh>
    <rPh sb="8" eb="9">
      <t>シャ</t>
    </rPh>
    <rPh sb="13" eb="16">
      <t>ジギョウショ</t>
    </rPh>
    <rPh sb="16" eb="17">
      <t>スウ</t>
    </rPh>
    <phoneticPr fontId="2"/>
  </si>
  <si>
    <t>左記のうち離職者のあった事業所数</t>
    <rPh sb="0" eb="2">
      <t>サキ</t>
    </rPh>
    <rPh sb="5" eb="8">
      <t>リショクシャ</t>
    </rPh>
    <rPh sb="12" eb="15">
      <t>ジギョウショ</t>
    </rPh>
    <rPh sb="15" eb="16">
      <t>スウ</t>
    </rPh>
    <phoneticPr fontId="2"/>
  </si>
  <si>
    <t>過去3年間の
採用者数</t>
    <rPh sb="0" eb="2">
      <t>カコ</t>
    </rPh>
    <rPh sb="3" eb="5">
      <t>ネンカン</t>
    </rPh>
    <rPh sb="7" eb="10">
      <t>サイヨウシャ</t>
    </rPh>
    <rPh sb="10" eb="11">
      <t>スウ</t>
    </rPh>
    <phoneticPr fontId="2"/>
  </si>
  <si>
    <t>過去3年間に採用した者のうち、現在までに離職した者</t>
    <rPh sb="0" eb="2">
      <t>カコ</t>
    </rPh>
    <rPh sb="3" eb="5">
      <t>ネンカン</t>
    </rPh>
    <rPh sb="6" eb="8">
      <t>サイヨウ</t>
    </rPh>
    <rPh sb="10" eb="11">
      <t>モノ</t>
    </rPh>
    <rPh sb="15" eb="17">
      <t>ゲンザイ</t>
    </rPh>
    <rPh sb="20" eb="22">
      <t>リショク</t>
    </rPh>
    <rPh sb="24" eb="25">
      <t>モノ</t>
    </rPh>
    <phoneticPr fontId="2"/>
  </si>
  <si>
    <t>うち、26歳以下の者</t>
    <rPh sb="5" eb="6">
      <t>サイ</t>
    </rPh>
    <rPh sb="6" eb="8">
      <t>イカ</t>
    </rPh>
    <rPh sb="9" eb="10">
      <t>モノ</t>
    </rPh>
    <phoneticPr fontId="2"/>
  </si>
  <si>
    <t>その他</t>
  </si>
  <si>
    <t>計</t>
    <rPh sb="0" eb="1">
      <t>ケイ</t>
    </rPh>
    <phoneticPr fontId="2"/>
  </si>
  <si>
    <t>産業</t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</si>
  <si>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</si>
  <si>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</si>
  <si>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運輸・通信業、
電気・ガス・水道業</t>
    <phoneticPr fontId="2"/>
  </si>
  <si>
    <t>卸売業・小売業</t>
    <rPh sb="0" eb="2">
      <t>オロシウリ</t>
    </rPh>
    <rPh sb="2" eb="3">
      <t>ギョウ</t>
    </rPh>
    <rPh sb="4" eb="6">
      <t>コウリ</t>
    </rPh>
    <rPh sb="6" eb="7">
      <t>ギョウ</t>
    </rPh>
    <phoneticPr fontId="2"/>
  </si>
  <si>
    <t>金融業・保険業</t>
    <rPh sb="0" eb="2">
      <t>キンユウ</t>
    </rPh>
    <rPh sb="2" eb="3">
      <t>ギョウ</t>
    </rPh>
    <rPh sb="4" eb="7">
      <t>ホケンギョウ</t>
    </rPh>
    <phoneticPr fontId="2"/>
  </si>
  <si>
    <t>サービス業</t>
    <rPh sb="4" eb="5">
      <t>ギョウ</t>
    </rPh>
    <phoneticPr fontId="2"/>
  </si>
  <si>
    <t>企業規模</t>
    <rPh sb="0" eb="2">
      <t>キギョウ</t>
    </rPh>
    <rPh sb="2" eb="4">
      <t>キボ</t>
    </rPh>
    <phoneticPr fontId="2"/>
  </si>
  <si>
    <t>9人以下</t>
    <rPh sb="2" eb="4">
      <t>イカ</t>
    </rPh>
    <phoneticPr fontId="2"/>
  </si>
  <si>
    <t>10～29人</t>
    <phoneticPr fontId="2"/>
  </si>
  <si>
    <t>30～49人</t>
    <phoneticPr fontId="2"/>
  </si>
  <si>
    <t>50～99人</t>
    <phoneticPr fontId="2"/>
  </si>
  <si>
    <t>100～299人</t>
    <phoneticPr fontId="2"/>
  </si>
  <si>
    <t>300人以上</t>
    <rPh sb="4" eb="6">
      <t>イジョウ</t>
    </rPh>
    <phoneticPr fontId="2"/>
  </si>
  <si>
    <t>（再掲）</t>
    <rPh sb="1" eb="3">
      <t>サイケイ</t>
    </rPh>
    <phoneticPr fontId="2"/>
  </si>
  <si>
    <t>10～299人</t>
    <rPh sb="6" eb="7">
      <t>ニン</t>
    </rPh>
    <phoneticPr fontId="2"/>
  </si>
  <si>
    <t>30人以上</t>
    <rPh sb="2" eb="3">
      <t>ニン</t>
    </rPh>
    <rPh sb="3" eb="5">
      <t>イジョウ</t>
    </rPh>
    <phoneticPr fontId="2"/>
  </si>
  <si>
    <t>表５－１　女性管理職の状況</t>
    <rPh sb="0" eb="1">
      <t>ヒョウ</t>
    </rPh>
    <rPh sb="5" eb="7">
      <t>ジョセイ</t>
    </rPh>
    <rPh sb="7" eb="9">
      <t>カンリ</t>
    </rPh>
    <rPh sb="9" eb="10">
      <t>ショク</t>
    </rPh>
    <rPh sb="11" eb="13">
      <t>ジョウキョウ</t>
    </rPh>
    <phoneticPr fontId="2"/>
  </si>
  <si>
    <t>１段目：事業所数または管理職者数</t>
    <rPh sb="1" eb="3">
      <t>ﾀﾞﾝﾒ</t>
    </rPh>
    <rPh sb="4" eb="7">
      <t>ｼﾞｷﾞｮｳｼｮ</t>
    </rPh>
    <rPh sb="7" eb="8">
      <t>ｽｳ</t>
    </rPh>
    <rPh sb="11" eb="13">
      <t>ｶﾝﾘ</t>
    </rPh>
    <rPh sb="13" eb="14">
      <t>ｼｮｸ</t>
    </rPh>
    <rPh sb="14" eb="15">
      <t>ｼｬ</t>
    </rPh>
    <rPh sb="15" eb="16">
      <t>ｽｳ</t>
    </rPh>
    <phoneticPr fontId="2" type="halfwidthKatakana"/>
  </si>
  <si>
    <t>２段目：管理職者数に対する女性管理職者の割合</t>
    <rPh sb="1" eb="3">
      <t>ﾀﾞﾝﾒ</t>
    </rPh>
    <rPh sb="4" eb="6">
      <t>ｶﾝﾘ</t>
    </rPh>
    <rPh sb="6" eb="7">
      <t>ｼｮｸ</t>
    </rPh>
    <rPh sb="7" eb="8">
      <t>ｼｬ</t>
    </rPh>
    <rPh sb="8" eb="9">
      <t>ｽｳ</t>
    </rPh>
    <rPh sb="10" eb="11">
      <t>ﾀｲ</t>
    </rPh>
    <rPh sb="13" eb="15">
      <t>ｼﾞｮｾｲ</t>
    </rPh>
    <rPh sb="15" eb="17">
      <t>ｶﾝﾘ</t>
    </rPh>
    <rPh sb="17" eb="18">
      <t>ｼｮｸ</t>
    </rPh>
    <rPh sb="18" eb="19">
      <t>ｼｬ</t>
    </rPh>
    <rPh sb="20" eb="22">
      <t>ﾜﾘｱｲ</t>
    </rPh>
    <phoneticPr fontId="2" type="halfwidthKatakana"/>
  </si>
  <si>
    <t>回答事業所数</t>
    <rPh sb="0" eb="2">
      <t>カイトウ</t>
    </rPh>
    <rPh sb="2" eb="5">
      <t>ジギョウショ</t>
    </rPh>
    <rPh sb="5" eb="6">
      <t>スウ</t>
    </rPh>
    <phoneticPr fontId="2"/>
  </si>
  <si>
    <t>管理職者の人数</t>
    <rPh sb="0" eb="2">
      <t>カンリ</t>
    </rPh>
    <rPh sb="2" eb="3">
      <t>ショク</t>
    </rPh>
    <rPh sb="3" eb="4">
      <t>シャ</t>
    </rPh>
    <rPh sb="5" eb="7">
      <t>ニンズウ</t>
    </rPh>
    <phoneticPr fontId="2"/>
  </si>
  <si>
    <t>うち、女性管理職者の人数</t>
    <rPh sb="3" eb="5">
      <t>ジョセイ</t>
    </rPh>
    <rPh sb="5" eb="7">
      <t>カンリ</t>
    </rPh>
    <rPh sb="7" eb="8">
      <t>ショク</t>
    </rPh>
    <rPh sb="8" eb="9">
      <t>シャ</t>
    </rPh>
    <rPh sb="10" eb="12">
      <t>ニンズウ</t>
    </rPh>
    <phoneticPr fontId="2"/>
  </si>
  <si>
    <t>表５－２　女性リーダーの状況</t>
    <rPh sb="0" eb="1">
      <t>ヒョウ</t>
    </rPh>
    <rPh sb="5" eb="7">
      <t>ジョセイ</t>
    </rPh>
    <rPh sb="12" eb="14">
      <t>ジョウキョウ</t>
    </rPh>
    <phoneticPr fontId="2"/>
  </si>
  <si>
    <t>１段目：事業所数またはリーダーの人数</t>
    <rPh sb="1" eb="3">
      <t>ﾀﾞﾝﾒ</t>
    </rPh>
    <rPh sb="4" eb="7">
      <t>ｼﾞｷﾞｮｳｼｮ</t>
    </rPh>
    <rPh sb="7" eb="8">
      <t>ｽｳ</t>
    </rPh>
    <rPh sb="16" eb="17">
      <t>ﾆﾝ</t>
    </rPh>
    <rPh sb="17" eb="18">
      <t>ｽｳ</t>
    </rPh>
    <phoneticPr fontId="2" type="halfwidthKatakana"/>
  </si>
  <si>
    <t>２段目：リーダーの人数に対する女性リーダーの割合</t>
    <rPh sb="1" eb="3">
      <t>ﾀﾞﾝﾒ</t>
    </rPh>
    <rPh sb="9" eb="11">
      <t>ﾆﾝｽﾞｳ</t>
    </rPh>
    <rPh sb="12" eb="13">
      <t>ﾀｲ</t>
    </rPh>
    <rPh sb="15" eb="17">
      <t>ｼﾞｮｾｲ</t>
    </rPh>
    <rPh sb="22" eb="24">
      <t>ﾜﾘｱｲ</t>
    </rPh>
    <phoneticPr fontId="2" type="halfwidthKatakana"/>
  </si>
  <si>
    <t>リーダーの人数</t>
    <rPh sb="5" eb="7">
      <t>ニンズウ</t>
    </rPh>
    <phoneticPr fontId="2"/>
  </si>
  <si>
    <t>うち、女性リーダーの人数</t>
    <rPh sb="3" eb="5">
      <t>ジョセイ</t>
    </rPh>
    <rPh sb="10" eb="12">
      <t>ニンズウ</t>
    </rPh>
    <phoneticPr fontId="2"/>
  </si>
  <si>
    <t>表５－３　平均勤続年数の状況</t>
    <rPh sb="0" eb="1">
      <t>ヒョウ</t>
    </rPh>
    <rPh sb="5" eb="7">
      <t>ヘイキン</t>
    </rPh>
    <rPh sb="7" eb="9">
      <t>キンゾク</t>
    </rPh>
    <rPh sb="9" eb="11">
      <t>ネンスウ</t>
    </rPh>
    <rPh sb="12" eb="14">
      <t>ジョウキョウ</t>
    </rPh>
    <phoneticPr fontId="2"/>
  </si>
  <si>
    <t>（正規従業員）</t>
    <rPh sb="1" eb="3">
      <t>セイキ</t>
    </rPh>
    <rPh sb="3" eb="6">
      <t>ジュウギョウイン</t>
    </rPh>
    <phoneticPr fontId="2"/>
  </si>
  <si>
    <t>（単位：社、年）</t>
    <rPh sb="1" eb="3">
      <t>ﾀﾝｲ</t>
    </rPh>
    <rPh sb="4" eb="5">
      <t>ｼｬ</t>
    </rPh>
    <rPh sb="6" eb="7">
      <t>ﾈﾝ</t>
    </rPh>
    <phoneticPr fontId="2" type="halfwidthKatakana"/>
  </si>
  <si>
    <t>男性従業員</t>
    <rPh sb="0" eb="2">
      <t>ダンセイ</t>
    </rPh>
    <rPh sb="2" eb="5">
      <t>ジュウギョウイン</t>
    </rPh>
    <phoneticPr fontId="2"/>
  </si>
  <si>
    <t>女性従業員</t>
    <rPh sb="0" eb="2">
      <t>ジョセイ</t>
    </rPh>
    <rPh sb="2" eb="5">
      <t>ジュウギョウイン</t>
    </rPh>
    <phoneticPr fontId="2"/>
  </si>
  <si>
    <t>産業</t>
    <rPh sb="0" eb="2">
      <t>サンギョウ</t>
    </rPh>
    <phoneticPr fontId="2"/>
  </si>
  <si>
    <t>運輸・通信業、
電気・ガス・水道業</t>
    <rPh sb="0" eb="2">
      <t>ウンユ</t>
    </rPh>
    <rPh sb="3" eb="5">
      <t>ツウシン</t>
    </rPh>
    <rPh sb="5" eb="6">
      <t>ギョウ</t>
    </rPh>
    <phoneticPr fontId="2"/>
  </si>
  <si>
    <t>企業規模</t>
    <rPh sb="0" eb="2">
      <t>キギョウ</t>
    </rPh>
    <phoneticPr fontId="2"/>
  </si>
  <si>
    <t>9人以下</t>
    <rPh sb="1" eb="2">
      <t>ニン</t>
    </rPh>
    <rPh sb="2" eb="4">
      <t>イカ</t>
    </rPh>
    <phoneticPr fontId="2"/>
  </si>
  <si>
    <t>10～29人</t>
    <rPh sb="5" eb="6">
      <t>ニン</t>
    </rPh>
    <phoneticPr fontId="2"/>
  </si>
  <si>
    <t>30～49人</t>
    <rPh sb="5" eb="6">
      <t>ニン</t>
    </rPh>
    <phoneticPr fontId="2"/>
  </si>
  <si>
    <t>50～99人</t>
    <rPh sb="5" eb="6">
      <t>ニン</t>
    </rPh>
    <phoneticPr fontId="2"/>
  </si>
  <si>
    <t>100～299人</t>
    <rPh sb="7" eb="8">
      <t>ニン</t>
    </rPh>
    <phoneticPr fontId="2"/>
  </si>
  <si>
    <t>300人以上</t>
    <rPh sb="3" eb="4">
      <t>ニン</t>
    </rPh>
    <rPh sb="4" eb="6">
      <t>イジョウ</t>
    </rPh>
    <phoneticPr fontId="2"/>
  </si>
  <si>
    <t>（再掲）
　　　10～299人</t>
    <rPh sb="1" eb="3">
      <t>サイケイ</t>
    </rPh>
    <rPh sb="14" eb="15">
      <t>ニン</t>
    </rPh>
    <phoneticPr fontId="2"/>
  </si>
  <si>
    <t>（再掲）
　　　30人以上</t>
    <rPh sb="1" eb="3">
      <t>サイケイ</t>
    </rPh>
    <rPh sb="10" eb="11">
      <t>ニン</t>
    </rPh>
    <rPh sb="11" eb="13">
      <t>イジョウ</t>
    </rPh>
    <phoneticPr fontId="2"/>
  </si>
  <si>
    <t>表６　就業規則の作成の有無</t>
    <rPh sb="3" eb="5">
      <t>シュウギョウ</t>
    </rPh>
    <rPh sb="5" eb="7">
      <t>キソク</t>
    </rPh>
    <rPh sb="8" eb="10">
      <t>サクセイ</t>
    </rPh>
    <rPh sb="11" eb="13">
      <t>ウム</t>
    </rPh>
    <phoneticPr fontId="2"/>
  </si>
  <si>
    <t>２段目：回答事業所数に対する割合</t>
    <rPh sb="1" eb="3">
      <t>ﾀﾞﾝﾒ</t>
    </rPh>
    <rPh sb="4" eb="6">
      <t>ｶｲﾄｳ</t>
    </rPh>
    <rPh sb="6" eb="9">
      <t>ｼﾞｷﾞｮｳｼｮ</t>
    </rPh>
    <rPh sb="9" eb="10">
      <t>ｽｳ</t>
    </rPh>
    <rPh sb="11" eb="12">
      <t>ﾀｲ</t>
    </rPh>
    <rPh sb="14" eb="16">
      <t>ﾜﾘｱｲ</t>
    </rPh>
    <phoneticPr fontId="2" type="halfwidthKatakana"/>
  </si>
  <si>
    <t>就業規則を作成
している</t>
    <rPh sb="0" eb="2">
      <t>シュウギョウ</t>
    </rPh>
    <rPh sb="2" eb="4">
      <t>キソク</t>
    </rPh>
    <rPh sb="5" eb="7">
      <t>サクセイ</t>
    </rPh>
    <phoneticPr fontId="2"/>
  </si>
  <si>
    <t>就業規則を作成
していない</t>
    <rPh sb="0" eb="2">
      <t>シュウギョウ</t>
    </rPh>
    <rPh sb="2" eb="4">
      <t>キソク</t>
    </rPh>
    <rPh sb="5" eb="7">
      <t>サクセイ</t>
    </rPh>
    <phoneticPr fontId="2"/>
  </si>
  <si>
    <t>無回答</t>
    <rPh sb="0" eb="3">
      <t>ムカイトウ</t>
    </rPh>
    <phoneticPr fontId="2"/>
  </si>
  <si>
    <t>表７　週休制の状況</t>
    <rPh sb="0" eb="1">
      <t>ヒョウ</t>
    </rPh>
    <rPh sb="3" eb="5">
      <t>シュウキュウ</t>
    </rPh>
    <rPh sb="5" eb="6">
      <t>セイ</t>
    </rPh>
    <rPh sb="7" eb="9">
      <t>ジョウキョウ</t>
    </rPh>
    <phoneticPr fontId="2"/>
  </si>
  <si>
    <t>２段目：回答事業所数に対する週休制の形態の割合</t>
    <rPh sb="1" eb="3">
      <t>ﾀﾞﾝﾒ</t>
    </rPh>
    <rPh sb="4" eb="6">
      <t>ｶｲﾄｳ</t>
    </rPh>
    <rPh sb="6" eb="9">
      <t>ｼﾞｷﾞｮｳｼｮ</t>
    </rPh>
    <rPh sb="9" eb="10">
      <t>ｽｳ</t>
    </rPh>
    <rPh sb="11" eb="12">
      <t>ﾀｲ</t>
    </rPh>
    <rPh sb="14" eb="17">
      <t>ｼｭｳｷｭｳｾｲ</t>
    </rPh>
    <rPh sb="18" eb="20">
      <t>ｹｲﾀｲ</t>
    </rPh>
    <rPh sb="21" eb="23">
      <t>ﾜﾘｱｲ</t>
    </rPh>
    <phoneticPr fontId="2" type="halfwidthKatakana"/>
  </si>
  <si>
    <t>回答
事業所数</t>
    <rPh sb="0" eb="2">
      <t>カイトウ</t>
    </rPh>
    <rPh sb="3" eb="6">
      <t>ジギョウショ</t>
    </rPh>
    <rPh sb="6" eb="7">
      <t>カズ</t>
    </rPh>
    <phoneticPr fontId="2"/>
  </si>
  <si>
    <t>週休
１日制</t>
    <rPh sb="0" eb="2">
      <t>シュウキュウ</t>
    </rPh>
    <rPh sb="4" eb="5">
      <t>ニチ</t>
    </rPh>
    <rPh sb="5" eb="6">
      <t>セイ</t>
    </rPh>
    <phoneticPr fontId="2"/>
  </si>
  <si>
    <t>週休
１日半制</t>
    <rPh sb="0" eb="2">
      <t>シュウキュウ</t>
    </rPh>
    <rPh sb="4" eb="5">
      <t>ニチ</t>
    </rPh>
    <rPh sb="5" eb="6">
      <t>ハン</t>
    </rPh>
    <rPh sb="6" eb="7">
      <t>セイ</t>
    </rPh>
    <phoneticPr fontId="2"/>
  </si>
  <si>
    <t>何らかの
週休
２日制</t>
    <rPh sb="0" eb="1">
      <t>ナン</t>
    </rPh>
    <rPh sb="5" eb="7">
      <t>シュウキュウ</t>
    </rPh>
    <rPh sb="9" eb="10">
      <t>ニチ</t>
    </rPh>
    <rPh sb="10" eb="11">
      <t>セイ</t>
    </rPh>
    <phoneticPr fontId="2"/>
  </si>
  <si>
    <t>その他
（週休３日制、３勤３休など）</t>
    <rPh sb="2" eb="3">
      <t>タ</t>
    </rPh>
    <rPh sb="5" eb="7">
      <t>シュウキュウ</t>
    </rPh>
    <rPh sb="8" eb="9">
      <t>ニチ</t>
    </rPh>
    <rPh sb="9" eb="10">
      <t>セイ</t>
    </rPh>
    <rPh sb="12" eb="13">
      <t>キン</t>
    </rPh>
    <rPh sb="14" eb="15">
      <t>キュウ</t>
    </rPh>
    <phoneticPr fontId="2"/>
  </si>
  <si>
    <t>変形
休日制
（４週４休）</t>
    <rPh sb="0" eb="1">
      <t>ヘン</t>
    </rPh>
    <rPh sb="1" eb="2">
      <t>ケイ</t>
    </rPh>
    <rPh sb="3" eb="5">
      <t>キュウジツ</t>
    </rPh>
    <rPh sb="5" eb="6">
      <t>セイ</t>
    </rPh>
    <rPh sb="9" eb="10">
      <t>シュウ</t>
    </rPh>
    <rPh sb="11" eb="12">
      <t>キュウ</t>
    </rPh>
    <phoneticPr fontId="2"/>
  </si>
  <si>
    <t>完全
週休
２日制</t>
    <rPh sb="0" eb="2">
      <t>カンゼン</t>
    </rPh>
    <rPh sb="3" eb="5">
      <t>シュウキュウ</t>
    </rPh>
    <rPh sb="7" eb="8">
      <t>ニチ</t>
    </rPh>
    <rPh sb="8" eb="9">
      <t>セイ</t>
    </rPh>
    <phoneticPr fontId="2"/>
  </si>
  <si>
    <t>その他の週休
２日制</t>
    <rPh sb="2" eb="3">
      <t>タ</t>
    </rPh>
    <rPh sb="4" eb="6">
      <t>シュウキュウ</t>
    </rPh>
    <rPh sb="8" eb="9">
      <t>ニチ</t>
    </rPh>
    <rPh sb="9" eb="10">
      <t>セイ</t>
    </rPh>
    <phoneticPr fontId="2"/>
  </si>
  <si>
    <t>卸売業・小売業</t>
    <rPh sb="2" eb="3">
      <t>ギョウ</t>
    </rPh>
    <phoneticPr fontId="2"/>
  </si>
  <si>
    <t>金融業・保険業</t>
    <rPh sb="2" eb="3">
      <t>ギョウ</t>
    </rPh>
    <phoneticPr fontId="2"/>
  </si>
  <si>
    <t>表８　所定外労働（残業）の状況</t>
    <rPh sb="0" eb="1">
      <t>ヒョウ</t>
    </rPh>
    <rPh sb="3" eb="5">
      <t>ショテイ</t>
    </rPh>
    <rPh sb="5" eb="6">
      <t>ガイ</t>
    </rPh>
    <rPh sb="6" eb="8">
      <t>ロウドウ</t>
    </rPh>
    <rPh sb="9" eb="11">
      <t>ザンギョウ</t>
    </rPh>
    <rPh sb="13" eb="15">
      <t>ジョウキョウ</t>
    </rPh>
    <phoneticPr fontId="2"/>
  </si>
  <si>
    <t>（単位：社、時間）</t>
    <rPh sb="1" eb="3">
      <t>ﾀﾝｲ</t>
    </rPh>
    <rPh sb="4" eb="5">
      <t>ｼｬ</t>
    </rPh>
    <rPh sb="6" eb="8">
      <t>ｼﾞｶﾝ</t>
    </rPh>
    <phoneticPr fontId="2" type="halfwidthKatakana"/>
  </si>
  <si>
    <t>1人当たり所定外労働の状況（年計）</t>
    <rPh sb="0" eb="2">
      <t>ヒトリ</t>
    </rPh>
    <rPh sb="2" eb="3">
      <t>ア</t>
    </rPh>
    <rPh sb="5" eb="7">
      <t>ショテイ</t>
    </rPh>
    <rPh sb="7" eb="8">
      <t>ガイ</t>
    </rPh>
    <rPh sb="8" eb="10">
      <t>ロウドウ</t>
    </rPh>
    <rPh sb="11" eb="13">
      <t>ジョウキョウ</t>
    </rPh>
    <rPh sb="14" eb="15">
      <t>ネン</t>
    </rPh>
    <rPh sb="15" eb="16">
      <t>ケイ</t>
    </rPh>
    <phoneticPr fontId="2"/>
  </si>
  <si>
    <t>所定外労働時間数</t>
    <rPh sb="0" eb="2">
      <t>ショテイ</t>
    </rPh>
    <rPh sb="2" eb="3">
      <t>ガイ</t>
    </rPh>
    <rPh sb="3" eb="5">
      <t>ロウドウ</t>
    </rPh>
    <rPh sb="5" eb="7">
      <t>ジカン</t>
    </rPh>
    <rPh sb="7" eb="8">
      <t>スウ</t>
    </rPh>
    <phoneticPr fontId="2"/>
  </si>
  <si>
    <t>表９　恒常的な所定外労働（残業）削減のための取組　（複数回答）</t>
    <rPh sb="0" eb="1">
      <t>ヒョウ</t>
    </rPh>
    <rPh sb="3" eb="5">
      <t>コウジョウ</t>
    </rPh>
    <rPh sb="5" eb="6">
      <t>テキ</t>
    </rPh>
    <rPh sb="7" eb="9">
      <t>ショテイ</t>
    </rPh>
    <rPh sb="9" eb="10">
      <t>ガイ</t>
    </rPh>
    <rPh sb="10" eb="12">
      <t>ロウドウ</t>
    </rPh>
    <rPh sb="13" eb="15">
      <t>ザンギョウ</t>
    </rPh>
    <rPh sb="16" eb="18">
      <t>サクゲン</t>
    </rPh>
    <rPh sb="22" eb="23">
      <t>ト</t>
    </rPh>
    <rPh sb="23" eb="24">
      <t>ク</t>
    </rPh>
    <rPh sb="26" eb="28">
      <t>フクスウ</t>
    </rPh>
    <rPh sb="28" eb="30">
      <t>カイトウ</t>
    </rPh>
    <phoneticPr fontId="2"/>
  </si>
  <si>
    <t>３段目：取組をしている事業所での取組内容の割合（複数回答）</t>
    <rPh sb="1" eb="3">
      <t>ﾀﾞﾝﾒ</t>
    </rPh>
    <rPh sb="4" eb="5">
      <t>ﾄ</t>
    </rPh>
    <rPh sb="5" eb="6">
      <t>ｸ</t>
    </rPh>
    <rPh sb="11" eb="14">
      <t>ｼﾞｷﾞｮｳｼｮ</t>
    </rPh>
    <rPh sb="16" eb="18">
      <t>ﾄﾘｸﾐ</t>
    </rPh>
    <rPh sb="18" eb="20">
      <t>ﾅｲﾖｳ</t>
    </rPh>
    <rPh sb="21" eb="23">
      <t>ﾜﾘｱｲ</t>
    </rPh>
    <rPh sb="24" eb="26">
      <t>ﾌｸｽｳ</t>
    </rPh>
    <rPh sb="26" eb="28">
      <t>ｶｲﾄｳ</t>
    </rPh>
    <phoneticPr fontId="2" type="halfwidthKatakana"/>
  </si>
  <si>
    <t>（単位：社、％）</t>
    <rPh sb="1" eb="3">
      <t>タンイ</t>
    </rPh>
    <rPh sb="4" eb="5">
      <t>シャ</t>
    </rPh>
    <phoneticPr fontId="2"/>
  </si>
  <si>
    <t>取組を
している</t>
    <rPh sb="0" eb="1">
      <t>ト</t>
    </rPh>
    <rPh sb="1" eb="2">
      <t>ク</t>
    </rPh>
    <phoneticPr fontId="2"/>
  </si>
  <si>
    <t>特になし</t>
    <rPh sb="0" eb="1">
      <t>トク</t>
    </rPh>
    <phoneticPr fontId="2"/>
  </si>
  <si>
    <t>業務量や
内容に
見合った
人員配置を工夫</t>
    <rPh sb="0" eb="2">
      <t>ギョウム</t>
    </rPh>
    <rPh sb="2" eb="3">
      <t>リョウ</t>
    </rPh>
    <rPh sb="5" eb="7">
      <t>ナイヨウ</t>
    </rPh>
    <rPh sb="9" eb="11">
      <t>ミア</t>
    </rPh>
    <rPh sb="14" eb="15">
      <t>ジンジ</t>
    </rPh>
    <rPh sb="15" eb="16">
      <t>イン</t>
    </rPh>
    <rPh sb="16" eb="18">
      <t>ハイチ</t>
    </rPh>
    <rPh sb="19" eb="21">
      <t>クフウ</t>
    </rPh>
    <phoneticPr fontId="2"/>
  </si>
  <si>
    <t>業務の効率を上げるための人材育成を実施</t>
    <rPh sb="0" eb="2">
      <t>ギョウム</t>
    </rPh>
    <rPh sb="3" eb="5">
      <t>コウリツ</t>
    </rPh>
    <rPh sb="6" eb="7">
      <t>ア</t>
    </rPh>
    <rPh sb="12" eb="14">
      <t>ジンザイ</t>
    </rPh>
    <rPh sb="14" eb="16">
      <t>イクセイ</t>
    </rPh>
    <rPh sb="17" eb="19">
      <t>ジッシ</t>
    </rPh>
    <phoneticPr fontId="2"/>
  </si>
  <si>
    <t>業務内容の共有化</t>
    <rPh sb="0" eb="2">
      <t>ギョウム</t>
    </rPh>
    <rPh sb="2" eb="4">
      <t>ナイヨウ</t>
    </rPh>
    <rPh sb="5" eb="8">
      <t>キョウユウカ</t>
    </rPh>
    <phoneticPr fontId="2"/>
  </si>
  <si>
    <t>残業の事前申請の徹底</t>
    <rPh sb="0" eb="2">
      <t>ザンギョウ</t>
    </rPh>
    <rPh sb="3" eb="5">
      <t>ジゼン</t>
    </rPh>
    <rPh sb="5" eb="7">
      <t>シンセイ</t>
    </rPh>
    <rPh sb="8" eb="10">
      <t>テッテイ</t>
    </rPh>
    <phoneticPr fontId="2"/>
  </si>
  <si>
    <t>変形労働時間制の導入</t>
    <rPh sb="0" eb="2">
      <t>ヘンケイ</t>
    </rPh>
    <rPh sb="2" eb="4">
      <t>ロウドウ</t>
    </rPh>
    <rPh sb="4" eb="6">
      <t>ジカン</t>
    </rPh>
    <rPh sb="6" eb="7">
      <t>セイ</t>
    </rPh>
    <rPh sb="8" eb="10">
      <t>ドウニュウ</t>
    </rPh>
    <phoneticPr fontId="2"/>
  </si>
  <si>
    <t>フレックスタイム制の導入</t>
    <rPh sb="8" eb="9">
      <t>セイ</t>
    </rPh>
    <rPh sb="10" eb="12">
      <t>ドウニュウ</t>
    </rPh>
    <phoneticPr fontId="2"/>
  </si>
  <si>
    <t>裁量労働制の導入</t>
    <rPh sb="0" eb="2">
      <t>サイリョウ</t>
    </rPh>
    <rPh sb="2" eb="4">
      <t>ロウドウ</t>
    </rPh>
    <rPh sb="4" eb="5">
      <t>セイ</t>
    </rPh>
    <rPh sb="6" eb="8">
      <t>ドウニュウ</t>
    </rPh>
    <phoneticPr fontId="2"/>
  </si>
  <si>
    <t>管理者に対する研修・教育</t>
    <rPh sb="0" eb="2">
      <t>カンリ</t>
    </rPh>
    <rPh sb="2" eb="3">
      <t>シャ</t>
    </rPh>
    <rPh sb="4" eb="5">
      <t>タイ</t>
    </rPh>
    <rPh sb="7" eb="9">
      <t>ケンシュウ</t>
    </rPh>
    <rPh sb="10" eb="12">
      <t>キョウイク</t>
    </rPh>
    <phoneticPr fontId="2"/>
  </si>
  <si>
    <t>残業削減のための数値目標設定</t>
    <rPh sb="0" eb="2">
      <t>ザンギョウ</t>
    </rPh>
    <rPh sb="2" eb="4">
      <t>サクゲン</t>
    </rPh>
    <rPh sb="8" eb="10">
      <t>スウチ</t>
    </rPh>
    <rPh sb="10" eb="12">
      <t>モクヒョウ</t>
    </rPh>
    <rPh sb="12" eb="14">
      <t>セッテイ</t>
    </rPh>
    <phoneticPr fontId="2"/>
  </si>
  <si>
    <t>ノー残業デー等の
実施</t>
    <rPh sb="2" eb="4">
      <t>ザンギョウ</t>
    </rPh>
    <rPh sb="6" eb="7">
      <t>トウ</t>
    </rPh>
    <rPh sb="9" eb="11">
      <t>ジッシ</t>
    </rPh>
    <phoneticPr fontId="2"/>
  </si>
  <si>
    <t>残業を削減した管理者を評価する制度の導入</t>
    <rPh sb="0" eb="2">
      <t>ザンギョウ</t>
    </rPh>
    <rPh sb="3" eb="5">
      <t>サクゲン</t>
    </rPh>
    <rPh sb="7" eb="10">
      <t>カンリシャ</t>
    </rPh>
    <rPh sb="11" eb="13">
      <t>ヒョウカ</t>
    </rPh>
    <rPh sb="15" eb="17">
      <t>セイド</t>
    </rPh>
    <rPh sb="18" eb="20">
      <t>ドウニュウ</t>
    </rPh>
    <phoneticPr fontId="2"/>
  </si>
  <si>
    <t>その他※</t>
    <rPh sb="2" eb="3">
      <t>ホカ</t>
    </rPh>
    <phoneticPr fontId="2"/>
  </si>
  <si>
    <t>※その他･･･定時帰社の呼びかけ、ＩＴ化等の設備投資　等</t>
    <rPh sb="3" eb="4">
      <t>ホカ</t>
    </rPh>
    <rPh sb="7" eb="9">
      <t>テイジ</t>
    </rPh>
    <rPh sb="9" eb="11">
      <t>キシャ</t>
    </rPh>
    <rPh sb="12" eb="13">
      <t>ヨ</t>
    </rPh>
    <rPh sb="19" eb="20">
      <t>カ</t>
    </rPh>
    <rPh sb="20" eb="21">
      <t>トウ</t>
    </rPh>
    <rPh sb="22" eb="24">
      <t>セツビ</t>
    </rPh>
    <rPh sb="24" eb="26">
      <t>トウシ</t>
    </rPh>
    <rPh sb="27" eb="28">
      <t>トウ</t>
    </rPh>
    <phoneticPr fontId="2"/>
  </si>
  <si>
    <t>表１０　年次有給休暇の状況</t>
    <rPh sb="0" eb="1">
      <t>ヒョウ</t>
    </rPh>
    <rPh sb="4" eb="6">
      <t>ネンジ</t>
    </rPh>
    <rPh sb="6" eb="8">
      <t>ユウキュウ</t>
    </rPh>
    <rPh sb="8" eb="10">
      <t>キュウカ</t>
    </rPh>
    <rPh sb="11" eb="13">
      <t>ジョウキョウ</t>
    </rPh>
    <phoneticPr fontId="2"/>
  </si>
  <si>
    <t>（単位：社、日、％）</t>
    <rPh sb="1" eb="3">
      <t>ﾀﾝｲ</t>
    </rPh>
    <rPh sb="4" eb="5">
      <t>ｼｬ</t>
    </rPh>
    <rPh sb="6" eb="7">
      <t>ﾆﾁ</t>
    </rPh>
    <phoneticPr fontId="2" type="halfwidthKatakana"/>
  </si>
  <si>
    <t>年次有給休暇の状況（１人当たり）</t>
    <rPh sb="0" eb="2">
      <t>ネンジ</t>
    </rPh>
    <rPh sb="2" eb="4">
      <t>ユウキュウ</t>
    </rPh>
    <rPh sb="4" eb="6">
      <t>キュウカ</t>
    </rPh>
    <rPh sb="7" eb="9">
      <t>ジョウキョウ</t>
    </rPh>
    <rPh sb="11" eb="12">
      <t>ニン</t>
    </rPh>
    <rPh sb="12" eb="13">
      <t>ア</t>
    </rPh>
    <phoneticPr fontId="2"/>
  </si>
  <si>
    <t>平均
付与日数</t>
    <rPh sb="0" eb="2">
      <t>ヘイキン</t>
    </rPh>
    <rPh sb="3" eb="5">
      <t>フヨ</t>
    </rPh>
    <rPh sb="5" eb="7">
      <t>ニッスウ</t>
    </rPh>
    <phoneticPr fontId="2"/>
  </si>
  <si>
    <t>平均
取得日数</t>
    <rPh sb="0" eb="2">
      <t>ヘイキン</t>
    </rPh>
    <rPh sb="3" eb="5">
      <t>シュトク</t>
    </rPh>
    <rPh sb="5" eb="7">
      <t>ニッスウ</t>
    </rPh>
    <phoneticPr fontId="2"/>
  </si>
  <si>
    <t>取得率</t>
    <rPh sb="0" eb="2">
      <t>シュトク</t>
    </rPh>
    <rPh sb="2" eb="3">
      <t>リツ</t>
    </rPh>
    <phoneticPr fontId="2"/>
  </si>
  <si>
    <t>表１１　年次有給休暇取得促進のための取組　（複数回答）</t>
    <rPh sb="0" eb="1">
      <t>ヒョウ</t>
    </rPh>
    <rPh sb="4" eb="6">
      <t>ネンジ</t>
    </rPh>
    <rPh sb="6" eb="8">
      <t>ユウキュウ</t>
    </rPh>
    <rPh sb="8" eb="10">
      <t>キュウカ</t>
    </rPh>
    <rPh sb="10" eb="12">
      <t>シュトク</t>
    </rPh>
    <rPh sb="12" eb="14">
      <t>ソクシン</t>
    </rPh>
    <rPh sb="18" eb="20">
      <t>トリクミ</t>
    </rPh>
    <rPh sb="22" eb="24">
      <t>フクスウ</t>
    </rPh>
    <rPh sb="24" eb="26">
      <t>カイトウ</t>
    </rPh>
    <phoneticPr fontId="2"/>
  </si>
  <si>
    <t>年または
月初めに
休暇取得
計画書を
作成</t>
    <rPh sb="0" eb="1">
      <t>ネン</t>
    </rPh>
    <rPh sb="5" eb="6">
      <t>ツキ</t>
    </rPh>
    <rPh sb="6" eb="7">
      <t>ハジ</t>
    </rPh>
    <rPh sb="10" eb="12">
      <t>キュウカ</t>
    </rPh>
    <rPh sb="12" eb="14">
      <t>シュトク</t>
    </rPh>
    <rPh sb="15" eb="17">
      <t>ケイカク</t>
    </rPh>
    <rPh sb="17" eb="18">
      <t>ショ</t>
    </rPh>
    <rPh sb="20" eb="22">
      <t>サクセイ</t>
    </rPh>
    <phoneticPr fontId="2"/>
  </si>
  <si>
    <t>計画的
付与制度
の導入</t>
    <rPh sb="0" eb="3">
      <t>ケイカクテキ</t>
    </rPh>
    <rPh sb="4" eb="6">
      <t>フヨ</t>
    </rPh>
    <rPh sb="6" eb="8">
      <t>セイド</t>
    </rPh>
    <rPh sb="10" eb="12">
      <t>ドウニュウ</t>
    </rPh>
    <phoneticPr fontId="2"/>
  </si>
  <si>
    <t>「年休取得促進月間」等の実施</t>
    <rPh sb="1" eb="3">
      <t>ネンキュウ</t>
    </rPh>
    <rPh sb="3" eb="5">
      <t>シュトク</t>
    </rPh>
    <rPh sb="5" eb="7">
      <t>ソクシン</t>
    </rPh>
    <rPh sb="7" eb="9">
      <t>ゲッカン</t>
    </rPh>
    <rPh sb="10" eb="11">
      <t>トウ</t>
    </rPh>
    <rPh sb="12" eb="14">
      <t>ジッシ</t>
    </rPh>
    <phoneticPr fontId="2"/>
  </si>
  <si>
    <t>時間・半日
単位等の
分割付与
の導入</t>
    <rPh sb="0" eb="2">
      <t>ジカン</t>
    </rPh>
    <rPh sb="3" eb="5">
      <t>ハンニチ</t>
    </rPh>
    <rPh sb="6" eb="9">
      <t>タンイトウ</t>
    </rPh>
    <rPh sb="11" eb="13">
      <t>ブンカツ</t>
    </rPh>
    <rPh sb="13" eb="15">
      <t>フヨ</t>
    </rPh>
    <rPh sb="17" eb="19">
      <t>ドウニュウ</t>
    </rPh>
    <phoneticPr fontId="2"/>
  </si>
  <si>
    <t>所属
管理者、
監督者等の
率先取得</t>
    <rPh sb="0" eb="2">
      <t>ショゾク</t>
    </rPh>
    <rPh sb="3" eb="6">
      <t>カンリシャ</t>
    </rPh>
    <rPh sb="8" eb="11">
      <t>カントクシャ</t>
    </rPh>
    <rPh sb="11" eb="12">
      <t>トウ</t>
    </rPh>
    <rPh sb="14" eb="16">
      <t>ソッセン</t>
    </rPh>
    <rPh sb="16" eb="18">
      <t>シュトク</t>
    </rPh>
    <phoneticPr fontId="2"/>
  </si>
  <si>
    <t>年休取得を促進した管理者を評価する仕組みの導入</t>
    <rPh sb="0" eb="2">
      <t>ネンキュウ</t>
    </rPh>
    <rPh sb="2" eb="4">
      <t>シュトク</t>
    </rPh>
    <rPh sb="5" eb="7">
      <t>ソクシン</t>
    </rPh>
    <rPh sb="9" eb="12">
      <t>カンリシャ</t>
    </rPh>
    <rPh sb="13" eb="15">
      <t>ヒョウカ</t>
    </rPh>
    <rPh sb="17" eb="19">
      <t>シク</t>
    </rPh>
    <rPh sb="21" eb="23">
      <t>ドウニュウ</t>
    </rPh>
    <phoneticPr fontId="2"/>
  </si>
  <si>
    <t>研修や
掲示、
通知など
による
普及啓発</t>
    <rPh sb="0" eb="2">
      <t>ケンシュウ</t>
    </rPh>
    <rPh sb="4" eb="6">
      <t>ケイジ</t>
    </rPh>
    <rPh sb="8" eb="10">
      <t>ツウチ</t>
    </rPh>
    <rPh sb="17" eb="19">
      <t>フキュウ</t>
    </rPh>
    <rPh sb="19" eb="21">
      <t>ケイハツ</t>
    </rPh>
    <phoneticPr fontId="2"/>
  </si>
  <si>
    <t>業務内容の共有化等業務を相互補完できる体制づくり</t>
    <rPh sb="0" eb="2">
      <t>ギョウム</t>
    </rPh>
    <rPh sb="2" eb="4">
      <t>ナイヨウ</t>
    </rPh>
    <rPh sb="5" eb="8">
      <t>キョウユウカ</t>
    </rPh>
    <rPh sb="8" eb="9">
      <t>トウ</t>
    </rPh>
    <rPh sb="9" eb="11">
      <t>ギョウム</t>
    </rPh>
    <rPh sb="12" eb="14">
      <t>ソウゴ</t>
    </rPh>
    <rPh sb="14" eb="16">
      <t>ホカン</t>
    </rPh>
    <rPh sb="19" eb="21">
      <t>タイセイ</t>
    </rPh>
    <phoneticPr fontId="2"/>
  </si>
  <si>
    <t>※その他･･･年休取得促進日の設定、連休に合わせた取得促進　等</t>
    <rPh sb="3" eb="4">
      <t>ホカ</t>
    </rPh>
    <rPh sb="7" eb="9">
      <t>ネンキュウ</t>
    </rPh>
    <rPh sb="9" eb="11">
      <t>シュトク</t>
    </rPh>
    <rPh sb="11" eb="13">
      <t>ソクシン</t>
    </rPh>
    <rPh sb="13" eb="14">
      <t>ビ</t>
    </rPh>
    <rPh sb="15" eb="17">
      <t>セッテイ</t>
    </rPh>
    <rPh sb="18" eb="20">
      <t>レンキュウ</t>
    </rPh>
    <rPh sb="21" eb="22">
      <t>ア</t>
    </rPh>
    <rPh sb="25" eb="27">
      <t>シュトク</t>
    </rPh>
    <rPh sb="27" eb="29">
      <t>ソクシン</t>
    </rPh>
    <rPh sb="30" eb="31">
      <t>トウ</t>
    </rPh>
    <phoneticPr fontId="2"/>
  </si>
  <si>
    <t>表１２－１　非正規従業員の正規従業員への転換実績（パートタイム労働者）</t>
    <rPh sb="0" eb="1">
      <t>ヒョウ</t>
    </rPh>
    <rPh sb="6" eb="7">
      <t>ヒ</t>
    </rPh>
    <rPh sb="7" eb="9">
      <t>セイキ</t>
    </rPh>
    <rPh sb="9" eb="12">
      <t>ジュウギョウイン</t>
    </rPh>
    <rPh sb="13" eb="15">
      <t>セイキ</t>
    </rPh>
    <rPh sb="15" eb="18">
      <t>ジュウギョウイン</t>
    </rPh>
    <rPh sb="20" eb="22">
      <t>テンカン</t>
    </rPh>
    <rPh sb="22" eb="24">
      <t>ジッセキ</t>
    </rPh>
    <rPh sb="31" eb="34">
      <t>ロウドウシャ</t>
    </rPh>
    <phoneticPr fontId="2"/>
  </si>
  <si>
    <t>１段目：事業所数または過去３年以内に正規従業員に転換した労働者数</t>
    <rPh sb="1" eb="3">
      <t>ﾀﾞﾝﾒ</t>
    </rPh>
    <rPh sb="4" eb="7">
      <t>ｼﾞｷﾞｮｳｼｮ</t>
    </rPh>
    <rPh sb="7" eb="8">
      <t>ｽｳ</t>
    </rPh>
    <rPh sb="11" eb="13">
      <t>ｶｺ</t>
    </rPh>
    <rPh sb="14" eb="15">
      <t>ﾈﾝ</t>
    </rPh>
    <rPh sb="15" eb="17">
      <t>ｲﾅｲ</t>
    </rPh>
    <rPh sb="18" eb="20">
      <t>ｾｲｷ</t>
    </rPh>
    <rPh sb="20" eb="23">
      <t>ｼﾞｭｳｷﾞｮｳｲﾝ</t>
    </rPh>
    <rPh sb="24" eb="26">
      <t>ﾃﾝｶﾝ</t>
    </rPh>
    <rPh sb="28" eb="31">
      <t>ﾛｳﾄﾞｳｼｬ</t>
    </rPh>
    <rPh sb="31" eb="32">
      <t>ｽｳ</t>
    </rPh>
    <phoneticPr fontId="2" type="halfwidthKatakana"/>
  </si>
  <si>
    <t>無期転換ルールに該当する非正規従業員数（過去３か年合計）</t>
    <rPh sb="0" eb="4">
      <t>ムキテンカン</t>
    </rPh>
    <rPh sb="8" eb="10">
      <t>ガイトウ</t>
    </rPh>
    <rPh sb="12" eb="15">
      <t>ヒセイキ</t>
    </rPh>
    <rPh sb="15" eb="19">
      <t>ジュウギョウインスウ</t>
    </rPh>
    <rPh sb="20" eb="22">
      <t>カコ</t>
    </rPh>
    <rPh sb="24" eb="25">
      <t>ネン</t>
    </rPh>
    <rPh sb="25" eb="27">
      <t>ゴウケイ</t>
    </rPh>
    <phoneticPr fontId="2"/>
  </si>
  <si>
    <t>パートタイム労働者</t>
    <rPh sb="6" eb="9">
      <t>ロウドウシャ</t>
    </rPh>
    <phoneticPr fontId="2"/>
  </si>
  <si>
    <t>派遣労働者</t>
    <rPh sb="0" eb="2">
      <t>ハケン</t>
    </rPh>
    <rPh sb="2" eb="5">
      <t>ロウドウシャ</t>
    </rPh>
    <phoneticPr fontId="2"/>
  </si>
  <si>
    <t>転換制度なし</t>
    <rPh sb="0" eb="2">
      <t>テンカン</t>
    </rPh>
    <rPh sb="2" eb="4">
      <t>セイド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</si>
  <si>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</si>
  <si>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</si>
  <si>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転換制度
あり</t>
    <rPh sb="0" eb="2">
      <t>テンカン</t>
    </rPh>
    <rPh sb="2" eb="4">
      <t>セイド</t>
    </rPh>
    <phoneticPr fontId="2"/>
  </si>
  <si>
    <t>転換した人数（過去3年以内）</t>
    <rPh sb="0" eb="2">
      <t>テンカン</t>
    </rPh>
    <rPh sb="4" eb="6">
      <t>ニンズウ</t>
    </rPh>
    <rPh sb="7" eb="9">
      <t>カコ</t>
    </rPh>
    <rPh sb="10" eb="11">
      <t>ネン</t>
    </rPh>
    <rPh sb="11" eb="13">
      <t>イナイ</t>
    </rPh>
    <phoneticPr fontId="2"/>
  </si>
  <si>
    <t>表１２－２　非正規従業員の正規従業員への転換実績（派遣）</t>
    <rPh sb="0" eb="1">
      <t>ヒョウ</t>
    </rPh>
    <rPh sb="6" eb="7">
      <t>ヒ</t>
    </rPh>
    <rPh sb="7" eb="9">
      <t>セイキ</t>
    </rPh>
    <rPh sb="9" eb="12">
      <t>ジュウギョウイン</t>
    </rPh>
    <rPh sb="13" eb="15">
      <t>セイキ</t>
    </rPh>
    <rPh sb="15" eb="18">
      <t>ジュウギョウイン</t>
    </rPh>
    <rPh sb="20" eb="22">
      <t>テンカン</t>
    </rPh>
    <rPh sb="22" eb="24">
      <t>ジッセキ</t>
    </rPh>
    <rPh sb="25" eb="27">
      <t>ハケン</t>
    </rPh>
    <phoneticPr fontId="2"/>
  </si>
  <si>
    <t>その他</t>
    <rPh sb="2" eb="3">
      <t>タ</t>
    </rPh>
    <phoneticPr fontId="2"/>
  </si>
  <si>
    <t>表１２－３　非正規従業員の正規従業員への転換実績（その他）</t>
    <rPh sb="0" eb="1">
      <t>ヒョウ</t>
    </rPh>
    <rPh sb="6" eb="7">
      <t>ヒ</t>
    </rPh>
    <rPh sb="7" eb="9">
      <t>セイキ</t>
    </rPh>
    <rPh sb="9" eb="12">
      <t>ジュウギョウイン</t>
    </rPh>
    <rPh sb="13" eb="15">
      <t>セイキ</t>
    </rPh>
    <rPh sb="15" eb="18">
      <t>ジュウギョウイン</t>
    </rPh>
    <rPh sb="20" eb="22">
      <t>テンカン</t>
    </rPh>
    <rPh sb="22" eb="24">
      <t>ジッセキ</t>
    </rPh>
    <rPh sb="27" eb="28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</si>
</sst>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%"/>
    <numFmt numFmtId="177" formatCode="0_);[Red]\(0\)"/>
    <numFmt numFmtId="178" formatCode="0.0_ "/>
    <numFmt numFmtId="179" formatCode="0_ "/>
    <numFmt numFmtId="180" formatCode="#,##0_ "/>
    <numFmt numFmtId="181" formatCode="#,##0.00_ "/>
    <numFmt numFmtId="182" formatCode="0.00_ "/>
    <numFmt numFmtId="183" formatCode="0.00_ ;[Red]\-0.00\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9.5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2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ck">
        <color indexed="64"/>
      </right>
      <top style="thin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uble">
        <color indexed="64"/>
      </bottom>
      <diagonal/>
    </border>
    <border>
      <left style="thick">
        <color indexed="64"/>
      </left>
      <right/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80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2" xfId="0" applyFont="1" applyBorder="1"/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38" fontId="3" fillId="0" borderId="0" xfId="0" applyNumberFormat="1" applyFont="1"/>
    <xf numFmtId="0" fontId="3" fillId="0" borderId="7" xfId="0" applyFont="1" applyBorder="1"/>
    <xf numFmtId="0" fontId="3" fillId="0" borderId="3" xfId="0" applyFont="1" applyBorder="1"/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/>
    <xf numFmtId="0" fontId="3" fillId="3" borderId="12" xfId="0" applyFont="1" applyFill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 justifyLastLine="1"/>
    </xf>
    <xf numFmtId="0" fontId="3" fillId="0" borderId="6" xfId="0" applyFont="1" applyBorder="1"/>
    <xf numFmtId="0" fontId="7" fillId="0" borderId="0" xfId="0" applyFont="1"/>
    <xf numFmtId="0" fontId="3" fillId="0" borderId="1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distributed" textRotation="255" justifyLastLine="1"/>
    </xf>
    <xf numFmtId="0" fontId="3" fillId="0" borderId="0" xfId="0" applyFont="1" applyAlignment="1">
      <alignment horizontal="right" vertical="center"/>
    </xf>
    <xf numFmtId="176" fontId="3" fillId="0" borderId="0" xfId="1" applyNumberFormat="1" applyFont="1" applyBorder="1"/>
    <xf numFmtId="0" fontId="9" fillId="0" borderId="0" xfId="0" applyFont="1"/>
    <xf numFmtId="0" fontId="3" fillId="0" borderId="0" xfId="0" applyFont="1" applyAlignment="1">
      <alignment horizontal="center" vertical="center" wrapText="1"/>
    </xf>
    <xf numFmtId="38" fontId="4" fillId="0" borderId="0" xfId="0" applyNumberFormat="1" applyFont="1" applyAlignment="1">
      <alignment horizontal="right"/>
    </xf>
    <xf numFmtId="0" fontId="3" fillId="0" borderId="4" xfId="0" applyFont="1" applyBorder="1"/>
    <xf numFmtId="0" fontId="3" fillId="0" borderId="15" xfId="0" applyFont="1" applyBorder="1"/>
    <xf numFmtId="0" fontId="3" fillId="0" borderId="18" xfId="0" applyFont="1" applyBorder="1"/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3" xfId="0" applyFont="1" applyBorder="1" applyAlignment="1">
      <alignment vertical="center" wrapText="1"/>
    </xf>
    <xf numFmtId="176" fontId="3" fillId="0" borderId="0" xfId="0" applyNumberFormat="1" applyFont="1"/>
    <xf numFmtId="0" fontId="3" fillId="0" borderId="4" xfId="0" applyFont="1" applyBorder="1" applyAlignment="1">
      <alignment horizontal="center" vertical="center" wrapText="1"/>
    </xf>
    <xf numFmtId="38" fontId="4" fillId="0" borderId="31" xfId="2" applyFont="1" applyFill="1" applyBorder="1" applyAlignment="1">
      <alignment horizontal="right"/>
    </xf>
    <xf numFmtId="38" fontId="4" fillId="0" borderId="32" xfId="2" applyFont="1" applyFill="1" applyBorder="1" applyAlignment="1">
      <alignment horizontal="right"/>
    </xf>
    <xf numFmtId="0" fontId="3" fillId="0" borderId="45" xfId="0" applyFont="1" applyBorder="1"/>
    <xf numFmtId="0" fontId="3" fillId="0" borderId="48" xfId="0" applyFont="1" applyBorder="1"/>
    <xf numFmtId="0" fontId="3" fillId="0" borderId="51" xfId="0" applyFont="1" applyBorder="1"/>
    <xf numFmtId="0" fontId="3" fillId="0" borderId="8" xfId="0" applyFont="1" applyBorder="1"/>
    <xf numFmtId="0" fontId="3" fillId="0" borderId="71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3" fillId="0" borderId="73" xfId="0" applyFont="1" applyBorder="1"/>
    <xf numFmtId="176" fontId="3" fillId="0" borderId="0" xfId="1" applyNumberFormat="1" applyFont="1"/>
    <xf numFmtId="176" fontId="3" fillId="0" borderId="0" xfId="1" applyNumberFormat="1" applyFont="1" applyAlignment="1">
      <alignment horizontal="right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 textRotation="255"/>
    </xf>
    <xf numFmtId="0" fontId="3" fillId="0" borderId="0" xfId="0" applyFont="1" applyAlignment="1">
      <alignment horizontal="center" vertical="center" textRotation="255" wrapText="1"/>
    </xf>
    <xf numFmtId="0" fontId="3" fillId="0" borderId="49" xfId="0" applyFont="1" applyBorder="1" applyAlignment="1">
      <alignment horizontal="center" vertical="center" textRotation="255" wrapText="1"/>
    </xf>
    <xf numFmtId="0" fontId="3" fillId="0" borderId="13" xfId="0" applyFont="1" applyBorder="1" applyAlignment="1">
      <alignment horizontal="center" vertical="center" textRotation="255" wrapText="1"/>
    </xf>
    <xf numFmtId="0" fontId="3" fillId="0" borderId="28" xfId="0" applyFont="1" applyBorder="1" applyAlignment="1">
      <alignment horizontal="center" vertical="center" textRotation="255" wrapText="1"/>
    </xf>
    <xf numFmtId="38" fontId="4" fillId="0" borderId="89" xfId="2" applyFont="1" applyFill="1" applyBorder="1" applyAlignment="1">
      <alignment horizontal="right" wrapText="1"/>
    </xf>
    <xf numFmtId="38" fontId="4" fillId="0" borderId="31" xfId="2" applyFont="1" applyFill="1" applyBorder="1" applyAlignment="1">
      <alignment horizontal="right" wrapText="1"/>
    </xf>
    <xf numFmtId="38" fontId="4" fillId="0" borderId="90" xfId="2" applyFont="1" applyFill="1" applyBorder="1" applyAlignment="1">
      <alignment horizontal="right" wrapText="1"/>
    </xf>
    <xf numFmtId="38" fontId="4" fillId="0" borderId="91" xfId="2" applyFont="1" applyFill="1" applyBorder="1" applyAlignment="1">
      <alignment horizontal="right" wrapText="1"/>
    </xf>
    <xf numFmtId="38" fontId="4" fillId="0" borderId="92" xfId="2" applyFont="1" applyFill="1" applyBorder="1" applyAlignment="1">
      <alignment horizontal="right" wrapText="1"/>
    </xf>
    <xf numFmtId="176" fontId="5" fillId="0" borderId="22" xfId="0" applyNumberFormat="1" applyFont="1" applyBorder="1"/>
    <xf numFmtId="49" fontId="5" fillId="0" borderId="10" xfId="0" applyNumberFormat="1" applyFont="1" applyBorder="1" applyAlignment="1">
      <alignment horizontal="right"/>
    </xf>
    <xf numFmtId="38" fontId="4" fillId="0" borderId="66" xfId="2" applyFont="1" applyFill="1" applyBorder="1" applyAlignment="1">
      <alignment horizontal="right"/>
    </xf>
    <xf numFmtId="38" fontId="4" fillId="0" borderId="95" xfId="2" applyFont="1" applyFill="1" applyBorder="1" applyAlignment="1">
      <alignment horizontal="right" wrapText="1"/>
    </xf>
    <xf numFmtId="38" fontId="4" fillId="0" borderId="66" xfId="2" applyFont="1" applyFill="1" applyBorder="1" applyAlignment="1">
      <alignment horizontal="right" wrapText="1"/>
    </xf>
    <xf numFmtId="38" fontId="4" fillId="0" borderId="67" xfId="2" applyFont="1" applyFill="1" applyBorder="1" applyAlignment="1">
      <alignment horizontal="right" wrapText="1"/>
    </xf>
    <xf numFmtId="38" fontId="4" fillId="0" borderId="96" xfId="2" applyFont="1" applyFill="1" applyBorder="1" applyAlignment="1">
      <alignment horizontal="right" wrapText="1"/>
    </xf>
    <xf numFmtId="49" fontId="5" fillId="0" borderId="23" xfId="0" applyNumberFormat="1" applyFont="1" applyBorder="1" applyAlignment="1">
      <alignment horizontal="right"/>
    </xf>
    <xf numFmtId="49" fontId="5" fillId="0" borderId="24" xfId="0" applyNumberFormat="1" applyFont="1" applyBorder="1" applyAlignment="1">
      <alignment horizontal="right"/>
    </xf>
    <xf numFmtId="38" fontId="4" fillId="0" borderId="32" xfId="2" applyFont="1" applyFill="1" applyBorder="1" applyAlignment="1">
      <alignment horizontal="right" wrapText="1"/>
    </xf>
    <xf numFmtId="38" fontId="4" fillId="0" borderId="100" xfId="2" applyFont="1" applyFill="1" applyBorder="1" applyAlignment="1">
      <alignment horizontal="right" wrapText="1"/>
    </xf>
    <xf numFmtId="38" fontId="4" fillId="0" borderId="101" xfId="2" applyFont="1" applyFill="1" applyBorder="1" applyAlignment="1">
      <alignment horizontal="right" wrapText="1"/>
    </xf>
    <xf numFmtId="38" fontId="4" fillId="0" borderId="65" xfId="2" applyFont="1" applyFill="1" applyBorder="1" applyAlignment="1">
      <alignment horizontal="right" wrapText="1"/>
    </xf>
    <xf numFmtId="38" fontId="4" fillId="0" borderId="0" xfId="0" applyNumberFormat="1" applyFont="1" applyAlignment="1">
      <alignment horizontal="right" wrapText="1"/>
    </xf>
    <xf numFmtId="0" fontId="3" fillId="2" borderId="12" xfId="0" applyFont="1" applyFill="1" applyBorder="1"/>
    <xf numFmtId="0" fontId="3" fillId="0" borderId="68" xfId="0" applyFont="1" applyBorder="1"/>
    <xf numFmtId="0" fontId="3" fillId="0" borderId="42" xfId="0" applyFont="1" applyBorder="1"/>
    <xf numFmtId="0" fontId="3" fillId="0" borderId="41" xfId="0" applyFont="1" applyBorder="1"/>
    <xf numFmtId="0" fontId="3" fillId="0" borderId="0" xfId="0" applyFont="1" applyAlignment="1">
      <alignment vertical="center" wrapText="1"/>
    </xf>
    <xf numFmtId="176" fontId="3" fillId="0" borderId="54" xfId="0" applyNumberFormat="1" applyFont="1" applyBorder="1" applyAlignment="1">
      <alignment horizontal="right"/>
    </xf>
    <xf numFmtId="176" fontId="3" fillId="0" borderId="10" xfId="1" applyNumberFormat="1" applyFont="1" applyFill="1" applyBorder="1" applyAlignment="1">
      <alignment horizontal="right"/>
    </xf>
    <xf numFmtId="176" fontId="3" fillId="0" borderId="54" xfId="1" applyNumberFormat="1" applyFont="1" applyFill="1" applyBorder="1" applyAlignment="1">
      <alignment horizontal="right"/>
    </xf>
    <xf numFmtId="176" fontId="3" fillId="0" borderId="30" xfId="0" applyNumberFormat="1" applyFont="1" applyBorder="1" applyAlignment="1">
      <alignment horizontal="right"/>
    </xf>
    <xf numFmtId="176" fontId="3" fillId="0" borderId="23" xfId="1" applyNumberFormat="1" applyFont="1" applyFill="1" applyBorder="1" applyAlignment="1">
      <alignment horizontal="right"/>
    </xf>
    <xf numFmtId="176" fontId="3" fillId="0" borderId="97" xfId="0" applyNumberFormat="1" applyFont="1" applyBorder="1" applyAlignment="1">
      <alignment horizontal="right"/>
    </xf>
    <xf numFmtId="176" fontId="3" fillId="0" borderId="97" xfId="1" applyNumberFormat="1" applyFont="1" applyFill="1" applyBorder="1" applyAlignment="1">
      <alignment horizontal="right"/>
    </xf>
    <xf numFmtId="38" fontId="3" fillId="0" borderId="31" xfId="2" applyFont="1" applyFill="1" applyBorder="1" applyAlignment="1">
      <alignment horizontal="right"/>
    </xf>
    <xf numFmtId="38" fontId="3" fillId="0" borderId="32" xfId="2" applyFont="1" applyFill="1" applyBorder="1" applyAlignment="1">
      <alignment horizontal="right"/>
    </xf>
    <xf numFmtId="176" fontId="3" fillId="0" borderId="105" xfId="0" applyNumberFormat="1" applyFont="1" applyBorder="1" applyAlignment="1">
      <alignment horizontal="right"/>
    </xf>
    <xf numFmtId="176" fontId="3" fillId="0" borderId="24" xfId="1" applyNumberFormat="1" applyFont="1" applyFill="1" applyBorder="1" applyAlignment="1">
      <alignment horizontal="right"/>
    </xf>
    <xf numFmtId="176" fontId="3" fillId="0" borderId="105" xfId="1" applyNumberFormat="1" applyFont="1" applyFill="1" applyBorder="1" applyAlignment="1">
      <alignment horizontal="right"/>
    </xf>
    <xf numFmtId="38" fontId="3" fillId="0" borderId="101" xfId="2" applyFont="1" applyFill="1" applyBorder="1" applyAlignment="1">
      <alignment horizontal="right"/>
    </xf>
    <xf numFmtId="0" fontId="6" fillId="0" borderId="9" xfId="0" applyFont="1" applyBorder="1" applyAlignment="1">
      <alignment horizontal="center" vertical="center" textRotation="255" wrapText="1" shrinkToFit="1"/>
    </xf>
    <xf numFmtId="38" fontId="4" fillId="0" borderId="0" xfId="2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horizontal="right" vertical="center"/>
    </xf>
    <xf numFmtId="38" fontId="4" fillId="0" borderId="90" xfId="2" applyFont="1" applyFill="1" applyBorder="1" applyAlignment="1">
      <alignment horizontal="right"/>
    </xf>
    <xf numFmtId="38" fontId="4" fillId="0" borderId="67" xfId="2" applyFont="1" applyFill="1" applyBorder="1" applyAlignment="1">
      <alignment horizontal="right"/>
    </xf>
    <xf numFmtId="38" fontId="4" fillId="0" borderId="65" xfId="2" applyFont="1" applyFill="1" applyBorder="1" applyAlignment="1">
      <alignment horizontal="right"/>
    </xf>
    <xf numFmtId="0" fontId="3" fillId="0" borderId="110" xfId="0" applyFont="1" applyBorder="1" applyAlignment="1">
      <alignment horizontal="center" vertical="top" textRotation="255" wrapText="1"/>
    </xf>
    <xf numFmtId="0" fontId="3" fillId="0" borderId="111" xfId="0" applyFont="1" applyBorder="1" applyAlignment="1">
      <alignment wrapText="1"/>
    </xf>
    <xf numFmtId="0" fontId="3" fillId="0" borderId="112" xfId="0" applyFont="1" applyBorder="1" applyAlignment="1">
      <alignment wrapText="1"/>
    </xf>
    <xf numFmtId="0" fontId="3" fillId="0" borderId="113" xfId="0" applyFont="1" applyBorder="1" applyAlignment="1">
      <alignment horizontal="center" vertical="top" textRotation="255" wrapText="1"/>
    </xf>
    <xf numFmtId="0" fontId="3" fillId="0" borderId="114" xfId="0" applyFont="1" applyBorder="1" applyAlignment="1">
      <alignment wrapText="1"/>
    </xf>
    <xf numFmtId="0" fontId="3" fillId="0" borderId="114" xfId="0" applyFont="1" applyBorder="1" applyAlignment="1">
      <alignment horizontal="center" vertical="center" textRotation="255" wrapText="1"/>
    </xf>
    <xf numFmtId="0" fontId="3" fillId="0" borderId="115" xfId="0" applyFont="1" applyBorder="1" applyAlignment="1">
      <alignment horizontal="center" vertical="center" textRotation="255" wrapText="1"/>
    </xf>
    <xf numFmtId="38" fontId="4" fillId="0" borderId="116" xfId="2" applyFont="1" applyFill="1" applyBorder="1" applyAlignment="1">
      <alignment horizontal="right" wrapText="1"/>
    </xf>
    <xf numFmtId="38" fontId="4" fillId="0" borderId="117" xfId="2" applyFont="1" applyFill="1" applyBorder="1" applyAlignment="1">
      <alignment horizontal="right" wrapText="1"/>
    </xf>
    <xf numFmtId="38" fontId="4" fillId="0" borderId="122" xfId="2" applyFont="1" applyFill="1" applyBorder="1" applyAlignment="1">
      <alignment horizontal="right" wrapText="1"/>
    </xf>
    <xf numFmtId="38" fontId="4" fillId="0" borderId="123" xfId="2" applyFont="1" applyFill="1" applyBorder="1" applyAlignment="1">
      <alignment horizontal="right" wrapText="1"/>
    </xf>
    <xf numFmtId="38" fontId="4" fillId="0" borderId="126" xfId="2" applyFont="1" applyFill="1" applyBorder="1" applyAlignment="1">
      <alignment horizontal="right" wrapText="1"/>
    </xf>
    <xf numFmtId="38" fontId="4" fillId="0" borderId="127" xfId="2" applyFont="1" applyFill="1" applyBorder="1" applyAlignment="1">
      <alignment horizontal="right" wrapText="1"/>
    </xf>
    <xf numFmtId="0" fontId="3" fillId="0" borderId="133" xfId="0" applyFont="1" applyBorder="1" applyAlignment="1">
      <alignment wrapText="1"/>
    </xf>
    <xf numFmtId="0" fontId="3" fillId="0" borderId="111" xfId="0" applyFont="1" applyBorder="1" applyAlignment="1">
      <alignment horizontal="right" wrapText="1"/>
    </xf>
    <xf numFmtId="0" fontId="3" fillId="0" borderId="133" xfId="0" applyFont="1" applyBorder="1"/>
    <xf numFmtId="0" fontId="3" fillId="0" borderId="134" xfId="0" applyFont="1" applyBorder="1"/>
    <xf numFmtId="38" fontId="4" fillId="0" borderId="135" xfId="2" applyFont="1" applyFill="1" applyBorder="1" applyAlignment="1">
      <alignment horizontal="right" wrapText="1"/>
    </xf>
    <xf numFmtId="38" fontId="4" fillId="0" borderId="136" xfId="2" applyFont="1" applyFill="1" applyBorder="1" applyAlignment="1">
      <alignment horizontal="right"/>
    </xf>
    <xf numFmtId="38" fontId="4" fillId="0" borderId="140" xfId="2" applyFont="1" applyFill="1" applyBorder="1" applyAlignment="1">
      <alignment horizontal="right" wrapText="1"/>
    </xf>
    <xf numFmtId="38" fontId="4" fillId="0" borderId="123" xfId="2" applyFont="1" applyFill="1" applyBorder="1" applyAlignment="1">
      <alignment horizontal="right"/>
    </xf>
    <xf numFmtId="38" fontId="4" fillId="0" borderId="117" xfId="2" applyFont="1" applyFill="1" applyBorder="1" applyAlignment="1">
      <alignment horizontal="right"/>
    </xf>
    <xf numFmtId="38" fontId="4" fillId="0" borderId="143" xfId="2" applyFont="1" applyFill="1" applyBorder="1" applyAlignment="1">
      <alignment horizontal="right" wrapText="1"/>
    </xf>
    <xf numFmtId="38" fontId="4" fillId="0" borderId="127" xfId="2" applyFont="1" applyFill="1" applyBorder="1" applyAlignment="1">
      <alignment horizontal="right"/>
    </xf>
    <xf numFmtId="0" fontId="3" fillId="2" borderId="80" xfId="0" applyFont="1" applyFill="1" applyBorder="1" applyAlignment="1">
      <alignment horizontal="center" vertical="top" textRotation="255" wrapText="1"/>
    </xf>
    <xf numFmtId="0" fontId="3" fillId="2" borderId="12" xfId="0" applyFont="1" applyFill="1" applyBorder="1" applyAlignment="1">
      <alignment wrapText="1"/>
    </xf>
    <xf numFmtId="0" fontId="3" fillId="2" borderId="73" xfId="0" applyFont="1" applyFill="1" applyBorder="1" applyAlignment="1">
      <alignment horizontal="center" vertical="top" textRotation="255" wrapText="1"/>
    </xf>
    <xf numFmtId="0" fontId="3" fillId="2" borderId="0" xfId="0" applyFont="1" applyFill="1" applyAlignment="1">
      <alignment horizontal="center" vertical="center" textRotation="255" wrapText="1"/>
    </xf>
    <xf numFmtId="0" fontId="3" fillId="2" borderId="13" xfId="0" applyFont="1" applyFill="1" applyBorder="1" applyAlignment="1">
      <alignment horizontal="center" vertical="center" textRotation="255" wrapText="1"/>
    </xf>
    <xf numFmtId="0" fontId="3" fillId="3" borderId="7" xfId="0" applyFont="1" applyFill="1" applyBorder="1" applyAlignment="1">
      <alignment horizontal="center" vertical="top" textRotation="255"/>
    </xf>
    <xf numFmtId="0" fontId="3" fillId="3" borderId="1" xfId="0" applyFont="1" applyFill="1" applyBorder="1" applyAlignment="1">
      <alignment horizontal="right"/>
    </xf>
    <xf numFmtId="0" fontId="3" fillId="3" borderId="6" xfId="0" applyFont="1" applyFill="1" applyBorder="1" applyAlignment="1">
      <alignment horizontal="center" vertical="top" textRotation="255"/>
    </xf>
    <xf numFmtId="0" fontId="3" fillId="3" borderId="0" xfId="0" applyFont="1" applyFill="1" applyAlignment="1">
      <alignment horizontal="center" vertical="center" textRotation="255"/>
    </xf>
    <xf numFmtId="0" fontId="3" fillId="3" borderId="13" xfId="0" applyFont="1" applyFill="1" applyBorder="1" applyAlignment="1">
      <alignment horizontal="center" vertical="center" textRotation="255"/>
    </xf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right" wrapText="1"/>
    </xf>
    <xf numFmtId="0" fontId="3" fillId="3" borderId="1" xfId="0" applyFont="1" applyFill="1" applyBorder="1"/>
    <xf numFmtId="0" fontId="3" fillId="3" borderId="2" xfId="0" applyFont="1" applyFill="1" applyBorder="1"/>
    <xf numFmtId="0" fontId="3" fillId="2" borderId="149" xfId="0" applyFont="1" applyFill="1" applyBorder="1"/>
    <xf numFmtId="0" fontId="3" fillId="2" borderId="0" xfId="0" applyFont="1" applyFill="1" applyAlignment="1">
      <alignment horizontal="center" vertical="center" textRotation="255"/>
    </xf>
    <xf numFmtId="0" fontId="3" fillId="2" borderId="114" xfId="0" applyFont="1" applyFill="1" applyBorder="1" applyAlignment="1">
      <alignment horizontal="center" vertical="center" textRotation="255"/>
    </xf>
    <xf numFmtId="0" fontId="3" fillId="2" borderId="13" xfId="0" applyFont="1" applyFill="1" applyBorder="1" applyAlignment="1">
      <alignment horizontal="center" vertical="center" textRotation="255"/>
    </xf>
    <xf numFmtId="0" fontId="3" fillId="2" borderId="115" xfId="0" applyFont="1" applyFill="1" applyBorder="1" applyAlignment="1">
      <alignment horizontal="center" vertical="center" textRotation="255"/>
    </xf>
    <xf numFmtId="0" fontId="3" fillId="2" borderId="12" xfId="0" applyFont="1" applyFill="1" applyBorder="1" applyAlignment="1">
      <alignment horizontal="center" vertical="top" textRotation="255" wrapText="1"/>
    </xf>
    <xf numFmtId="0" fontId="3" fillId="2" borderId="72" xfId="0" applyFont="1" applyFill="1" applyBorder="1" applyAlignment="1">
      <alignment wrapText="1"/>
    </xf>
    <xf numFmtId="38" fontId="4" fillId="0" borderId="107" xfId="2" applyFont="1" applyFill="1" applyBorder="1" applyAlignment="1">
      <alignment horizontal="right" wrapText="1"/>
    </xf>
    <xf numFmtId="38" fontId="4" fillId="0" borderId="150" xfId="2" applyFont="1" applyFill="1" applyBorder="1" applyAlignment="1">
      <alignment horizontal="right" wrapText="1"/>
    </xf>
    <xf numFmtId="38" fontId="4" fillId="0" borderId="151" xfId="2" applyFont="1" applyFill="1" applyBorder="1" applyAlignment="1">
      <alignment horizontal="right" wrapText="1"/>
    </xf>
    <xf numFmtId="0" fontId="3" fillId="0" borderId="7" xfId="0" applyFont="1" applyBorder="1" applyAlignment="1">
      <alignment horizontal="center" vertical="top" textRotation="255" wrapText="1"/>
    </xf>
    <xf numFmtId="0" fontId="3" fillId="0" borderId="1" xfId="0" applyFont="1" applyBorder="1" applyAlignment="1">
      <alignment horizontal="center" vertical="center" textRotation="255" wrapText="1"/>
    </xf>
    <xf numFmtId="0" fontId="3" fillId="0" borderId="2" xfId="0" applyFont="1" applyBorder="1" applyAlignment="1">
      <alignment horizontal="center" vertical="center" textRotation="255" wrapText="1"/>
    </xf>
    <xf numFmtId="0" fontId="3" fillId="0" borderId="18" xfId="0" applyFont="1" applyBorder="1" applyAlignment="1">
      <alignment horizontal="center" vertical="center" textRotation="255" wrapText="1"/>
    </xf>
    <xf numFmtId="0" fontId="3" fillId="0" borderId="46" xfId="0" applyFont="1" applyBorder="1" applyAlignment="1">
      <alignment horizontal="center" vertical="center" textRotation="255" wrapText="1"/>
    </xf>
    <xf numFmtId="0" fontId="3" fillId="0" borderId="7" xfId="0" applyFont="1" applyBorder="1" applyAlignment="1">
      <alignment vertical="center"/>
    </xf>
    <xf numFmtId="0" fontId="3" fillId="0" borderId="70" xfId="0" applyFont="1" applyBorder="1" applyAlignment="1">
      <alignment horizontal="right" vertical="center" wrapText="1"/>
    </xf>
    <xf numFmtId="0" fontId="3" fillId="0" borderId="15" xfId="0" applyFont="1" applyBorder="1" applyAlignment="1">
      <alignment vertical="center"/>
    </xf>
    <xf numFmtId="0" fontId="3" fillId="4" borderId="12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72" xfId="0" applyFont="1" applyFill="1" applyBorder="1" applyAlignment="1">
      <alignment horizontal="center" vertical="center"/>
    </xf>
    <xf numFmtId="0" fontId="3" fillId="0" borderId="47" xfId="0" applyFont="1" applyBorder="1"/>
    <xf numFmtId="0" fontId="3" fillId="0" borderId="53" xfId="0" applyFont="1" applyBorder="1"/>
    <xf numFmtId="0" fontId="3" fillId="0" borderId="50" xfId="0" applyFont="1" applyBorder="1"/>
    <xf numFmtId="0" fontId="3" fillId="0" borderId="0" xfId="0" applyFont="1" applyAlignment="1">
      <alignment horizontal="left" vertical="center" wrapText="1"/>
    </xf>
    <xf numFmtId="0" fontId="3" fillId="3" borderId="72" xfId="0" applyFont="1" applyFill="1" applyBorder="1"/>
    <xf numFmtId="0" fontId="3" fillId="0" borderId="31" xfId="0" applyFont="1" applyBorder="1" applyAlignment="1">
      <alignment horizontal="right"/>
    </xf>
    <xf numFmtId="176" fontId="3" fillId="0" borderId="99" xfId="1" applyNumberFormat="1" applyFont="1" applyFill="1" applyBorder="1" applyAlignment="1">
      <alignment horizontal="right"/>
    </xf>
    <xf numFmtId="0" fontId="0" fillId="2" borderId="19" xfId="0" applyFill="1" applyBorder="1" applyAlignment="1">
      <alignment horizontal="center" vertical="center" textRotation="255" wrapText="1"/>
    </xf>
    <xf numFmtId="0" fontId="0" fillId="2" borderId="26" xfId="0" applyFill="1" applyBorder="1" applyAlignment="1">
      <alignment horizontal="center" vertical="center" textRotation="255" wrapText="1"/>
    </xf>
    <xf numFmtId="38" fontId="4" fillId="0" borderId="165" xfId="2" applyFont="1" applyFill="1" applyBorder="1" applyAlignment="1">
      <alignment horizontal="right"/>
    </xf>
    <xf numFmtId="38" fontId="4" fillId="0" borderId="150" xfId="2" applyFont="1" applyFill="1" applyBorder="1" applyAlignment="1">
      <alignment horizontal="right"/>
    </xf>
    <xf numFmtId="38" fontId="4" fillId="0" borderId="107" xfId="2" applyFont="1" applyFill="1" applyBorder="1" applyAlignment="1">
      <alignment horizontal="right"/>
    </xf>
    <xf numFmtId="0" fontId="3" fillId="2" borderId="72" xfId="0" applyFont="1" applyFill="1" applyBorder="1"/>
    <xf numFmtId="0" fontId="3" fillId="2" borderId="49" xfId="0" applyFont="1" applyFill="1" applyBorder="1" applyAlignment="1">
      <alignment horizontal="center" vertical="center" textRotation="255"/>
    </xf>
    <xf numFmtId="0" fontId="3" fillId="2" borderId="28" xfId="0" applyFont="1" applyFill="1" applyBorder="1" applyAlignment="1">
      <alignment horizontal="center" vertical="center" textRotation="255"/>
    </xf>
    <xf numFmtId="38" fontId="4" fillId="0" borderId="151" xfId="2" applyFont="1" applyFill="1" applyBorder="1" applyAlignment="1">
      <alignment horizontal="right"/>
    </xf>
    <xf numFmtId="0" fontId="3" fillId="2" borderId="0" xfId="0" applyFont="1" applyFill="1" applyAlignment="1">
      <alignment horizontal="center" vertical="top" textRotation="255" wrapText="1"/>
    </xf>
    <xf numFmtId="38" fontId="4" fillId="0" borderId="166" xfId="2" applyFont="1" applyFill="1" applyBorder="1" applyAlignment="1">
      <alignment horizontal="right" wrapText="1"/>
    </xf>
    <xf numFmtId="38" fontId="4" fillId="0" borderId="167" xfId="2" applyFont="1" applyFill="1" applyBorder="1" applyAlignment="1">
      <alignment horizontal="right" wrapText="1"/>
    </xf>
    <xf numFmtId="38" fontId="4" fillId="0" borderId="168" xfId="2" applyFont="1" applyFill="1" applyBorder="1" applyAlignment="1">
      <alignment horizontal="right" wrapText="1"/>
    </xf>
    <xf numFmtId="0" fontId="3" fillId="4" borderId="72" xfId="0" applyFont="1" applyFill="1" applyBorder="1" applyAlignment="1">
      <alignment horizontal="center" vertical="center" wrapText="1"/>
    </xf>
    <xf numFmtId="38" fontId="0" fillId="0" borderId="0" xfId="2" applyFont="1"/>
    <xf numFmtId="38" fontId="3" fillId="0" borderId="0" xfId="2" applyFont="1"/>
    <xf numFmtId="38" fontId="3" fillId="0" borderId="0" xfId="2" applyFont="1" applyBorder="1"/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176" fontId="3" fillId="0" borderId="44" xfId="0" applyNumberFormat="1" applyFont="1" applyBorder="1" applyAlignment="1">
      <alignment horizontal="right"/>
    </xf>
    <xf numFmtId="0" fontId="3" fillId="0" borderId="71" xfId="0" applyFont="1" applyBorder="1" applyAlignment="1">
      <alignment horizontal="left" vertical="center" wrapText="1"/>
    </xf>
    <xf numFmtId="38" fontId="3" fillId="0" borderId="150" xfId="2" applyFont="1" applyFill="1" applyBorder="1" applyAlignment="1">
      <alignment horizontal="right"/>
    </xf>
    <xf numFmtId="38" fontId="3" fillId="0" borderId="107" xfId="2" applyFont="1" applyFill="1" applyBorder="1" applyAlignment="1">
      <alignment horizontal="right"/>
    </xf>
    <xf numFmtId="38" fontId="3" fillId="0" borderId="51" xfId="2" applyFont="1" applyFill="1" applyBorder="1"/>
    <xf numFmtId="38" fontId="3" fillId="0" borderId="45" xfId="2" applyFont="1" applyFill="1" applyBorder="1"/>
    <xf numFmtId="38" fontId="3" fillId="0" borderId="48" xfId="2" applyFont="1" applyFill="1" applyBorder="1"/>
    <xf numFmtId="176" fontId="3" fillId="0" borderId="102" xfId="1" applyNumberFormat="1" applyFont="1" applyFill="1" applyBorder="1" applyAlignment="1">
      <alignment horizontal="right"/>
    </xf>
    <xf numFmtId="176" fontId="3" fillId="0" borderId="174" xfId="1" applyNumberFormat="1" applyFont="1" applyFill="1" applyBorder="1"/>
    <xf numFmtId="0" fontId="3" fillId="2" borderId="175" xfId="0" applyFont="1" applyFill="1" applyBorder="1"/>
    <xf numFmtId="176" fontId="3" fillId="0" borderId="109" xfId="1" applyNumberFormat="1" applyFont="1" applyFill="1" applyBorder="1" applyAlignment="1">
      <alignment horizontal="right"/>
    </xf>
    <xf numFmtId="176" fontId="3" fillId="0" borderId="83" xfId="0" applyNumberFormat="1" applyFont="1" applyBorder="1" applyAlignment="1">
      <alignment horizontal="right"/>
    </xf>
    <xf numFmtId="176" fontId="3" fillId="0" borderId="88" xfId="0" applyNumberFormat="1" applyFont="1" applyBorder="1" applyAlignment="1">
      <alignment horizontal="right"/>
    </xf>
    <xf numFmtId="176" fontId="3" fillId="0" borderId="70" xfId="0" applyNumberFormat="1" applyFont="1" applyBorder="1" applyAlignment="1">
      <alignment horizontal="right"/>
    </xf>
    <xf numFmtId="0" fontId="11" fillId="0" borderId="0" xfId="0" applyFont="1"/>
    <xf numFmtId="0" fontId="10" fillId="0" borderId="0" xfId="0" applyFont="1"/>
    <xf numFmtId="0" fontId="3" fillId="0" borderId="150" xfId="0" applyFont="1" applyBorder="1"/>
    <xf numFmtId="0" fontId="3" fillId="0" borderId="107" xfId="0" applyFont="1" applyBorder="1"/>
    <xf numFmtId="0" fontId="3" fillId="0" borderId="48" xfId="0" applyFont="1" applyBorder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176" fontId="3" fillId="0" borderId="109" xfId="0" applyNumberFormat="1" applyFont="1" applyBorder="1" applyAlignment="1">
      <alignment horizontal="right"/>
    </xf>
    <xf numFmtId="0" fontId="3" fillId="4" borderId="19" xfId="0" applyFont="1" applyFill="1" applyBorder="1" applyAlignment="1">
      <alignment horizontal="center" vertical="center"/>
    </xf>
    <xf numFmtId="0" fontId="3" fillId="0" borderId="52" xfId="0" applyFont="1" applyBorder="1"/>
    <xf numFmtId="0" fontId="3" fillId="0" borderId="46" xfId="0" applyFont="1" applyBorder="1"/>
    <xf numFmtId="176" fontId="3" fillId="0" borderId="0" xfId="0" applyNumberFormat="1" applyFont="1" applyAlignment="1">
      <alignment horizontal="right"/>
    </xf>
    <xf numFmtId="183" fontId="3" fillId="0" borderId="0" xfId="0" applyNumberFormat="1" applyFont="1"/>
    <xf numFmtId="3" fontId="3" fillId="0" borderId="0" xfId="0" applyNumberFormat="1" applyFont="1" applyAlignment="1">
      <alignment horizontal="right"/>
    </xf>
    <xf numFmtId="182" fontId="7" fillId="0" borderId="0" xfId="0" applyNumberFormat="1" applyFont="1"/>
    <xf numFmtId="182" fontId="7" fillId="0" borderId="0" xfId="0" applyNumberFormat="1" applyFont="1" applyAlignment="1">
      <alignment horizontal="right"/>
    </xf>
    <xf numFmtId="182" fontId="7" fillId="0" borderId="0" xfId="1" applyNumberFormat="1" applyFont="1"/>
    <xf numFmtId="182" fontId="7" fillId="0" borderId="0" xfId="0" applyNumberFormat="1" applyFont="1" applyAlignment="1">
      <alignment wrapText="1"/>
    </xf>
    <xf numFmtId="182" fontId="7" fillId="0" borderId="0" xfId="0" applyNumberFormat="1" applyFont="1" applyAlignment="1">
      <alignment horizontal="right" wrapText="1"/>
    </xf>
    <xf numFmtId="0" fontId="3" fillId="4" borderId="7" xfId="0" applyFont="1" applyFill="1" applyBorder="1" applyAlignment="1">
      <alignment vertical="center" wrapText="1"/>
    </xf>
    <xf numFmtId="176" fontId="4" fillId="0" borderId="22" xfId="0" applyNumberFormat="1" applyFont="1" applyBorder="1"/>
    <xf numFmtId="176" fontId="4" fillId="0" borderId="70" xfId="0" applyNumberFormat="1" applyFont="1" applyBorder="1"/>
    <xf numFmtId="176" fontId="4" fillId="0" borderId="118" xfId="0" applyNumberFormat="1" applyFont="1" applyBorder="1" applyAlignment="1">
      <alignment wrapText="1"/>
    </xf>
    <xf numFmtId="176" fontId="4" fillId="0" borderId="22" xfId="0" applyNumberFormat="1" applyFont="1" applyBorder="1" applyAlignment="1">
      <alignment wrapText="1"/>
    </xf>
    <xf numFmtId="176" fontId="4" fillId="0" borderId="119" xfId="0" applyNumberFormat="1" applyFont="1" applyBorder="1" applyAlignment="1">
      <alignment wrapText="1"/>
    </xf>
    <xf numFmtId="176" fontId="4" fillId="0" borderId="93" xfId="0" applyNumberFormat="1" applyFont="1" applyBorder="1" applyAlignment="1">
      <alignment wrapText="1"/>
    </xf>
    <xf numFmtId="176" fontId="4" fillId="0" borderId="62" xfId="0" applyNumberFormat="1" applyFont="1" applyBorder="1" applyAlignment="1">
      <alignment wrapText="1"/>
    </xf>
    <xf numFmtId="176" fontId="4" fillId="0" borderId="61" xfId="0" applyNumberFormat="1" applyFont="1" applyBorder="1" applyAlignment="1">
      <alignment wrapText="1"/>
    </xf>
    <xf numFmtId="176" fontId="4" fillId="0" borderId="63" xfId="0" applyNumberFormat="1" applyFont="1" applyBorder="1"/>
    <xf numFmtId="176" fontId="4" fillId="0" borderId="74" xfId="0" applyNumberFormat="1" applyFont="1" applyBorder="1" applyAlignment="1">
      <alignment wrapText="1"/>
    </xf>
    <xf numFmtId="176" fontId="4" fillId="0" borderId="137" xfId="0" applyNumberFormat="1" applyFont="1" applyBorder="1"/>
    <xf numFmtId="176" fontId="4" fillId="0" borderId="10" xfId="0" applyNumberFormat="1" applyFont="1" applyBorder="1"/>
    <xf numFmtId="176" fontId="4" fillId="0" borderId="14" xfId="0" applyNumberFormat="1" applyFont="1" applyBorder="1"/>
    <xf numFmtId="49" fontId="4" fillId="0" borderId="120" xfId="0" applyNumberFormat="1" applyFont="1" applyBorder="1" applyAlignment="1">
      <alignment horizontal="right" wrapText="1"/>
    </xf>
    <xf numFmtId="176" fontId="4" fillId="0" borderId="10" xfId="0" applyNumberFormat="1" applyFont="1" applyBorder="1" applyAlignment="1">
      <alignment wrapText="1"/>
    </xf>
    <xf numFmtId="176" fontId="4" fillId="0" borderId="121" xfId="0" applyNumberFormat="1" applyFont="1" applyBorder="1" applyAlignment="1">
      <alignment wrapText="1"/>
    </xf>
    <xf numFmtId="49" fontId="4" fillId="0" borderId="138" xfId="0" applyNumberFormat="1" applyFont="1" applyBorder="1" applyAlignment="1">
      <alignment horizontal="right" wrapText="1"/>
    </xf>
    <xf numFmtId="176" fontId="4" fillId="0" borderId="94" xfId="0" applyNumberFormat="1" applyFont="1" applyBorder="1" applyAlignment="1">
      <alignment wrapText="1"/>
    </xf>
    <xf numFmtId="49" fontId="4" fillId="0" borderId="79" xfId="0" applyNumberFormat="1" applyFont="1" applyBorder="1" applyAlignment="1">
      <alignment horizontal="right" wrapText="1"/>
    </xf>
    <xf numFmtId="49" fontId="4" fillId="0" borderId="10" xfId="0" applyNumberFormat="1" applyFont="1" applyBorder="1" applyAlignment="1">
      <alignment horizontal="right" wrapText="1"/>
    </xf>
    <xf numFmtId="176" fontId="4" fillId="0" borderId="43" xfId="0" applyNumberFormat="1" applyFont="1" applyBorder="1" applyAlignment="1">
      <alignment wrapText="1"/>
    </xf>
    <xf numFmtId="176" fontId="4" fillId="0" borderId="55" xfId="0" applyNumberFormat="1" applyFont="1" applyBorder="1"/>
    <xf numFmtId="49" fontId="4" fillId="0" borderId="94" xfId="0" applyNumberFormat="1" applyFont="1" applyBorder="1" applyAlignment="1">
      <alignment horizontal="right" wrapText="1"/>
    </xf>
    <xf numFmtId="176" fontId="4" fillId="0" borderId="139" xfId="0" applyNumberFormat="1" applyFont="1" applyBorder="1"/>
    <xf numFmtId="176" fontId="4" fillId="0" borderId="141" xfId="0" applyNumberFormat="1" applyFont="1" applyBorder="1" applyAlignment="1">
      <alignment wrapText="1"/>
    </xf>
    <xf numFmtId="176" fontId="4" fillId="0" borderId="70" xfId="0" applyNumberFormat="1" applyFont="1" applyBorder="1" applyAlignment="1">
      <alignment wrapText="1"/>
    </xf>
    <xf numFmtId="176" fontId="4" fillId="0" borderId="61" xfId="0" applyNumberFormat="1" applyFont="1" applyBorder="1"/>
    <xf numFmtId="176" fontId="4" fillId="0" borderId="119" xfId="0" applyNumberFormat="1" applyFont="1" applyBorder="1"/>
    <xf numFmtId="176" fontId="4" fillId="0" borderId="23" xfId="0" applyNumberFormat="1" applyFont="1" applyBorder="1"/>
    <xf numFmtId="176" fontId="4" fillId="0" borderId="82" xfId="0" applyNumberFormat="1" applyFont="1" applyBorder="1"/>
    <xf numFmtId="49" fontId="4" fillId="0" borderId="124" xfId="0" applyNumberFormat="1" applyFont="1" applyBorder="1" applyAlignment="1">
      <alignment horizontal="right" wrapText="1"/>
    </xf>
    <xf numFmtId="176" fontId="4" fillId="0" borderId="23" xfId="0" applyNumberFormat="1" applyFont="1" applyBorder="1" applyAlignment="1">
      <alignment wrapText="1"/>
    </xf>
    <xf numFmtId="176" fontId="4" fillId="0" borderId="125" xfId="0" applyNumberFormat="1" applyFont="1" applyBorder="1" applyAlignment="1">
      <alignment wrapText="1"/>
    </xf>
    <xf numFmtId="49" fontId="4" fillId="0" borderId="142" xfId="0" applyNumberFormat="1" applyFont="1" applyBorder="1" applyAlignment="1">
      <alignment horizontal="right" wrapText="1"/>
    </xf>
    <xf numFmtId="176" fontId="4" fillId="0" borderId="98" xfId="0" applyNumberFormat="1" applyFont="1" applyBorder="1" applyAlignment="1">
      <alignment wrapText="1"/>
    </xf>
    <xf numFmtId="49" fontId="4" fillId="0" borderId="97" xfId="0" applyNumberFormat="1" applyFont="1" applyBorder="1" applyAlignment="1">
      <alignment horizontal="right" wrapText="1"/>
    </xf>
    <xf numFmtId="176" fontId="4" fillId="0" borderId="82" xfId="0" applyNumberFormat="1" applyFont="1" applyBorder="1" applyAlignment="1">
      <alignment wrapText="1"/>
    </xf>
    <xf numFmtId="49" fontId="4" fillId="0" borderId="23" xfId="0" applyNumberFormat="1" applyFont="1" applyBorder="1" applyAlignment="1">
      <alignment horizontal="right" wrapText="1"/>
    </xf>
    <xf numFmtId="176" fontId="4" fillId="0" borderId="83" xfId="0" applyNumberFormat="1" applyFont="1" applyBorder="1" applyAlignment="1">
      <alignment wrapText="1"/>
    </xf>
    <xf numFmtId="176" fontId="4" fillId="0" borderId="83" xfId="0" applyNumberFormat="1" applyFont="1" applyBorder="1"/>
    <xf numFmtId="49" fontId="4" fillId="0" borderId="164" xfId="0" applyNumberFormat="1" applyFont="1" applyBorder="1" applyAlignment="1">
      <alignment horizontal="right" wrapText="1"/>
    </xf>
    <xf numFmtId="176" fontId="4" fillId="0" borderId="125" xfId="0" applyNumberFormat="1" applyFont="1" applyBorder="1"/>
    <xf numFmtId="176" fontId="4" fillId="0" borderId="24" xfId="0" applyNumberFormat="1" applyFont="1" applyBorder="1" applyAlignment="1">
      <alignment wrapText="1"/>
    </xf>
    <xf numFmtId="176" fontId="4" fillId="0" borderId="24" xfId="0" applyNumberFormat="1" applyFont="1" applyBorder="1"/>
    <xf numFmtId="176" fontId="4" fillId="0" borderId="87" xfId="0" applyNumberFormat="1" applyFont="1" applyBorder="1"/>
    <xf numFmtId="49" fontId="4" fillId="0" borderId="128" xfId="0" applyNumberFormat="1" applyFont="1" applyBorder="1" applyAlignment="1">
      <alignment horizontal="right" wrapText="1"/>
    </xf>
    <xf numFmtId="176" fontId="4" fillId="0" borderId="129" xfId="0" applyNumberFormat="1" applyFont="1" applyBorder="1" applyAlignment="1">
      <alignment wrapText="1"/>
    </xf>
    <xf numFmtId="49" fontId="4" fillId="0" borderId="144" xfId="0" applyNumberFormat="1" applyFont="1" applyBorder="1" applyAlignment="1">
      <alignment horizontal="right" wrapText="1"/>
    </xf>
    <xf numFmtId="176" fontId="4" fillId="0" borderId="104" xfId="0" applyNumberFormat="1" applyFont="1" applyBorder="1" applyAlignment="1">
      <alignment wrapText="1"/>
    </xf>
    <xf numFmtId="49" fontId="4" fillId="0" borderId="105" xfId="0" applyNumberFormat="1" applyFont="1" applyBorder="1" applyAlignment="1">
      <alignment horizontal="right" wrapText="1"/>
    </xf>
    <xf numFmtId="176" fontId="4" fillId="0" borderId="87" xfId="0" applyNumberFormat="1" applyFont="1" applyBorder="1" applyAlignment="1">
      <alignment wrapText="1"/>
    </xf>
    <xf numFmtId="49" fontId="4" fillId="0" borderId="24" xfId="0" applyNumberFormat="1" applyFont="1" applyBorder="1" applyAlignment="1">
      <alignment horizontal="right" wrapText="1"/>
    </xf>
    <xf numFmtId="176" fontId="4" fillId="0" borderId="88" xfId="0" applyNumberFormat="1" applyFont="1" applyBorder="1" applyAlignment="1">
      <alignment wrapText="1"/>
    </xf>
    <xf numFmtId="176" fontId="4" fillId="0" borderId="88" xfId="0" applyNumberFormat="1" applyFont="1" applyBorder="1"/>
    <xf numFmtId="49" fontId="4" fillId="0" borderId="170" xfId="0" applyNumberFormat="1" applyFont="1" applyBorder="1" applyAlignment="1">
      <alignment horizontal="right" wrapText="1"/>
    </xf>
    <xf numFmtId="176" fontId="4" fillId="0" borderId="129" xfId="0" applyNumberFormat="1" applyFont="1" applyBorder="1"/>
    <xf numFmtId="49" fontId="4" fillId="0" borderId="10" xfId="0" applyNumberFormat="1" applyFont="1" applyBorder="1" applyAlignment="1">
      <alignment horizontal="right"/>
    </xf>
    <xf numFmtId="49" fontId="4" fillId="0" borderId="23" xfId="0" applyNumberFormat="1" applyFont="1" applyBorder="1" applyAlignment="1">
      <alignment horizontal="right"/>
    </xf>
    <xf numFmtId="49" fontId="4" fillId="0" borderId="24" xfId="0" applyNumberFormat="1" applyFont="1" applyBorder="1" applyAlignment="1">
      <alignment horizontal="right"/>
    </xf>
    <xf numFmtId="49" fontId="4" fillId="0" borderId="130" xfId="0" applyNumberFormat="1" applyFont="1" applyBorder="1" applyAlignment="1">
      <alignment horizontal="right" wrapText="1"/>
    </xf>
    <xf numFmtId="176" fontId="4" fillId="0" borderId="131" xfId="0" applyNumberFormat="1" applyFont="1" applyBorder="1" applyAlignment="1">
      <alignment wrapText="1"/>
    </xf>
    <xf numFmtId="176" fontId="4" fillId="0" borderId="132" xfId="0" applyNumberFormat="1" applyFont="1" applyBorder="1" applyAlignment="1">
      <alignment wrapText="1"/>
    </xf>
    <xf numFmtId="49" fontId="4" fillId="0" borderId="145" xfId="0" applyNumberFormat="1" applyFont="1" applyBorder="1" applyAlignment="1">
      <alignment horizontal="right" wrapText="1"/>
    </xf>
    <xf numFmtId="176" fontId="4" fillId="0" borderId="146" xfId="0" applyNumberFormat="1" applyFont="1" applyBorder="1" applyAlignment="1">
      <alignment wrapText="1"/>
    </xf>
    <xf numFmtId="49" fontId="4" fillId="0" borderId="147" xfId="0" applyNumberFormat="1" applyFont="1" applyBorder="1" applyAlignment="1">
      <alignment horizontal="right" wrapText="1"/>
    </xf>
    <xf numFmtId="176" fontId="4" fillId="0" borderId="148" xfId="0" applyNumberFormat="1" applyFont="1" applyBorder="1" applyAlignment="1">
      <alignment wrapText="1"/>
    </xf>
    <xf numFmtId="49" fontId="4" fillId="0" borderId="131" xfId="0" applyNumberFormat="1" applyFont="1" applyBorder="1" applyAlignment="1">
      <alignment horizontal="right" wrapText="1"/>
    </xf>
    <xf numFmtId="176" fontId="4" fillId="0" borderId="152" xfId="0" applyNumberFormat="1" applyFont="1" applyBorder="1" applyAlignment="1">
      <alignment wrapText="1"/>
    </xf>
    <xf numFmtId="176" fontId="4" fillId="0" borderId="131" xfId="0" applyNumberFormat="1" applyFont="1" applyBorder="1"/>
    <xf numFmtId="176" fontId="4" fillId="0" borderId="152" xfId="0" applyNumberFormat="1" applyFont="1" applyBorder="1"/>
    <xf numFmtId="49" fontId="4" fillId="0" borderId="171" xfId="0" applyNumberFormat="1" applyFont="1" applyBorder="1" applyAlignment="1">
      <alignment horizontal="right" wrapText="1"/>
    </xf>
    <xf numFmtId="176" fontId="4" fillId="0" borderId="132" xfId="0" applyNumberFormat="1" applyFont="1" applyBorder="1"/>
    <xf numFmtId="177" fontId="0" fillId="0" borderId="0" xfId="0" applyNumberFormat="1"/>
    <xf numFmtId="177" fontId="3" fillId="0" borderId="0" xfId="0" applyNumberFormat="1" applyFont="1" applyAlignment="1">
      <alignment horizontal="right"/>
    </xf>
    <xf numFmtId="177" fontId="3" fillId="0" borderId="193" xfId="0" applyNumberFormat="1" applyFont="1" applyBorder="1" applyAlignment="1">
      <alignment horizontal="center" vertical="center" wrapText="1"/>
    </xf>
    <xf numFmtId="177" fontId="3" fillId="0" borderId="190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89" xfId="0" applyFont="1" applyBorder="1" applyAlignment="1">
      <alignment horizontal="right"/>
    </xf>
    <xf numFmtId="38" fontId="3" fillId="0" borderId="89" xfId="2" applyFont="1" applyFill="1" applyBorder="1" applyAlignment="1">
      <alignment horizontal="right"/>
    </xf>
    <xf numFmtId="0" fontId="3" fillId="0" borderId="62" xfId="0" applyFont="1" applyBorder="1" applyAlignment="1">
      <alignment horizontal="right"/>
    </xf>
    <xf numFmtId="176" fontId="3" fillId="0" borderId="22" xfId="0" applyNumberFormat="1" applyFont="1" applyBorder="1"/>
    <xf numFmtId="176" fontId="3" fillId="0" borderId="62" xfId="0" applyNumberFormat="1" applyFont="1" applyBorder="1"/>
    <xf numFmtId="0" fontId="0" fillId="0" borderId="54" xfId="0" applyBorder="1" applyAlignment="1">
      <alignment horizontal="right"/>
    </xf>
    <xf numFmtId="176" fontId="3" fillId="0" borderId="10" xfId="0" applyNumberFormat="1" applyFont="1" applyBorder="1"/>
    <xf numFmtId="0" fontId="3" fillId="0" borderId="51" xfId="0" applyFont="1" applyBorder="1" applyAlignment="1">
      <alignment horizontal="right"/>
    </xf>
    <xf numFmtId="38" fontId="3" fillId="0" borderId="66" xfId="2" applyFont="1" applyFill="1" applyBorder="1" applyAlignment="1">
      <alignment horizontal="right"/>
    </xf>
    <xf numFmtId="38" fontId="3" fillId="0" borderId="95" xfId="2" applyFont="1" applyFill="1" applyBorder="1" applyAlignment="1">
      <alignment horizontal="right"/>
    </xf>
    <xf numFmtId="0" fontId="3" fillId="0" borderId="45" xfId="0" applyFont="1" applyBorder="1" applyAlignment="1">
      <alignment horizontal="right"/>
    </xf>
    <xf numFmtId="0" fontId="0" fillId="0" borderId="97" xfId="0" applyBorder="1" applyAlignment="1">
      <alignment horizontal="right"/>
    </xf>
    <xf numFmtId="0" fontId="0" fillId="0" borderId="105" xfId="0" applyBorder="1" applyAlignment="1">
      <alignment horizontal="right"/>
    </xf>
    <xf numFmtId="176" fontId="3" fillId="0" borderId="24" xfId="0" applyNumberFormat="1" applyFont="1" applyBorder="1"/>
    <xf numFmtId="0" fontId="3" fillId="0" borderId="41" xfId="0" applyFont="1" applyBorder="1" applyAlignment="1">
      <alignment horizontal="right"/>
    </xf>
    <xf numFmtId="38" fontId="3" fillId="0" borderId="3" xfId="2" applyFont="1" applyFill="1" applyBorder="1"/>
    <xf numFmtId="38" fontId="3" fillId="0" borderId="62" xfId="2" applyFont="1" applyFill="1" applyBorder="1"/>
    <xf numFmtId="176" fontId="3" fillId="0" borderId="22" xfId="1" applyNumberFormat="1" applyFont="1" applyFill="1" applyBorder="1"/>
    <xf numFmtId="176" fontId="3" fillId="0" borderId="61" xfId="1" applyNumberFormat="1" applyFont="1" applyFill="1" applyBorder="1"/>
    <xf numFmtId="176" fontId="3" fillId="0" borderId="4" xfId="1" applyNumberFormat="1" applyFont="1" applyFill="1" applyBorder="1"/>
    <xf numFmtId="176" fontId="3" fillId="0" borderId="42" xfId="1" applyNumberFormat="1" applyFont="1" applyFill="1" applyBorder="1"/>
    <xf numFmtId="0" fontId="3" fillId="0" borderId="68" xfId="0" applyFont="1" applyBorder="1" applyAlignment="1">
      <alignment horizontal="right"/>
    </xf>
    <xf numFmtId="38" fontId="3" fillId="0" borderId="30" xfId="2" applyFont="1" applyFill="1" applyBorder="1"/>
    <xf numFmtId="176" fontId="3" fillId="0" borderId="5" xfId="1" applyNumberFormat="1" applyFont="1" applyFill="1" applyBorder="1"/>
    <xf numFmtId="176" fontId="3" fillId="0" borderId="44" xfId="1" applyNumberFormat="1" applyFont="1" applyFill="1" applyBorder="1"/>
    <xf numFmtId="0" fontId="3" fillId="0" borderId="42" xfId="0" applyFont="1" applyBorder="1" applyAlignment="1">
      <alignment horizontal="right"/>
    </xf>
    <xf numFmtId="38" fontId="3" fillId="0" borderId="54" xfId="2" applyFont="1" applyFill="1" applyBorder="1"/>
    <xf numFmtId="176" fontId="3" fillId="0" borderId="10" xfId="1" applyNumberFormat="1" applyFont="1" applyFill="1" applyBorder="1"/>
    <xf numFmtId="176" fontId="3" fillId="0" borderId="43" xfId="1" applyNumberFormat="1" applyFont="1" applyFill="1" applyBorder="1"/>
    <xf numFmtId="38" fontId="3" fillId="0" borderId="58" xfId="2" applyFont="1" applyFill="1" applyBorder="1"/>
    <xf numFmtId="176" fontId="3" fillId="0" borderId="59" xfId="1" applyNumberFormat="1" applyFont="1" applyFill="1" applyBorder="1"/>
    <xf numFmtId="176" fontId="3" fillId="0" borderId="69" xfId="1" applyNumberFormat="1" applyFont="1" applyFill="1" applyBorder="1"/>
    <xf numFmtId="0" fontId="3" fillId="0" borderId="46" xfId="0" applyFont="1" applyBorder="1" applyAlignment="1">
      <alignment horizontal="right"/>
    </xf>
    <xf numFmtId="0" fontId="3" fillId="0" borderId="61" xfId="0" applyFont="1" applyBorder="1" applyAlignment="1">
      <alignment horizontal="right"/>
    </xf>
    <xf numFmtId="0" fontId="3" fillId="0" borderId="108" xfId="0" applyFont="1" applyBorder="1" applyAlignment="1">
      <alignment horizontal="right"/>
    </xf>
    <xf numFmtId="38" fontId="3" fillId="0" borderId="102" xfId="2" applyFont="1" applyFill="1" applyBorder="1"/>
    <xf numFmtId="176" fontId="3" fillId="0" borderId="108" xfId="1" applyNumberFormat="1" applyFont="1" applyFill="1" applyBorder="1"/>
    <xf numFmtId="0" fontId="3" fillId="0" borderId="83" xfId="0" applyFont="1" applyBorder="1" applyAlignment="1">
      <alignment horizontal="right"/>
    </xf>
    <xf numFmtId="38" fontId="3" fillId="0" borderId="97" xfId="2" applyFont="1" applyFill="1" applyBorder="1"/>
    <xf numFmtId="176" fontId="3" fillId="0" borderId="83" xfId="1" applyNumberFormat="1" applyFont="1" applyFill="1" applyBorder="1"/>
    <xf numFmtId="38" fontId="3" fillId="0" borderId="95" xfId="2" applyFont="1" applyFill="1" applyBorder="1"/>
    <xf numFmtId="38" fontId="3" fillId="0" borderId="89" xfId="2" applyFont="1" applyFill="1" applyBorder="1"/>
    <xf numFmtId="38" fontId="3" fillId="0" borderId="109" xfId="2" applyFont="1" applyFill="1" applyBorder="1"/>
    <xf numFmtId="176" fontId="3" fillId="0" borderId="86" xfId="1" applyNumberFormat="1" applyFont="1" applyFill="1" applyBorder="1"/>
    <xf numFmtId="38" fontId="3" fillId="0" borderId="41" xfId="2" applyFont="1" applyFill="1" applyBorder="1"/>
    <xf numFmtId="177" fontId="3" fillId="0" borderId="200" xfId="1" applyNumberFormat="1" applyFont="1" applyFill="1" applyBorder="1" applyAlignment="1">
      <alignment vertical="center"/>
    </xf>
    <xf numFmtId="177" fontId="3" fillId="0" borderId="35" xfId="1" applyNumberFormat="1" applyFont="1" applyFill="1" applyBorder="1" applyAlignment="1">
      <alignment vertical="center"/>
    </xf>
    <xf numFmtId="0" fontId="3" fillId="0" borderId="183" xfId="0" applyFont="1" applyBorder="1" applyAlignment="1">
      <alignment horizontal="center" vertical="center"/>
    </xf>
    <xf numFmtId="179" fontId="3" fillId="0" borderId="203" xfId="0" applyNumberFormat="1" applyFont="1" applyBorder="1" applyAlignment="1">
      <alignment horizontal="right" vertical="center"/>
    </xf>
    <xf numFmtId="177" fontId="3" fillId="0" borderId="201" xfId="1" applyNumberFormat="1" applyFont="1" applyFill="1" applyBorder="1" applyAlignment="1">
      <alignment vertical="center"/>
    </xf>
    <xf numFmtId="177" fontId="3" fillId="0" borderId="38" xfId="1" applyNumberFormat="1" applyFont="1" applyFill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179" fontId="3" fillId="0" borderId="19" xfId="0" applyNumberFormat="1" applyFont="1" applyBorder="1" applyAlignment="1">
      <alignment horizontal="right" vertical="center"/>
    </xf>
    <xf numFmtId="177" fontId="3" fillId="0" borderId="194" xfId="1" applyNumberFormat="1" applyFont="1" applyFill="1" applyBorder="1" applyAlignment="1">
      <alignment vertical="center"/>
    </xf>
    <xf numFmtId="177" fontId="3" fillId="0" borderId="27" xfId="1" applyNumberFormat="1" applyFont="1" applyFill="1" applyBorder="1" applyAlignment="1">
      <alignment vertical="center"/>
    </xf>
    <xf numFmtId="0" fontId="3" fillId="0" borderId="182" xfId="0" applyFont="1" applyBorder="1" applyAlignment="1">
      <alignment horizontal="center" vertical="center"/>
    </xf>
    <xf numFmtId="179" fontId="3" fillId="0" borderId="199" xfId="0" applyNumberFormat="1" applyFont="1" applyBorder="1" applyAlignment="1">
      <alignment horizontal="right" vertical="center"/>
    </xf>
    <xf numFmtId="179" fontId="3" fillId="0" borderId="13" xfId="0" applyNumberFormat="1" applyFont="1" applyBorder="1" applyAlignment="1">
      <alignment horizontal="right" vertical="center"/>
    </xf>
    <xf numFmtId="177" fontId="3" fillId="0" borderId="163" xfId="1" applyNumberFormat="1" applyFont="1" applyFill="1" applyBorder="1" applyAlignment="1">
      <alignment vertical="center"/>
    </xf>
    <xf numFmtId="177" fontId="3" fillId="0" borderId="44" xfId="1" applyNumberFormat="1" applyFont="1" applyFill="1" applyBorder="1" applyAlignment="1">
      <alignment vertical="center"/>
    </xf>
    <xf numFmtId="0" fontId="3" fillId="0" borderId="5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177" fontId="3" fillId="0" borderId="202" xfId="1" applyNumberFormat="1" applyFont="1" applyFill="1" applyBorder="1" applyAlignment="1">
      <alignment vertical="center"/>
    </xf>
    <xf numFmtId="177" fontId="3" fillId="0" borderId="106" xfId="1" applyNumberFormat="1" applyFont="1" applyFill="1" applyBorder="1" applyAlignment="1">
      <alignment vertical="center"/>
    </xf>
    <xf numFmtId="0" fontId="3" fillId="0" borderId="77" xfId="0" applyFont="1" applyBorder="1"/>
    <xf numFmtId="176" fontId="3" fillId="0" borderId="105" xfId="0" applyNumberFormat="1" applyFont="1" applyBorder="1"/>
    <xf numFmtId="176" fontId="3" fillId="0" borderId="161" xfId="0" applyNumberFormat="1" applyFont="1" applyBorder="1"/>
    <xf numFmtId="176" fontId="3" fillId="0" borderId="172" xfId="0" applyNumberFormat="1" applyFont="1" applyBorder="1"/>
    <xf numFmtId="0" fontId="3" fillId="0" borderId="81" xfId="0" applyFont="1" applyBorder="1"/>
    <xf numFmtId="176" fontId="3" fillId="0" borderId="97" xfId="0" applyNumberFormat="1" applyFont="1" applyBorder="1"/>
    <xf numFmtId="176" fontId="3" fillId="0" borderId="160" xfId="0" applyNumberFormat="1" applyFont="1" applyBorder="1"/>
    <xf numFmtId="176" fontId="3" fillId="0" borderId="158" xfId="0" applyNumberFormat="1" applyFont="1" applyBorder="1"/>
    <xf numFmtId="176" fontId="3" fillId="0" borderId="109" xfId="0" applyNumberFormat="1" applyFont="1" applyBorder="1"/>
    <xf numFmtId="176" fontId="3" fillId="0" borderId="162" xfId="0" applyNumberFormat="1" applyFont="1" applyBorder="1"/>
    <xf numFmtId="176" fontId="3" fillId="0" borderId="173" xfId="0" applyNumberFormat="1" applyFont="1" applyBorder="1"/>
    <xf numFmtId="38" fontId="3" fillId="0" borderId="7" xfId="2" applyFont="1" applyFill="1" applyBorder="1" applyAlignment="1">
      <alignment horizontal="right"/>
    </xf>
    <xf numFmtId="38" fontId="3" fillId="0" borderId="45" xfId="2" applyFont="1" applyFill="1" applyBorder="1" applyAlignment="1">
      <alignment horizontal="right"/>
    </xf>
    <xf numFmtId="38" fontId="3" fillId="0" borderId="3" xfId="2" applyFont="1" applyFill="1" applyBorder="1" applyAlignment="1">
      <alignment horizontal="right"/>
    </xf>
    <xf numFmtId="38" fontId="3" fillId="0" borderId="41" xfId="2" applyFont="1" applyFill="1" applyBorder="1" applyAlignment="1">
      <alignment horizontal="right"/>
    </xf>
    <xf numFmtId="176" fontId="3" fillId="0" borderId="99" xfId="1" applyNumberFormat="1" applyFont="1" applyFill="1" applyBorder="1"/>
    <xf numFmtId="176" fontId="3" fillId="0" borderId="103" xfId="1" applyNumberFormat="1" applyFont="1" applyFill="1" applyBorder="1"/>
    <xf numFmtId="176" fontId="3" fillId="0" borderId="169" xfId="1" applyNumberFormat="1" applyFont="1" applyFill="1" applyBorder="1"/>
    <xf numFmtId="176" fontId="3" fillId="0" borderId="176" xfId="1" applyNumberFormat="1" applyFont="1" applyFill="1" applyBorder="1"/>
    <xf numFmtId="38" fontId="3" fillId="0" borderId="51" xfId="2" applyFont="1" applyFill="1" applyBorder="1" applyAlignment="1">
      <alignment horizontal="right"/>
    </xf>
    <xf numFmtId="0" fontId="3" fillId="0" borderId="16" xfId="0" applyFont="1" applyBorder="1"/>
    <xf numFmtId="0" fontId="3" fillId="0" borderId="76" xfId="0" applyFont="1" applyBorder="1"/>
    <xf numFmtId="0" fontId="3" fillId="0" borderId="1" xfId="0" applyFont="1" applyBorder="1"/>
    <xf numFmtId="176" fontId="3" fillId="0" borderId="98" xfId="1" applyNumberFormat="1" applyFont="1" applyFill="1" applyBorder="1"/>
    <xf numFmtId="176" fontId="3" fillId="0" borderId="23" xfId="1" applyNumberFormat="1" applyFont="1" applyFill="1" applyBorder="1"/>
    <xf numFmtId="176" fontId="3" fillId="0" borderId="82" xfId="1" applyNumberFormat="1" applyFont="1" applyFill="1" applyBorder="1"/>
    <xf numFmtId="176" fontId="3" fillId="0" borderId="164" xfId="1" applyNumberFormat="1" applyFont="1" applyFill="1" applyBorder="1"/>
    <xf numFmtId="176" fontId="3" fillId="0" borderId="197" xfId="1" applyNumberFormat="1" applyFont="1" applyFill="1" applyBorder="1"/>
    <xf numFmtId="38" fontId="3" fillId="0" borderId="6" xfId="2" applyFont="1" applyFill="1" applyBorder="1" applyAlignment="1">
      <alignment horizontal="right"/>
    </xf>
    <xf numFmtId="38" fontId="3" fillId="0" borderId="48" xfId="2" applyFont="1" applyFill="1" applyBorder="1" applyAlignment="1">
      <alignment horizontal="right"/>
    </xf>
    <xf numFmtId="0" fontId="3" fillId="0" borderId="49" xfId="0" applyFont="1" applyBorder="1"/>
    <xf numFmtId="176" fontId="3" fillId="0" borderId="104" xfId="1" applyNumberFormat="1" applyFont="1" applyFill="1" applyBorder="1"/>
    <xf numFmtId="176" fontId="3" fillId="0" borderId="24" xfId="1" applyNumberFormat="1" applyFont="1" applyFill="1" applyBorder="1"/>
    <xf numFmtId="176" fontId="3" fillId="0" borderId="87" xfId="1" applyNumberFormat="1" applyFont="1" applyFill="1" applyBorder="1"/>
    <xf numFmtId="176" fontId="3" fillId="0" borderId="170" xfId="1" applyNumberFormat="1" applyFont="1" applyFill="1" applyBorder="1"/>
    <xf numFmtId="176" fontId="3" fillId="0" borderId="177" xfId="1" applyNumberFormat="1" applyFont="1" applyFill="1" applyBorder="1"/>
    <xf numFmtId="0" fontId="3" fillId="0" borderId="8" xfId="0" applyFont="1" applyBorder="1" applyAlignment="1">
      <alignment vertical="center" wrapText="1"/>
    </xf>
    <xf numFmtId="38" fontId="3" fillId="0" borderId="95" xfId="0" applyNumberFormat="1" applyFont="1" applyBorder="1"/>
    <xf numFmtId="38" fontId="3" fillId="0" borderId="66" xfId="0" applyNumberFormat="1" applyFont="1" applyBorder="1"/>
    <xf numFmtId="38" fontId="3" fillId="0" borderId="150" xfId="0" applyNumberFormat="1" applyFont="1" applyBorder="1"/>
    <xf numFmtId="38" fontId="3" fillId="0" borderId="45" xfId="0" applyNumberFormat="1" applyFont="1" applyBorder="1"/>
    <xf numFmtId="38" fontId="3" fillId="0" borderId="1" xfId="0" applyNumberFormat="1" applyFont="1" applyBorder="1"/>
    <xf numFmtId="38" fontId="3" fillId="0" borderId="3" xfId="0" applyNumberFormat="1" applyFont="1" applyBorder="1"/>
    <xf numFmtId="38" fontId="3" fillId="0" borderId="41" xfId="0" applyNumberFormat="1" applyFont="1" applyBorder="1"/>
    <xf numFmtId="176" fontId="3" fillId="0" borderId="153" xfId="1" applyNumberFormat="1" applyFont="1" applyFill="1" applyBorder="1"/>
    <xf numFmtId="176" fontId="3" fillId="0" borderId="84" xfId="1" applyNumberFormat="1" applyFont="1" applyFill="1" applyBorder="1"/>
    <xf numFmtId="176" fontId="3" fillId="0" borderId="178" xfId="1" applyNumberFormat="1" applyFont="1" applyFill="1" applyBorder="1"/>
    <xf numFmtId="176" fontId="3" fillId="0" borderId="179" xfId="1" applyNumberFormat="1" applyFont="1" applyFill="1" applyBorder="1"/>
    <xf numFmtId="181" fontId="3" fillId="0" borderId="35" xfId="1" applyNumberFormat="1" applyFont="1" applyFill="1" applyBorder="1" applyAlignment="1">
      <alignment vertical="center"/>
    </xf>
    <xf numFmtId="0" fontId="3" fillId="0" borderId="38" xfId="0" applyFont="1" applyBorder="1" applyAlignment="1">
      <alignment horizontal="center" vertical="center"/>
    </xf>
    <xf numFmtId="179" fontId="3" fillId="0" borderId="37" xfId="0" applyNumberFormat="1" applyFont="1" applyBorder="1" applyAlignment="1">
      <alignment horizontal="right" vertical="center"/>
    </xf>
    <xf numFmtId="181" fontId="3" fillId="0" borderId="38" xfId="1" applyNumberFormat="1" applyFont="1" applyFill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179" fontId="3" fillId="0" borderId="20" xfId="0" applyNumberFormat="1" applyFont="1" applyBorder="1" applyAlignment="1">
      <alignment horizontal="right" vertical="center"/>
    </xf>
    <xf numFmtId="181" fontId="3" fillId="0" borderId="27" xfId="1" applyNumberFormat="1" applyFont="1" applyFill="1" applyBorder="1" applyAlignment="1">
      <alignment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/>
    </xf>
    <xf numFmtId="179" fontId="3" fillId="0" borderId="33" xfId="0" applyNumberFormat="1" applyFont="1" applyBorder="1" applyAlignment="1">
      <alignment horizontal="right" vertical="center"/>
    </xf>
    <xf numFmtId="0" fontId="3" fillId="0" borderId="44" xfId="0" applyFont="1" applyBorder="1" applyAlignment="1">
      <alignment horizontal="center" vertical="center"/>
    </xf>
    <xf numFmtId="179" fontId="3" fillId="0" borderId="30" xfId="0" applyNumberFormat="1" applyFont="1" applyBorder="1" applyAlignment="1">
      <alignment horizontal="right" vertical="center"/>
    </xf>
    <xf numFmtId="181" fontId="3" fillId="0" borderId="28" xfId="1" applyNumberFormat="1" applyFont="1" applyFill="1" applyBorder="1" applyAlignment="1">
      <alignment vertical="center"/>
    </xf>
    <xf numFmtId="181" fontId="3" fillId="0" borderId="29" xfId="1" applyNumberFormat="1" applyFont="1" applyFill="1" applyBorder="1" applyAlignment="1">
      <alignment vertical="center"/>
    </xf>
    <xf numFmtId="181" fontId="3" fillId="0" borderId="39" xfId="1" applyNumberFormat="1" applyFont="1" applyFill="1" applyBorder="1" applyAlignment="1">
      <alignment vertical="center"/>
    </xf>
    <xf numFmtId="0" fontId="3" fillId="0" borderId="44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181" fontId="3" fillId="0" borderId="106" xfId="1" applyNumberFormat="1" applyFont="1" applyFill="1" applyBorder="1" applyAlignment="1">
      <alignment vertical="center"/>
    </xf>
    <xf numFmtId="176" fontId="3" fillId="0" borderId="62" xfId="1" applyNumberFormat="1" applyFont="1" applyFill="1" applyBorder="1"/>
    <xf numFmtId="176" fontId="3" fillId="0" borderId="70" xfId="1" applyNumberFormat="1" applyFont="1" applyFill="1" applyBorder="1"/>
    <xf numFmtId="176" fontId="3" fillId="0" borderId="64" xfId="1" applyNumberFormat="1" applyFont="1" applyFill="1" applyBorder="1"/>
    <xf numFmtId="176" fontId="3" fillId="0" borderId="48" xfId="1" applyNumberFormat="1" applyFont="1" applyFill="1" applyBorder="1"/>
    <xf numFmtId="176" fontId="3" fillId="0" borderId="49" xfId="1" applyNumberFormat="1" applyFont="1" applyFill="1" applyBorder="1"/>
    <xf numFmtId="176" fontId="3" fillId="0" borderId="50" xfId="1" applyNumberFormat="1" applyFont="1" applyFill="1" applyBorder="1"/>
    <xf numFmtId="176" fontId="3" fillId="0" borderId="30" xfId="1" applyNumberFormat="1" applyFont="1" applyFill="1" applyBorder="1"/>
    <xf numFmtId="176" fontId="3" fillId="0" borderId="57" xfId="1" applyNumberFormat="1" applyFont="1" applyFill="1" applyBorder="1"/>
    <xf numFmtId="176" fontId="3" fillId="0" borderId="54" xfId="1" applyNumberFormat="1" applyFont="1" applyFill="1" applyBorder="1"/>
    <xf numFmtId="176" fontId="3" fillId="0" borderId="14" xfId="1" applyNumberFormat="1" applyFont="1" applyFill="1" applyBorder="1"/>
    <xf numFmtId="176" fontId="3" fillId="0" borderId="56" xfId="1" applyNumberFormat="1" applyFont="1" applyFill="1" applyBorder="1"/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70" xfId="0" applyFont="1" applyBorder="1" applyAlignment="1">
      <alignment horizontal="right" vertical="center"/>
    </xf>
    <xf numFmtId="176" fontId="3" fillId="0" borderId="58" xfId="1" applyNumberFormat="1" applyFont="1" applyFill="1" applyBorder="1"/>
    <xf numFmtId="176" fontId="3" fillId="0" borderId="156" xfId="1" applyNumberFormat="1" applyFont="1" applyFill="1" applyBorder="1"/>
    <xf numFmtId="176" fontId="3" fillId="0" borderId="60" xfId="1" applyNumberFormat="1" applyFont="1" applyFill="1" applyBorder="1"/>
    <xf numFmtId="0" fontId="6" fillId="0" borderId="0" xfId="0" applyFont="1"/>
    <xf numFmtId="178" fontId="3" fillId="0" borderId="34" xfId="0" applyNumberFormat="1" applyFont="1" applyBorder="1" applyAlignment="1">
      <alignment horizontal="right" vertical="center"/>
    </xf>
    <xf numFmtId="176" fontId="3" fillId="0" borderId="35" xfId="1" applyNumberFormat="1" applyFont="1" applyFill="1" applyBorder="1" applyAlignment="1">
      <alignment vertical="center"/>
    </xf>
    <xf numFmtId="178" fontId="3" fillId="0" borderId="36" xfId="0" applyNumberFormat="1" applyFont="1" applyBorder="1" applyAlignment="1">
      <alignment horizontal="right" vertical="center"/>
    </xf>
    <xf numFmtId="176" fontId="3" fillId="0" borderId="38" xfId="1" applyNumberFormat="1" applyFont="1" applyFill="1" applyBorder="1" applyAlignment="1">
      <alignment vertical="center"/>
    </xf>
    <xf numFmtId="178" fontId="3" fillId="0" borderId="26" xfId="0" applyNumberFormat="1" applyFont="1" applyBorder="1" applyAlignment="1">
      <alignment horizontal="right" vertical="center"/>
    </xf>
    <xf numFmtId="176" fontId="3" fillId="0" borderId="27" xfId="1" applyNumberFormat="1" applyFont="1" applyFill="1" applyBorder="1" applyAlignment="1">
      <alignment vertical="center"/>
    </xf>
    <xf numFmtId="178" fontId="3" fillId="0" borderId="18" xfId="0" applyNumberFormat="1" applyFont="1" applyBorder="1" applyAlignment="1">
      <alignment horizontal="right" vertical="center"/>
    </xf>
    <xf numFmtId="176" fontId="3" fillId="0" borderId="28" xfId="1" applyNumberFormat="1" applyFont="1" applyFill="1" applyBorder="1" applyAlignment="1">
      <alignment vertical="center"/>
    </xf>
    <xf numFmtId="176" fontId="3" fillId="0" borderId="29" xfId="1" applyNumberFormat="1" applyFont="1" applyFill="1" applyBorder="1" applyAlignment="1">
      <alignment vertical="center"/>
    </xf>
    <xf numFmtId="176" fontId="3" fillId="0" borderId="39" xfId="1" applyNumberFormat="1" applyFont="1" applyFill="1" applyBorder="1" applyAlignment="1">
      <alignment vertical="center"/>
    </xf>
    <xf numFmtId="179" fontId="3" fillId="0" borderId="21" xfId="0" applyNumberFormat="1" applyFont="1" applyBorder="1" applyAlignment="1">
      <alignment horizontal="right" vertical="center" wrapText="1"/>
    </xf>
    <xf numFmtId="178" fontId="3" fillId="0" borderId="40" xfId="0" applyNumberFormat="1" applyFont="1" applyBorder="1" applyAlignment="1">
      <alignment horizontal="right" vertical="center"/>
    </xf>
    <xf numFmtId="178" fontId="3" fillId="0" borderId="25" xfId="0" applyNumberFormat="1" applyFont="1" applyBorder="1" applyAlignment="1">
      <alignment horizontal="right" vertical="center"/>
    </xf>
    <xf numFmtId="176" fontId="3" fillId="0" borderId="106" xfId="1" applyNumberFormat="1" applyFont="1" applyFill="1" applyBorder="1" applyAlignment="1">
      <alignment vertical="center"/>
    </xf>
    <xf numFmtId="176" fontId="3" fillId="0" borderId="6" xfId="1" applyNumberFormat="1" applyFont="1" applyFill="1" applyBorder="1"/>
    <xf numFmtId="176" fontId="3" fillId="0" borderId="15" xfId="1" applyNumberFormat="1" applyFont="1" applyFill="1" applyBorder="1"/>
    <xf numFmtId="38" fontId="3" fillId="0" borderId="90" xfId="2" applyFont="1" applyFill="1" applyBorder="1" applyAlignment="1">
      <alignment horizontal="right"/>
    </xf>
    <xf numFmtId="0" fontId="0" fillId="7" borderId="0" xfId="0" applyFill="1"/>
    <xf numFmtId="176" fontId="3" fillId="0" borderId="103" xfId="1" applyNumberFormat="1" applyFont="1" applyFill="1" applyBorder="1" applyAlignment="1">
      <alignment horizontal="right"/>
    </xf>
    <xf numFmtId="176" fontId="3" fillId="0" borderId="85" xfId="1" applyNumberFormat="1" applyFont="1" applyFill="1" applyBorder="1" applyAlignment="1">
      <alignment horizontal="right"/>
    </xf>
    <xf numFmtId="176" fontId="3" fillId="0" borderId="22" xfId="1" applyNumberFormat="1" applyFont="1" applyFill="1" applyBorder="1" applyAlignment="1"/>
    <xf numFmtId="176" fontId="3" fillId="0" borderId="63" xfId="1" applyNumberFormat="1" applyFont="1" applyFill="1" applyBorder="1"/>
    <xf numFmtId="0" fontId="3" fillId="0" borderId="78" xfId="0" applyFont="1" applyBorder="1" applyAlignment="1">
      <alignment vertical="center"/>
    </xf>
    <xf numFmtId="0" fontId="3" fillId="0" borderId="107" xfId="0" applyFont="1" applyBorder="1" applyAlignment="1">
      <alignment horizontal="right"/>
    </xf>
    <xf numFmtId="181" fontId="0" fillId="0" borderId="0" xfId="0" applyNumberFormat="1"/>
    <xf numFmtId="0" fontId="6" fillId="0" borderId="70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180" fontId="3" fillId="0" borderId="107" xfId="0" applyNumberFormat="1" applyFont="1" applyBorder="1"/>
    <xf numFmtId="0" fontId="3" fillId="8" borderId="3" xfId="0" applyFont="1" applyFill="1" applyBorder="1"/>
    <xf numFmtId="0" fontId="3" fillId="8" borderId="7" xfId="0" applyFont="1" applyFill="1" applyBorder="1"/>
    <xf numFmtId="0" fontId="3" fillId="8" borderId="8" xfId="0" applyFont="1" applyFill="1" applyBorder="1"/>
    <xf numFmtId="0" fontId="3" fillId="8" borderId="71" xfId="0" applyFont="1" applyFill="1" applyBorder="1"/>
    <xf numFmtId="0" fontId="3" fillId="8" borderId="52" xfId="0" applyFont="1" applyFill="1" applyBorder="1"/>
    <xf numFmtId="179" fontId="3" fillId="0" borderId="21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right"/>
    </xf>
    <xf numFmtId="0" fontId="3" fillId="0" borderId="82" xfId="0" applyFont="1" applyBorder="1" applyAlignment="1">
      <alignment horizontal="right"/>
    </xf>
    <xf numFmtId="38" fontId="3" fillId="0" borderId="67" xfId="2" applyFont="1" applyFill="1" applyBorder="1" applyAlignment="1">
      <alignment horizontal="right"/>
    </xf>
    <xf numFmtId="0" fontId="3" fillId="4" borderId="77" xfId="0" applyFont="1" applyFill="1" applyBorder="1" applyAlignment="1">
      <alignment vertical="center" wrapText="1"/>
    </xf>
    <xf numFmtId="176" fontId="3" fillId="0" borderId="62" xfId="1" applyNumberFormat="1" applyFont="1" applyFill="1" applyBorder="1" applyAlignment="1"/>
    <xf numFmtId="176" fontId="3" fillId="0" borderId="102" xfId="1" applyNumberFormat="1" applyFont="1" applyFill="1" applyBorder="1"/>
    <xf numFmtId="0" fontId="3" fillId="8" borderId="45" xfId="0" applyFont="1" applyFill="1" applyBorder="1"/>
    <xf numFmtId="176" fontId="3" fillId="0" borderId="109" xfId="1" applyNumberFormat="1" applyFont="1" applyFill="1" applyBorder="1"/>
    <xf numFmtId="0" fontId="0" fillId="0" borderId="83" xfId="0" applyBorder="1" applyAlignment="1">
      <alignment horizontal="right"/>
    </xf>
    <xf numFmtId="0" fontId="0" fillId="0" borderId="88" xfId="0" applyBorder="1" applyAlignment="1">
      <alignment horizontal="right"/>
    </xf>
    <xf numFmtId="38" fontId="3" fillId="0" borderId="151" xfId="2" applyFont="1" applyFill="1" applyBorder="1" applyAlignment="1">
      <alignment horizontal="right"/>
    </xf>
    <xf numFmtId="176" fontId="3" fillId="0" borderId="97" xfId="1" applyNumberFormat="1" applyFont="1" applyFill="1" applyBorder="1"/>
    <xf numFmtId="176" fontId="3" fillId="0" borderId="88" xfId="1" applyNumberFormat="1" applyFont="1" applyFill="1" applyBorder="1"/>
    <xf numFmtId="0" fontId="3" fillId="0" borderId="64" xfId="0" applyFont="1" applyBorder="1" applyAlignment="1">
      <alignment vertical="center"/>
    </xf>
    <xf numFmtId="0" fontId="3" fillId="0" borderId="53" xfId="0" applyFont="1" applyBorder="1" applyAlignment="1">
      <alignment horizontal="right"/>
    </xf>
    <xf numFmtId="0" fontId="3" fillId="0" borderId="181" xfId="0" applyFont="1" applyBorder="1" applyAlignment="1">
      <alignment horizontal="right"/>
    </xf>
    <xf numFmtId="0" fontId="3" fillId="0" borderId="47" xfId="0" applyFont="1" applyBorder="1" applyAlignment="1">
      <alignment horizontal="right"/>
    </xf>
    <xf numFmtId="0" fontId="3" fillId="0" borderId="50" xfId="0" applyFont="1" applyBorder="1" applyAlignment="1">
      <alignment horizontal="right"/>
    </xf>
    <xf numFmtId="0" fontId="3" fillId="0" borderId="173" xfId="0" applyFont="1" applyBorder="1" applyAlignment="1">
      <alignment horizontal="right"/>
    </xf>
    <xf numFmtId="0" fontId="3" fillId="0" borderId="158" xfId="0" applyFont="1" applyBorder="1" applyAlignment="1">
      <alignment horizontal="right"/>
    </xf>
    <xf numFmtId="38" fontId="3" fillId="0" borderId="47" xfId="2" applyFont="1" applyBorder="1" applyAlignment="1">
      <alignment horizontal="right"/>
    </xf>
    <xf numFmtId="38" fontId="3" fillId="0" borderId="50" xfId="2" applyFont="1" applyBorder="1" applyAlignment="1">
      <alignment horizontal="right"/>
    </xf>
    <xf numFmtId="38" fontId="3" fillId="0" borderId="157" xfId="2" applyFont="1" applyFill="1" applyBorder="1" applyAlignment="1">
      <alignment horizontal="right"/>
    </xf>
    <xf numFmtId="38" fontId="3" fillId="0" borderId="198" xfId="2" applyFont="1" applyFill="1" applyBorder="1" applyAlignment="1">
      <alignment horizontal="right"/>
    </xf>
    <xf numFmtId="38" fontId="3" fillId="0" borderId="198" xfId="2" applyFont="1" applyBorder="1"/>
    <xf numFmtId="0" fontId="3" fillId="0" borderId="22" xfId="0" applyFont="1" applyBorder="1" applyAlignment="1">
      <alignment horizontal="right"/>
    </xf>
    <xf numFmtId="0" fontId="0" fillId="0" borderId="10" xfId="0" applyBorder="1" applyAlignment="1">
      <alignment horizontal="right"/>
    </xf>
    <xf numFmtId="0" fontId="3" fillId="0" borderId="8" xfId="0" applyFont="1" applyBorder="1" applyAlignment="1">
      <alignment horizontal="right"/>
    </xf>
    <xf numFmtId="176" fontId="3" fillId="0" borderId="5" xfId="0" applyNumberFormat="1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0" fillId="0" borderId="23" xfId="0" applyBorder="1" applyAlignment="1">
      <alignment horizontal="right"/>
    </xf>
    <xf numFmtId="0" fontId="3" fillId="0" borderId="4" xfId="0" applyFont="1" applyBorder="1" applyAlignment="1">
      <alignment horizontal="right"/>
    </xf>
    <xf numFmtId="0" fontId="0" fillId="0" borderId="24" xfId="0" applyBorder="1" applyAlignment="1">
      <alignment horizontal="right"/>
    </xf>
    <xf numFmtId="0" fontId="3" fillId="3" borderId="12" xfId="0" applyFont="1" applyFill="1" applyBorder="1" applyAlignment="1">
      <alignment horizontal="center" vertical="center" textRotation="255" wrapText="1"/>
    </xf>
    <xf numFmtId="0" fontId="3" fillId="3" borderId="72" xfId="0" applyFont="1" applyFill="1" applyBorder="1" applyAlignment="1">
      <alignment horizontal="center" vertical="center" textRotation="255" wrapText="1"/>
    </xf>
    <xf numFmtId="176" fontId="3" fillId="0" borderId="61" xfId="0" applyNumberFormat="1" applyFont="1" applyBorder="1"/>
    <xf numFmtId="176" fontId="3" fillId="0" borderId="43" xfId="1" applyNumberFormat="1" applyFont="1" applyFill="1" applyBorder="1" applyAlignment="1">
      <alignment horizontal="right"/>
    </xf>
    <xf numFmtId="176" fontId="3" fillId="0" borderId="83" xfId="1" applyNumberFormat="1" applyFont="1" applyFill="1" applyBorder="1" applyAlignment="1">
      <alignment horizontal="right"/>
    </xf>
    <xf numFmtId="176" fontId="3" fillId="0" borderId="88" xfId="1" applyNumberFormat="1" applyFont="1" applyFill="1" applyBorder="1" applyAlignment="1">
      <alignment horizontal="right"/>
    </xf>
    <xf numFmtId="0" fontId="0" fillId="0" borderId="109" xfId="0" applyBorder="1" applyAlignment="1">
      <alignment horizontal="right"/>
    </xf>
    <xf numFmtId="176" fontId="3" fillId="0" borderId="84" xfId="0" applyNumberFormat="1" applyFont="1" applyBorder="1"/>
    <xf numFmtId="176" fontId="3" fillId="0" borderId="84" xfId="1" applyNumberFormat="1" applyFont="1" applyFill="1" applyBorder="1" applyAlignment="1">
      <alignment horizontal="right"/>
    </xf>
    <xf numFmtId="176" fontId="3" fillId="0" borderId="86" xfId="1" applyNumberFormat="1" applyFont="1" applyFill="1" applyBorder="1" applyAlignment="1">
      <alignment horizontal="right"/>
    </xf>
    <xf numFmtId="0" fontId="3" fillId="3" borderId="188" xfId="0" applyFont="1" applyFill="1" applyBorder="1" applyAlignment="1">
      <alignment horizontal="center" vertical="top" textRotation="255"/>
    </xf>
    <xf numFmtId="0" fontId="3" fillId="3" borderId="12" xfId="0" applyFont="1" applyFill="1" applyBorder="1" applyAlignment="1">
      <alignment horizontal="right"/>
    </xf>
    <xf numFmtId="0" fontId="3" fillId="3" borderId="12" xfId="0" applyFont="1" applyFill="1" applyBorder="1" applyAlignment="1">
      <alignment wrapText="1"/>
    </xf>
    <xf numFmtId="0" fontId="3" fillId="3" borderId="12" xfId="0" applyFont="1" applyFill="1" applyBorder="1" applyAlignment="1">
      <alignment horizontal="right" wrapText="1"/>
    </xf>
    <xf numFmtId="0" fontId="3" fillId="3" borderId="204" xfId="0" applyFont="1" applyFill="1" applyBorder="1" applyAlignment="1">
      <alignment wrapText="1"/>
    </xf>
    <xf numFmtId="0" fontId="3" fillId="0" borderId="205" xfId="0" applyFont="1" applyBorder="1"/>
    <xf numFmtId="49" fontId="5" fillId="0" borderId="84" xfId="0" applyNumberFormat="1" applyFont="1" applyBorder="1" applyAlignment="1">
      <alignment horizontal="right"/>
    </xf>
    <xf numFmtId="176" fontId="4" fillId="0" borderId="84" xfId="0" applyNumberFormat="1" applyFont="1" applyBorder="1"/>
    <xf numFmtId="176" fontId="4" fillId="0" borderId="85" xfId="0" applyNumberFormat="1" applyFont="1" applyBorder="1"/>
    <xf numFmtId="49" fontId="4" fillId="0" borderId="206" xfId="0" applyNumberFormat="1" applyFont="1" applyBorder="1" applyAlignment="1">
      <alignment horizontal="right" wrapText="1"/>
    </xf>
    <xf numFmtId="176" fontId="4" fillId="0" borderId="84" xfId="0" applyNumberFormat="1" applyFont="1" applyBorder="1" applyAlignment="1">
      <alignment wrapText="1"/>
    </xf>
    <xf numFmtId="176" fontId="4" fillId="0" borderId="207" xfId="0" applyNumberFormat="1" applyFont="1" applyBorder="1" applyAlignment="1">
      <alignment wrapText="1"/>
    </xf>
    <xf numFmtId="49" fontId="4" fillId="0" borderId="208" xfId="0" applyNumberFormat="1" applyFont="1" applyBorder="1" applyAlignment="1">
      <alignment horizontal="right" wrapText="1"/>
    </xf>
    <xf numFmtId="176" fontId="4" fillId="0" borderId="153" xfId="0" applyNumberFormat="1" applyFont="1" applyBorder="1" applyAlignment="1">
      <alignment wrapText="1"/>
    </xf>
    <xf numFmtId="49" fontId="4" fillId="0" borderId="109" xfId="0" applyNumberFormat="1" applyFont="1" applyBorder="1" applyAlignment="1">
      <alignment horizontal="right" wrapText="1"/>
    </xf>
    <xf numFmtId="176" fontId="4" fillId="0" borderId="85" xfId="0" applyNumberFormat="1" applyFont="1" applyBorder="1" applyAlignment="1">
      <alignment wrapText="1"/>
    </xf>
    <xf numFmtId="49" fontId="4" fillId="0" borderId="84" xfId="0" applyNumberFormat="1" applyFont="1" applyBorder="1" applyAlignment="1">
      <alignment horizontal="right" wrapText="1"/>
    </xf>
    <xf numFmtId="176" fontId="4" fillId="0" borderId="86" xfId="0" applyNumberFormat="1" applyFont="1" applyBorder="1" applyAlignment="1">
      <alignment wrapText="1"/>
    </xf>
    <xf numFmtId="176" fontId="4" fillId="0" borderId="86" xfId="0" applyNumberFormat="1" applyFont="1" applyBorder="1"/>
    <xf numFmtId="49" fontId="4" fillId="0" borderId="178" xfId="0" applyNumberFormat="1" applyFont="1" applyBorder="1" applyAlignment="1">
      <alignment horizontal="right" wrapText="1"/>
    </xf>
    <xf numFmtId="0" fontId="3" fillId="3" borderId="175" xfId="0" applyFont="1" applyFill="1" applyBorder="1"/>
    <xf numFmtId="49" fontId="4" fillId="0" borderId="84" xfId="0" applyNumberFormat="1" applyFont="1" applyBorder="1" applyAlignment="1">
      <alignment horizontal="right"/>
    </xf>
    <xf numFmtId="0" fontId="0" fillId="0" borderId="9" xfId="0" applyBorder="1"/>
    <xf numFmtId="0" fontId="0" fillId="0" borderId="26" xfId="0" applyBorder="1"/>
    <xf numFmtId="0" fontId="0" fillId="0" borderId="17" xfId="0" applyBorder="1"/>
    <xf numFmtId="0" fontId="12" fillId="0" borderId="26" xfId="3" applyBorder="1"/>
    <xf numFmtId="0" fontId="12" fillId="0" borderId="9" xfId="3" applyBorder="1"/>
    <xf numFmtId="0" fontId="0" fillId="0" borderId="6" xfId="0" applyBorder="1" applyAlignment="1">
      <alignment horizontal="right"/>
    </xf>
    <xf numFmtId="0" fontId="3" fillId="0" borderId="71" xfId="0" applyFont="1" applyBorder="1" applyAlignment="1">
      <alignment horizontal="right"/>
    </xf>
    <xf numFmtId="176" fontId="3" fillId="0" borderId="15" xfId="0" applyNumberFormat="1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14" xfId="0" applyBorder="1" applyAlignment="1">
      <alignment horizontal="right"/>
    </xf>
    <xf numFmtId="0" fontId="3" fillId="0" borderId="89" xfId="0" applyFont="1" applyBorder="1"/>
    <xf numFmtId="0" fontId="3" fillId="4" borderId="1" xfId="0" applyFont="1" applyFill="1" applyBorder="1" applyAlignment="1">
      <alignment vertical="center" wrapText="1"/>
    </xf>
    <xf numFmtId="176" fontId="3" fillId="0" borderId="74" xfId="1" applyNumberFormat="1" applyFont="1" applyFill="1" applyBorder="1" applyAlignment="1"/>
    <xf numFmtId="0" fontId="3" fillId="8" borderId="2" xfId="0" applyFont="1" applyFill="1" applyBorder="1"/>
    <xf numFmtId="0" fontId="3" fillId="0" borderId="81" xfId="0" applyFont="1" applyBorder="1" applyAlignment="1">
      <alignment horizontal="right"/>
    </xf>
    <xf numFmtId="38" fontId="3" fillId="0" borderId="180" xfId="2" applyFont="1" applyFill="1" applyBorder="1" applyAlignment="1">
      <alignment horizontal="right"/>
    </xf>
    <xf numFmtId="0" fontId="3" fillId="0" borderId="160" xfId="0" applyFont="1" applyBorder="1" applyAlignment="1">
      <alignment horizontal="right"/>
    </xf>
    <xf numFmtId="38" fontId="3" fillId="0" borderId="91" xfId="2" applyFont="1" applyFill="1" applyBorder="1" applyAlignment="1">
      <alignment horizontal="right"/>
    </xf>
    <xf numFmtId="0" fontId="3" fillId="0" borderId="162" xfId="0" applyFont="1" applyBorder="1" applyAlignment="1">
      <alignment horizontal="right"/>
    </xf>
    <xf numFmtId="176" fontId="3" fillId="0" borderId="74" xfId="1" applyNumberFormat="1" applyFont="1" applyFill="1" applyBorder="1"/>
    <xf numFmtId="176" fontId="3" fillId="0" borderId="82" xfId="1" applyNumberFormat="1" applyFont="1" applyFill="1" applyBorder="1" applyAlignment="1">
      <alignment horizontal="right"/>
    </xf>
    <xf numFmtId="0" fontId="3" fillId="8" borderId="76" xfId="0" applyFont="1" applyFill="1" applyBorder="1"/>
    <xf numFmtId="176" fontId="3" fillId="0" borderId="169" xfId="1" applyNumberFormat="1" applyFont="1" applyFill="1" applyBorder="1" applyAlignment="1">
      <alignment horizontal="right"/>
    </xf>
    <xf numFmtId="176" fontId="3" fillId="0" borderId="87" xfId="1" applyNumberFormat="1" applyFont="1" applyFill="1" applyBorder="1" applyAlignment="1">
      <alignment horizontal="right"/>
    </xf>
    <xf numFmtId="0" fontId="3" fillId="0" borderId="73" xfId="0" applyFont="1" applyBorder="1" applyAlignment="1">
      <alignment horizontal="center" vertical="center"/>
    </xf>
    <xf numFmtId="0" fontId="3" fillId="4" borderId="73" xfId="0" applyFont="1" applyFill="1" applyBorder="1" applyAlignment="1">
      <alignment vertical="center" wrapText="1"/>
    </xf>
    <xf numFmtId="0" fontId="3" fillId="4" borderId="13" xfId="0" applyFont="1" applyFill="1" applyBorder="1" applyAlignment="1">
      <alignment horizontal="center" vertical="center"/>
    </xf>
    <xf numFmtId="0" fontId="3" fillId="9" borderId="0" xfId="0" applyFont="1" applyFill="1" applyAlignment="1">
      <alignment vertical="center"/>
    </xf>
    <xf numFmtId="0" fontId="3" fillId="4" borderId="6" xfId="0" applyFont="1" applyFill="1" applyBorder="1" applyAlignment="1">
      <alignment vertical="center" wrapText="1"/>
    </xf>
    <xf numFmtId="0" fontId="3" fillId="8" borderId="68" xfId="0" applyFont="1" applyFill="1" applyBorder="1"/>
    <xf numFmtId="176" fontId="3" fillId="0" borderId="85" xfId="1" applyNumberFormat="1" applyFont="1" applyFill="1" applyBorder="1"/>
    <xf numFmtId="0" fontId="3" fillId="8" borderId="6" xfId="0" applyFont="1" applyFill="1" applyBorder="1"/>
    <xf numFmtId="0" fontId="3" fillId="8" borderId="31" xfId="0" applyFont="1" applyFill="1" applyBorder="1"/>
    <xf numFmtId="0" fontId="10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3" fillId="0" borderId="7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15" xfId="0" applyBorder="1" applyAlignment="1"/>
    <xf numFmtId="0" fontId="3" fillId="0" borderId="5" xfId="0" applyFont="1" applyBorder="1" applyAlignment="1">
      <alignment horizontal="center" vertical="center" textRotation="255"/>
    </xf>
    <xf numFmtId="0" fontId="3" fillId="0" borderId="18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8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 textRotation="255" wrapText="1"/>
    </xf>
    <xf numFmtId="0" fontId="3" fillId="0" borderId="6" xfId="0" applyFont="1" applyBorder="1" applyAlignment="1">
      <alignment horizontal="center" vertical="center" textRotation="255" wrapText="1"/>
    </xf>
    <xf numFmtId="0" fontId="3" fillId="0" borderId="15" xfId="0" applyFont="1" applyBorder="1" applyAlignment="1">
      <alignment horizontal="center" vertical="center" textRotation="255" wrapText="1"/>
    </xf>
    <xf numFmtId="0" fontId="3" fillId="2" borderId="7" xfId="0" applyFont="1" applyFill="1" applyBorder="1" applyAlignment="1">
      <alignment horizontal="center" vertical="center" textRotation="255" wrapText="1"/>
    </xf>
    <xf numFmtId="0" fontId="0" fillId="2" borderId="15" xfId="0" applyFill="1" applyBorder="1" applyAlignment="1">
      <alignment horizontal="center" vertical="center" textRotation="255" wrapText="1"/>
    </xf>
    <xf numFmtId="0" fontId="3" fillId="0" borderId="3" xfId="0" applyFont="1" applyBorder="1" applyAlignment="1">
      <alignment horizontal="center" vertical="center" textRotation="255" wrapText="1"/>
    </xf>
    <xf numFmtId="0" fontId="0" fillId="0" borderId="5" xfId="0" applyBorder="1" applyAlignment="1">
      <alignment horizontal="center" vertical="center" textRotation="255" wrapText="1"/>
    </xf>
    <xf numFmtId="0" fontId="3" fillId="0" borderId="41" xfId="0" applyFont="1" applyBorder="1" applyAlignment="1">
      <alignment horizontal="center" vertical="center" textRotation="255" wrapText="1"/>
    </xf>
    <xf numFmtId="0" fontId="0" fillId="0" borderId="44" xfId="0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center" vertical="center" textRotation="255" wrapText="1"/>
    </xf>
    <xf numFmtId="0" fontId="3" fillId="0" borderId="0" xfId="0" applyFont="1" applyAlignment="1">
      <alignment horizontal="center" vertical="center" textRotation="255" wrapText="1"/>
    </xf>
    <xf numFmtId="0" fontId="3" fillId="0" borderId="13" xfId="0" applyFont="1" applyBorder="1" applyAlignment="1">
      <alignment horizontal="center" vertical="center" textRotation="255" wrapText="1"/>
    </xf>
    <xf numFmtId="0" fontId="3" fillId="0" borderId="19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3" fillId="3" borderId="80" xfId="0" applyFont="1" applyFill="1" applyBorder="1" applyAlignment="1">
      <alignment horizontal="center" vertical="center" textRotation="255" wrapText="1"/>
    </xf>
    <xf numFmtId="0" fontId="0" fillId="3" borderId="73" xfId="0" applyFill="1" applyBorder="1" applyAlignment="1">
      <alignment horizontal="center" vertical="center" textRotation="255" wrapText="1"/>
    </xf>
    <xf numFmtId="0" fontId="0" fillId="3" borderId="163" xfId="0" applyFill="1" applyBorder="1" applyAlignment="1">
      <alignment horizontal="center" vertical="center" textRotation="255" wrapText="1"/>
    </xf>
    <xf numFmtId="0" fontId="3" fillId="0" borderId="4" xfId="0" applyFont="1" applyBorder="1" applyAlignment="1">
      <alignment horizontal="center" vertical="center" textRotation="255" wrapText="1"/>
    </xf>
    <xf numFmtId="0" fontId="3" fillId="0" borderId="5" xfId="0" applyFont="1" applyBorder="1" applyAlignment="1">
      <alignment horizontal="center" vertical="center" textRotation="255" wrapText="1"/>
    </xf>
    <xf numFmtId="0" fontId="3" fillId="3" borderId="73" xfId="0" applyFont="1" applyFill="1" applyBorder="1" applyAlignment="1">
      <alignment horizontal="center" vertical="center" textRotation="255" wrapText="1"/>
    </xf>
    <xf numFmtId="0" fontId="3" fillId="3" borderId="163" xfId="0" applyFont="1" applyFill="1" applyBorder="1" applyAlignment="1">
      <alignment horizontal="center" vertical="center" textRotation="255" wrapText="1"/>
    </xf>
    <xf numFmtId="0" fontId="3" fillId="0" borderId="46" xfId="0" applyFont="1" applyBorder="1" applyAlignment="1">
      <alignment horizontal="center" vertical="center" textRotation="255" wrapText="1"/>
    </xf>
    <xf numFmtId="0" fontId="0" fillId="0" borderId="28" xfId="0" applyBorder="1" applyAlignment="1">
      <alignment horizontal="center" vertical="center" textRotation="255" wrapText="1"/>
    </xf>
    <xf numFmtId="0" fontId="3" fillId="0" borderId="17" xfId="0" applyFont="1" applyBorder="1" applyAlignment="1">
      <alignment horizontal="center" vertical="center" textRotation="255" wrapText="1"/>
    </xf>
    <xf numFmtId="0" fontId="3" fillId="2" borderId="42" xfId="0" applyFont="1" applyFill="1" applyBorder="1" applyAlignment="1">
      <alignment horizontal="center" vertical="center" textRotation="255"/>
    </xf>
    <xf numFmtId="0" fontId="3" fillId="2" borderId="44" xfId="0" applyFont="1" applyFill="1" applyBorder="1" applyAlignment="1">
      <alignment horizontal="center" vertical="center" textRotation="255"/>
    </xf>
    <xf numFmtId="0" fontId="3" fillId="2" borderId="4" xfId="0" applyFont="1" applyFill="1" applyBorder="1" applyAlignment="1">
      <alignment horizontal="center" vertical="center" textRotation="255" wrapText="1"/>
    </xf>
    <xf numFmtId="0" fontId="3" fillId="2" borderId="5" xfId="0" applyFont="1" applyFill="1" applyBorder="1" applyAlignment="1">
      <alignment horizontal="center" vertical="center" textRotation="255" wrapText="1"/>
    </xf>
    <xf numFmtId="0" fontId="3" fillId="2" borderId="6" xfId="0" applyFont="1" applyFill="1" applyBorder="1" applyAlignment="1">
      <alignment horizontal="center" vertical="center" textRotation="255" wrapText="1"/>
    </xf>
    <xf numFmtId="0" fontId="3" fillId="2" borderId="15" xfId="0" applyFont="1" applyFill="1" applyBorder="1" applyAlignment="1">
      <alignment horizontal="center" vertical="center" textRotation="255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textRotation="255" wrapText="1"/>
    </xf>
    <xf numFmtId="0" fontId="3" fillId="0" borderId="44" xfId="0" applyFont="1" applyBorder="1" applyAlignment="1">
      <alignment horizontal="center" vertical="center" textRotation="255" wrapText="1"/>
    </xf>
    <xf numFmtId="0" fontId="3" fillId="2" borderId="73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textRotation="255"/>
    </xf>
    <xf numFmtId="0" fontId="3" fillId="2" borderId="5" xfId="0" applyFont="1" applyFill="1" applyBorder="1" applyAlignment="1">
      <alignment horizontal="center" vertical="center" textRotation="255"/>
    </xf>
    <xf numFmtId="0" fontId="3" fillId="0" borderId="113" xfId="0" applyFont="1" applyBorder="1" applyAlignment="1">
      <alignment horizontal="center" vertical="center" wrapText="1"/>
    </xf>
    <xf numFmtId="0" fontId="3" fillId="0" borderId="186" xfId="0" applyFont="1" applyBorder="1" applyAlignment="1">
      <alignment horizontal="center" vertical="center" wrapText="1"/>
    </xf>
    <xf numFmtId="0" fontId="3" fillId="0" borderId="187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textRotation="255"/>
    </xf>
    <xf numFmtId="0" fontId="3" fillId="3" borderId="5" xfId="0" applyFont="1" applyFill="1" applyBorder="1" applyAlignment="1">
      <alignment horizontal="center" vertical="center" textRotation="255"/>
    </xf>
    <xf numFmtId="0" fontId="3" fillId="3" borderId="6" xfId="0" applyFont="1" applyFill="1" applyBorder="1" applyAlignment="1">
      <alignment horizontal="center" vertical="center" textRotation="255"/>
    </xf>
    <xf numFmtId="0" fontId="3" fillId="3" borderId="15" xfId="0" applyFont="1" applyFill="1" applyBorder="1" applyAlignment="1">
      <alignment horizontal="center" vertical="center" textRotation="255"/>
    </xf>
    <xf numFmtId="0" fontId="3" fillId="3" borderId="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189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6" fillId="2" borderId="73" xfId="0" applyFont="1" applyFill="1" applyBorder="1" applyAlignment="1">
      <alignment horizontal="center" vertical="center" wrapText="1"/>
    </xf>
    <xf numFmtId="0" fontId="6" fillId="2" borderId="48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3" fillId="0" borderId="184" xfId="0" applyFont="1" applyBorder="1" applyAlignment="1">
      <alignment horizontal="center" vertical="center" textRotation="255" wrapText="1"/>
    </xf>
    <xf numFmtId="0" fontId="3" fillId="0" borderId="185" xfId="0" applyFont="1" applyBorder="1" applyAlignment="1">
      <alignment horizontal="center" vertical="center" textRotation="255" wrapText="1"/>
    </xf>
    <xf numFmtId="0" fontId="3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5" xfId="0" applyBorder="1" applyAlignment="1"/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2" borderId="184" xfId="0" applyFont="1" applyFill="1" applyBorder="1" applyAlignment="1">
      <alignment horizontal="center" vertical="center" textRotation="255"/>
    </xf>
    <xf numFmtId="0" fontId="3" fillId="2" borderId="185" xfId="0" applyFont="1" applyFill="1" applyBorder="1" applyAlignment="1">
      <alignment horizontal="center" vertical="center" textRotation="255"/>
    </xf>
    <xf numFmtId="0" fontId="3" fillId="0" borderId="14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justifyLastLine="1"/>
    </xf>
    <xf numFmtId="0" fontId="3" fillId="0" borderId="1" xfId="0" applyFont="1" applyBorder="1" applyAlignment="1">
      <alignment horizontal="center" vertical="center" justifyLastLine="1"/>
    </xf>
    <xf numFmtId="0" fontId="3" fillId="0" borderId="6" xfId="0" applyFont="1" applyBorder="1" applyAlignment="1">
      <alignment horizontal="center" vertical="center" justifyLastLine="1"/>
    </xf>
    <xf numFmtId="0" fontId="3" fillId="0" borderId="0" xfId="0" applyFont="1" applyAlignment="1">
      <alignment horizontal="center" vertical="center" justifyLastLine="1"/>
    </xf>
    <xf numFmtId="0" fontId="3" fillId="0" borderId="14" xfId="0" applyFont="1" applyBorder="1" applyAlignment="1">
      <alignment horizontal="center" vertical="center" justifyLastLine="1"/>
    </xf>
    <xf numFmtId="0" fontId="3" fillId="0" borderId="94" xfId="0" applyFont="1" applyBorder="1" applyAlignment="1">
      <alignment horizontal="center" vertical="center" justifyLastLine="1"/>
    </xf>
    <xf numFmtId="0" fontId="3" fillId="0" borderId="7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38" fontId="3" fillId="4" borderId="189" xfId="2" applyFont="1" applyFill="1" applyBorder="1" applyAlignment="1">
      <alignment horizontal="center" vertical="center" wrapText="1"/>
    </xf>
    <xf numFmtId="38" fontId="3" fillId="4" borderId="48" xfId="2" applyFont="1" applyFill="1" applyBorder="1" applyAlignment="1">
      <alignment horizontal="center" vertical="center" wrapText="1"/>
    </xf>
    <xf numFmtId="38" fontId="3" fillId="4" borderId="30" xfId="2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3" fillId="4" borderId="188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38" fontId="3" fillId="4" borderId="80" xfId="2" applyFont="1" applyFill="1" applyBorder="1" applyAlignment="1">
      <alignment horizontal="center" vertical="center" wrapText="1"/>
    </xf>
    <xf numFmtId="38" fontId="3" fillId="4" borderId="73" xfId="2" applyFont="1" applyFill="1" applyBorder="1" applyAlignment="1">
      <alignment horizontal="center" vertical="center" wrapText="1"/>
    </xf>
    <xf numFmtId="38" fontId="3" fillId="4" borderId="163" xfId="2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justifyLastLine="1"/>
    </xf>
    <xf numFmtId="0" fontId="3" fillId="0" borderId="11" xfId="0" applyFont="1" applyBorder="1" applyAlignment="1">
      <alignment horizontal="center" vertical="center" justifyLastLine="1"/>
    </xf>
    <xf numFmtId="0" fontId="3" fillId="3" borderId="159" xfId="0" applyFont="1" applyFill="1" applyBorder="1" applyAlignment="1">
      <alignment horizontal="center" vertical="center" wrapText="1"/>
    </xf>
    <xf numFmtId="0" fontId="3" fillId="3" borderId="50" xfId="0" applyFont="1" applyFill="1" applyBorder="1" applyAlignment="1">
      <alignment horizontal="center" vertical="center"/>
    </xf>
    <xf numFmtId="0" fontId="3" fillId="3" borderId="5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3" borderId="80" xfId="0" applyFont="1" applyFill="1" applyBorder="1" applyAlignment="1">
      <alignment horizontal="center" vertical="center" wrapText="1"/>
    </xf>
    <xf numFmtId="0" fontId="3" fillId="3" borderId="73" xfId="0" applyFont="1" applyFill="1" applyBorder="1" applyAlignment="1">
      <alignment horizontal="center" vertical="center"/>
    </xf>
    <xf numFmtId="0" fontId="3" fillId="3" borderId="163" xfId="0" applyFont="1" applyFill="1" applyBorder="1" applyAlignment="1">
      <alignment horizontal="center" vertical="center"/>
    </xf>
    <xf numFmtId="0" fontId="3" fillId="3" borderId="73" xfId="0" applyFont="1" applyFill="1" applyBorder="1" applyAlignment="1">
      <alignment horizontal="center" vertical="center" wrapText="1"/>
    </xf>
    <xf numFmtId="0" fontId="3" fillId="3" borderId="163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96" xfId="0" applyFont="1" applyBorder="1" applyAlignment="1">
      <alignment horizontal="center" vertical="center" wrapText="1"/>
    </xf>
    <xf numFmtId="0" fontId="3" fillId="0" borderId="19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2" borderId="188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0" borderId="19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9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/>
    </xf>
    <xf numFmtId="0" fontId="3" fillId="0" borderId="193" xfId="0" applyFont="1" applyBorder="1" applyAlignment="1">
      <alignment horizontal="center" vertical="center"/>
    </xf>
    <xf numFmtId="0" fontId="3" fillId="0" borderId="155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75" xfId="0" applyFont="1" applyBorder="1" applyAlignment="1">
      <alignment horizontal="center" vertical="center" justifyLastLine="1"/>
    </xf>
    <xf numFmtId="0" fontId="6" fillId="0" borderId="41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3" fillId="4" borderId="159" xfId="0" applyFont="1" applyFill="1" applyBorder="1" applyAlignment="1">
      <alignment horizontal="center" vertical="center" wrapText="1"/>
    </xf>
    <xf numFmtId="0" fontId="3" fillId="4" borderId="50" xfId="0" applyFont="1" applyFill="1" applyBorder="1" applyAlignment="1">
      <alignment horizontal="center" vertical="center" wrapText="1"/>
    </xf>
    <xf numFmtId="0" fontId="3" fillId="4" borderId="57" xfId="0" applyFont="1" applyFill="1" applyBorder="1" applyAlignment="1">
      <alignment horizontal="center" vertical="center" wrapText="1"/>
    </xf>
    <xf numFmtId="0" fontId="3" fillId="4" borderId="80" xfId="0" applyFont="1" applyFill="1" applyBorder="1" applyAlignment="1">
      <alignment horizontal="center" vertical="center" wrapText="1"/>
    </xf>
    <xf numFmtId="0" fontId="3" fillId="4" borderId="73" xfId="0" applyFont="1" applyFill="1" applyBorder="1" applyAlignment="1">
      <alignment horizontal="center" vertical="center" wrapText="1"/>
    </xf>
    <xf numFmtId="0" fontId="3" fillId="4" borderId="163" xfId="0" applyFont="1" applyFill="1" applyBorder="1" applyAlignment="1">
      <alignment horizontal="center" vertical="center" wrapText="1"/>
    </xf>
    <xf numFmtId="0" fontId="3" fillId="0" borderId="15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3" fillId="2" borderId="159" xfId="0" applyFont="1" applyFill="1" applyBorder="1" applyAlignment="1">
      <alignment horizontal="center" vertical="center" wrapText="1"/>
    </xf>
    <xf numFmtId="0" fontId="3" fillId="2" borderId="50" xfId="0" applyFont="1" applyFill="1" applyBorder="1" applyAlignment="1">
      <alignment horizontal="center" vertical="center" wrapText="1"/>
    </xf>
    <xf numFmtId="0" fontId="3" fillId="2" borderId="57" xfId="0" applyFont="1" applyFill="1" applyBorder="1" applyAlignment="1">
      <alignment horizontal="center" vertical="center" wrapText="1"/>
    </xf>
    <xf numFmtId="0" fontId="0" fillId="0" borderId="6" xfId="0" applyBorder="1" applyAlignment="1"/>
    <xf numFmtId="0" fontId="3" fillId="6" borderId="46" xfId="0" applyFont="1" applyFill="1" applyBorder="1" applyAlignment="1">
      <alignment horizontal="center" vertical="center" wrapText="1"/>
    </xf>
    <xf numFmtId="0" fontId="3" fillId="6" borderId="49" xfId="0" applyFont="1" applyFill="1" applyBorder="1" applyAlignment="1">
      <alignment horizontal="center" vertical="center" wrapText="1"/>
    </xf>
    <xf numFmtId="0" fontId="3" fillId="6" borderId="28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/>
    <xf numFmtId="0" fontId="3" fillId="0" borderId="5" xfId="0" applyFont="1" applyBorder="1" applyAlignment="1"/>
    <xf numFmtId="0" fontId="0" fillId="0" borderId="1" xfId="0" applyBorder="1" applyAlignment="1"/>
    <xf numFmtId="0" fontId="0" fillId="0" borderId="0" xfId="0" applyAlignment="1"/>
    <xf numFmtId="0" fontId="0" fillId="0" borderId="4" xfId="0" applyBorder="1" applyAlignment="1"/>
    <xf numFmtId="0" fontId="3" fillId="0" borderId="159" xfId="0" applyFont="1" applyBorder="1" applyAlignment="1">
      <alignment horizontal="center" vertical="center" wrapText="1"/>
    </xf>
    <xf numFmtId="0" fontId="3" fillId="0" borderId="73" xfId="0" applyFont="1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3" fillId="0" borderId="209" xfId="0" applyFont="1" applyBorder="1" applyAlignment="1">
      <alignment horizontal="center" vertical="center"/>
    </xf>
    <xf numFmtId="0" fontId="3" fillId="9" borderId="48" xfId="0" applyFont="1" applyFill="1" applyBorder="1" applyAlignment="1">
      <alignment horizontal="center" vertical="center" wrapText="1"/>
    </xf>
    <xf numFmtId="0" fontId="3" fillId="9" borderId="30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4" borderId="48" xfId="0" applyFont="1" applyFill="1" applyBorder="1" applyAlignment="1">
      <alignment horizontal="center" vertical="center" wrapText="1"/>
    </xf>
    <xf numFmtId="0" fontId="3" fillId="4" borderId="3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0" borderId="77" xfId="0" applyFont="1" applyBorder="1" applyAlignment="1">
      <alignment horizontal="center" vertical="center" wrapText="1"/>
    </xf>
    <xf numFmtId="0" fontId="3" fillId="0" borderId="163" xfId="0" applyFont="1" applyBorder="1" applyAlignment="1">
      <alignment horizontal="center" vertical="center" wrapText="1"/>
    </xf>
    <xf numFmtId="0" fontId="3" fillId="5" borderId="4" xfId="0" applyFont="1" applyFill="1" applyBorder="1" applyAlignment="1"/>
    <xf numFmtId="0" fontId="3" fillId="5" borderId="5" xfId="0" applyFont="1" applyFill="1" applyBorder="1" applyAlignment="1"/>
    <xf numFmtId="0" fontId="3" fillId="0" borderId="50" xfId="0" applyFont="1" applyBorder="1" applyAlignment="1">
      <alignment horizontal="center" vertical="center" wrapText="1"/>
    </xf>
    <xf numFmtId="0" fontId="3" fillId="0" borderId="80" xfId="0" applyFont="1" applyBorder="1" applyAlignment="1">
      <alignment horizontal="center" vertical="center"/>
    </xf>
    <xf numFmtId="0" fontId="3" fillId="0" borderId="192" xfId="0" applyFont="1" applyBorder="1" applyAlignment="1">
      <alignment horizontal="center" vertical="center"/>
    </xf>
    <xf numFmtId="0" fontId="3" fillId="0" borderId="191" xfId="0" applyFont="1" applyBorder="1" applyAlignment="1">
      <alignment horizontal="center" vertical="center"/>
    </xf>
    <xf numFmtId="0" fontId="3" fillId="0" borderId="190" xfId="0" applyFont="1" applyBorder="1" applyAlignment="1">
      <alignment horizontal="center" vertical="center"/>
    </xf>
    <xf numFmtId="0" fontId="3" fillId="6" borderId="42" xfId="0" applyFont="1" applyFill="1" applyBorder="1" applyAlignment="1">
      <alignment horizontal="center" vertical="center" wrapText="1"/>
    </xf>
    <xf numFmtId="0" fontId="3" fillId="6" borderId="4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3" fillId="0" borderId="163" xfId="0" applyFont="1" applyBorder="1" applyAlignment="1">
      <alignment horizontal="center" vertical="center"/>
    </xf>
  </cellXfs>
  <cellStyles count="4">
    <cellStyle name="パーセント" xfId="1" builtinId="5"/>
    <cellStyle name="ハイパーリンク" xfId="3" builtinId="8"/>
    <cellStyle name="桁区切り" xfId="2" builtinId="6"/>
    <cellStyle name="標準" xfId="0" builtinId="0"/>
  </cellStyles>
  <dxfs count="0"/>
  <tableStyles count="0" defaultTableStyle="TableStyleMedium9" defaultPivotStyle="PivotStyleLight16"/>
  <colors>
    <mruColors>
      <color rgb="FFCCFFCC"/>
      <color rgb="FFFF3399"/>
      <color rgb="FF0099CC"/>
      <color rgb="FF33CCCC"/>
      <color rgb="FF00CC99"/>
      <color rgb="FF99FF66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E29E3-4D7B-4EB8-A775-2A8FEB130964}">
  <sheetPr>
    <tabColor rgb="FFFFC000"/>
  </sheetPr>
  <dimension ref="B1:D91"/>
  <sheetViews>
    <sheetView view="pageBreakPreview" topLeftCell="A70" zoomScaleNormal="100" zoomScaleSheetLayoutView="100" workbookViewId="0">
      <selection activeCell="F83" sqref="F83"/>
    </sheetView>
  </sheetViews>
  <sheetFormatPr defaultRowHeight="13.2" x14ac:dyDescent="0.2"/>
  <cols>
    <col min="1" max="1" width="1.5546875" customWidth="1"/>
    <col min="2" max="2" width="3.6640625" customWidth="1"/>
    <col min="3" max="3" width="11.33203125" customWidth="1"/>
    <col min="4" max="4" width="87.6640625" customWidth="1"/>
  </cols>
  <sheetData>
    <row r="1" spans="2:4" ht="24" customHeight="1" x14ac:dyDescent="0.2">
      <c r="B1" s="576" t="s">
        <v>0</v>
      </c>
      <c r="C1" s="576"/>
      <c r="D1" s="576"/>
    </row>
    <row r="2" spans="2:4" ht="10.95" customHeight="1" x14ac:dyDescent="0.2"/>
    <row r="3" spans="2:4" ht="18" customHeight="1" x14ac:dyDescent="0.2">
      <c r="B3" s="544" t="s">
        <v>1</v>
      </c>
      <c r="C3" s="544"/>
      <c r="D3" s="543"/>
    </row>
    <row r="4" spans="2:4" ht="18" customHeight="1" x14ac:dyDescent="0.2">
      <c r="B4" s="544"/>
      <c r="C4" s="545" t="s">
        <v>2</v>
      </c>
      <c r="D4" s="546" t="s">
        <v>3</v>
      </c>
    </row>
    <row r="5" spans="2:4" ht="18" customHeight="1" x14ac:dyDescent="0.2">
      <c r="B5" s="544"/>
      <c r="C5" s="545" t="s">
        <v>4</v>
      </c>
      <c r="D5" s="546" t="s">
        <v>5</v>
      </c>
    </row>
    <row r="6" spans="2:4" ht="18" customHeight="1" x14ac:dyDescent="0.2">
      <c r="B6" s="544"/>
      <c r="C6" s="545" t="s">
        <v>6</v>
      </c>
      <c r="D6" s="546" t="s">
        <v>7</v>
      </c>
    </row>
    <row r="7" spans="2:4" ht="18" customHeight="1" x14ac:dyDescent="0.2">
      <c r="B7" s="544"/>
      <c r="C7" s="545" t="s">
        <v>8</v>
      </c>
      <c r="D7" s="546" t="s">
        <v>9</v>
      </c>
    </row>
    <row r="8" spans="2:4" ht="18" customHeight="1" x14ac:dyDescent="0.2">
      <c r="B8" s="544"/>
      <c r="C8" s="545" t="s">
        <v>10</v>
      </c>
      <c r="D8" s="546" t="s">
        <v>11</v>
      </c>
    </row>
    <row r="9" spans="2:4" ht="18" customHeight="1" x14ac:dyDescent="0.2">
      <c r="B9" s="544"/>
      <c r="C9" s="545" t="s">
        <v>12</v>
      </c>
      <c r="D9" s="546" t="s">
        <v>13</v>
      </c>
    </row>
    <row r="10" spans="2:4" ht="18" customHeight="1" x14ac:dyDescent="0.2">
      <c r="B10" s="544"/>
      <c r="C10" s="545" t="s">
        <v>14</v>
      </c>
      <c r="D10" s="546" t="s">
        <v>15</v>
      </c>
    </row>
    <row r="11" spans="2:4" ht="18" customHeight="1" x14ac:dyDescent="0.2">
      <c r="B11" s="544"/>
      <c r="C11" s="545" t="s">
        <v>16</v>
      </c>
      <c r="D11" s="546" t="s">
        <v>17</v>
      </c>
    </row>
    <row r="12" spans="2:4" ht="18" customHeight="1" x14ac:dyDescent="0.2">
      <c r="B12" s="544"/>
      <c r="C12" s="545" t="s">
        <v>18</v>
      </c>
      <c r="D12" s="546" t="s">
        <v>19</v>
      </c>
    </row>
    <row r="13" spans="2:4" ht="18" customHeight="1" x14ac:dyDescent="0.2">
      <c r="B13" s="544" t="s">
        <v>20</v>
      </c>
      <c r="C13" s="544"/>
      <c r="D13" s="543"/>
    </row>
    <row r="14" spans="2:4" ht="18" customHeight="1" x14ac:dyDescent="0.2">
      <c r="B14" s="544"/>
      <c r="C14" s="545" t="s">
        <v>21</v>
      </c>
      <c r="D14" s="546" t="s">
        <v>22</v>
      </c>
    </row>
    <row r="15" spans="2:4" ht="18" customHeight="1" x14ac:dyDescent="0.2">
      <c r="B15" s="544" t="s">
        <v>23</v>
      </c>
      <c r="C15" s="544"/>
      <c r="D15" s="543"/>
    </row>
    <row r="16" spans="2:4" ht="18" customHeight="1" x14ac:dyDescent="0.2">
      <c r="B16" s="544"/>
      <c r="C16" s="545" t="s">
        <v>24</v>
      </c>
      <c r="D16" s="546" t="s">
        <v>25</v>
      </c>
    </row>
    <row r="17" spans="2:4" ht="18" customHeight="1" x14ac:dyDescent="0.2">
      <c r="B17" s="544"/>
      <c r="C17" s="545" t="s">
        <v>26</v>
      </c>
      <c r="D17" s="546" t="s">
        <v>27</v>
      </c>
    </row>
    <row r="18" spans="2:4" ht="18" customHeight="1" x14ac:dyDescent="0.2">
      <c r="B18" s="544"/>
      <c r="C18" s="545" t="s">
        <v>28</v>
      </c>
      <c r="D18" s="546" t="s">
        <v>29</v>
      </c>
    </row>
    <row r="19" spans="2:4" ht="18" customHeight="1" x14ac:dyDescent="0.2">
      <c r="B19" s="544"/>
      <c r="C19" s="545" t="s">
        <v>30</v>
      </c>
      <c r="D19" s="546" t="s">
        <v>31</v>
      </c>
    </row>
    <row r="20" spans="2:4" ht="18" customHeight="1" x14ac:dyDescent="0.2">
      <c r="B20" s="544"/>
      <c r="C20" s="545" t="s">
        <v>32</v>
      </c>
      <c r="D20" s="546" t="s">
        <v>33</v>
      </c>
    </row>
    <row r="21" spans="2:4" ht="18" customHeight="1" x14ac:dyDescent="0.2">
      <c r="B21" s="544" t="s">
        <v>34</v>
      </c>
      <c r="C21" s="544"/>
      <c r="D21" s="543"/>
    </row>
    <row r="22" spans="2:4" ht="18" customHeight="1" x14ac:dyDescent="0.2">
      <c r="B22" s="544"/>
      <c r="C22" s="545" t="s">
        <v>35</v>
      </c>
      <c r="D22" s="546" t="s">
        <v>36</v>
      </c>
    </row>
    <row r="23" spans="2:4" ht="18" customHeight="1" x14ac:dyDescent="0.2">
      <c r="B23" s="544"/>
      <c r="C23" s="545" t="s">
        <v>37</v>
      </c>
      <c r="D23" s="546" t="s">
        <v>38</v>
      </c>
    </row>
    <row r="24" spans="2:4" ht="18" customHeight="1" x14ac:dyDescent="0.2">
      <c r="B24" s="544"/>
      <c r="C24" s="545" t="s">
        <v>39</v>
      </c>
      <c r="D24" s="546" t="s">
        <v>40</v>
      </c>
    </row>
    <row r="25" spans="2:4" ht="18" customHeight="1" x14ac:dyDescent="0.2">
      <c r="B25" s="544" t="s">
        <v>41</v>
      </c>
      <c r="C25" s="544"/>
      <c r="D25" s="543"/>
    </row>
    <row r="26" spans="2:4" ht="18" customHeight="1" x14ac:dyDescent="0.2">
      <c r="B26" s="544"/>
      <c r="C26" s="545" t="s">
        <v>42</v>
      </c>
      <c r="D26" s="546" t="s">
        <v>43</v>
      </c>
    </row>
    <row r="27" spans="2:4" ht="18" customHeight="1" x14ac:dyDescent="0.2">
      <c r="B27" s="544"/>
      <c r="C27" s="545" t="s">
        <v>44</v>
      </c>
      <c r="D27" s="546" t="s">
        <v>45</v>
      </c>
    </row>
    <row r="28" spans="2:4" ht="18" customHeight="1" x14ac:dyDescent="0.2">
      <c r="B28" s="544"/>
      <c r="C28" s="545" t="s">
        <v>46</v>
      </c>
      <c r="D28" s="546" t="s">
        <v>47</v>
      </c>
    </row>
    <row r="29" spans="2:4" ht="18" customHeight="1" x14ac:dyDescent="0.2">
      <c r="B29" s="544"/>
      <c r="C29" s="545" t="s">
        <v>48</v>
      </c>
      <c r="D29" s="546" t="s">
        <v>49</v>
      </c>
    </row>
    <row r="30" spans="2:4" ht="18" customHeight="1" x14ac:dyDescent="0.2">
      <c r="B30" s="544"/>
      <c r="C30" s="545" t="s">
        <v>50</v>
      </c>
      <c r="D30" s="546" t="s">
        <v>51</v>
      </c>
    </row>
    <row r="31" spans="2:4" ht="18" customHeight="1" x14ac:dyDescent="0.2">
      <c r="B31" s="544"/>
      <c r="C31" s="545" t="s">
        <v>52</v>
      </c>
      <c r="D31" s="546" t="s">
        <v>53</v>
      </c>
    </row>
    <row r="32" spans="2:4" ht="18" customHeight="1" x14ac:dyDescent="0.2">
      <c r="B32" s="544"/>
      <c r="C32" s="545" t="s">
        <v>54</v>
      </c>
      <c r="D32" s="546" t="s">
        <v>55</v>
      </c>
    </row>
    <row r="33" spans="2:4" ht="18" customHeight="1" x14ac:dyDescent="0.2">
      <c r="B33" s="544"/>
      <c r="C33" s="545" t="s">
        <v>56</v>
      </c>
      <c r="D33" s="546" t="s">
        <v>57</v>
      </c>
    </row>
    <row r="34" spans="2:4" ht="18" customHeight="1" x14ac:dyDescent="0.2">
      <c r="B34" s="544"/>
      <c r="C34" s="545" t="s">
        <v>58</v>
      </c>
      <c r="D34" s="546" t="s">
        <v>59</v>
      </c>
    </row>
    <row r="35" spans="2:4" ht="18" customHeight="1" x14ac:dyDescent="0.2">
      <c r="B35" s="544"/>
      <c r="C35" s="545" t="s">
        <v>60</v>
      </c>
      <c r="D35" s="546" t="s">
        <v>61</v>
      </c>
    </row>
    <row r="36" spans="2:4" ht="18" customHeight="1" x14ac:dyDescent="0.2">
      <c r="B36" s="544"/>
      <c r="C36" s="545" t="s">
        <v>62</v>
      </c>
      <c r="D36" s="546" t="s">
        <v>63</v>
      </c>
    </row>
    <row r="37" spans="2:4" ht="18" customHeight="1" x14ac:dyDescent="0.2">
      <c r="B37" s="544"/>
      <c r="C37" s="545" t="s">
        <v>64</v>
      </c>
      <c r="D37" s="546" t="s">
        <v>65</v>
      </c>
    </row>
    <row r="38" spans="2:4" ht="18" customHeight="1" x14ac:dyDescent="0.2">
      <c r="B38" s="544"/>
      <c r="C38" s="545" t="s">
        <v>66</v>
      </c>
      <c r="D38" s="546" t="s">
        <v>67</v>
      </c>
    </row>
    <row r="39" spans="2:4" ht="18" customHeight="1" x14ac:dyDescent="0.2">
      <c r="B39" s="544"/>
      <c r="C39" s="545" t="s">
        <v>68</v>
      </c>
      <c r="D39" s="546" t="s">
        <v>69</v>
      </c>
    </row>
    <row r="40" spans="2:4" ht="18" customHeight="1" x14ac:dyDescent="0.2">
      <c r="B40" s="544"/>
      <c r="C40" s="545" t="s">
        <v>70</v>
      </c>
      <c r="D40" s="546" t="s">
        <v>71</v>
      </c>
    </row>
    <row r="41" spans="2:4" ht="18" customHeight="1" x14ac:dyDescent="0.2">
      <c r="B41" s="544"/>
      <c r="C41" s="545" t="s">
        <v>72</v>
      </c>
      <c r="D41" s="546" t="s">
        <v>73</v>
      </c>
    </row>
    <row r="42" spans="2:4" ht="18" customHeight="1" x14ac:dyDescent="0.2">
      <c r="B42" s="544"/>
      <c r="C42" s="545" t="s">
        <v>74</v>
      </c>
      <c r="D42" s="546" t="s">
        <v>75</v>
      </c>
    </row>
    <row r="43" spans="2:4" ht="18" customHeight="1" x14ac:dyDescent="0.2">
      <c r="B43" s="544"/>
      <c r="C43" s="545" t="s">
        <v>76</v>
      </c>
      <c r="D43" s="546" t="s">
        <v>77</v>
      </c>
    </row>
    <row r="44" spans="2:4" ht="18" customHeight="1" x14ac:dyDescent="0.2">
      <c r="B44" s="544"/>
      <c r="C44" s="545" t="s">
        <v>78</v>
      </c>
      <c r="D44" s="546" t="s">
        <v>79</v>
      </c>
    </row>
    <row r="45" spans="2:4" ht="18" customHeight="1" x14ac:dyDescent="0.2">
      <c r="B45" s="544"/>
      <c r="C45" s="545" t="s">
        <v>80</v>
      </c>
      <c r="D45" s="546" t="s">
        <v>81</v>
      </c>
    </row>
    <row r="46" spans="2:4" ht="18" customHeight="1" x14ac:dyDescent="0.2">
      <c r="B46" s="544" t="s">
        <v>82</v>
      </c>
      <c r="C46" s="544"/>
      <c r="D46" s="543"/>
    </row>
    <row r="47" spans="2:4" ht="18" customHeight="1" x14ac:dyDescent="0.2">
      <c r="B47" s="544"/>
      <c r="C47" s="545" t="s">
        <v>83</v>
      </c>
      <c r="D47" s="546" t="s">
        <v>84</v>
      </c>
    </row>
    <row r="48" spans="2:4" ht="18" customHeight="1" x14ac:dyDescent="0.2">
      <c r="B48" s="544"/>
      <c r="C48" s="545" t="s">
        <v>85</v>
      </c>
      <c r="D48" s="546" t="s">
        <v>86</v>
      </c>
    </row>
    <row r="49" spans="2:4" ht="18" customHeight="1" x14ac:dyDescent="0.2">
      <c r="B49" s="544"/>
      <c r="C49" s="545" t="s">
        <v>87</v>
      </c>
      <c r="D49" s="546" t="s">
        <v>88</v>
      </c>
    </row>
    <row r="50" spans="2:4" ht="18" customHeight="1" x14ac:dyDescent="0.2">
      <c r="B50" s="544"/>
      <c r="C50" s="545" t="s">
        <v>89</v>
      </c>
      <c r="D50" s="546" t="s">
        <v>90</v>
      </c>
    </row>
    <row r="51" spans="2:4" ht="18" customHeight="1" x14ac:dyDescent="0.2">
      <c r="B51" s="544"/>
      <c r="C51" s="545" t="s">
        <v>91</v>
      </c>
      <c r="D51" s="546" t="s">
        <v>92</v>
      </c>
    </row>
    <row r="52" spans="2:4" ht="18" customHeight="1" x14ac:dyDescent="0.2">
      <c r="B52" s="544"/>
      <c r="C52" s="545" t="s">
        <v>93</v>
      </c>
      <c r="D52" s="546" t="s">
        <v>94</v>
      </c>
    </row>
    <row r="53" spans="2:4" ht="18" customHeight="1" x14ac:dyDescent="0.2">
      <c r="B53" s="544"/>
      <c r="C53" s="545" t="s">
        <v>95</v>
      </c>
      <c r="D53" s="546" t="s">
        <v>96</v>
      </c>
    </row>
    <row r="54" spans="2:4" ht="18" customHeight="1" x14ac:dyDescent="0.2">
      <c r="B54" s="544"/>
      <c r="C54" s="545" t="s">
        <v>97</v>
      </c>
      <c r="D54" s="546" t="s">
        <v>98</v>
      </c>
    </row>
    <row r="55" spans="2:4" ht="18" customHeight="1" x14ac:dyDescent="0.2">
      <c r="B55" s="544"/>
      <c r="C55" s="545" t="s">
        <v>99</v>
      </c>
      <c r="D55" s="546" t="s">
        <v>100</v>
      </c>
    </row>
    <row r="56" spans="2:4" ht="18" customHeight="1" x14ac:dyDescent="0.2">
      <c r="B56" s="544"/>
      <c r="C56" s="545" t="s">
        <v>101</v>
      </c>
      <c r="D56" s="546" t="s">
        <v>102</v>
      </c>
    </row>
    <row r="57" spans="2:4" ht="18" customHeight="1" x14ac:dyDescent="0.2">
      <c r="B57" s="544"/>
      <c r="C57" s="545" t="s">
        <v>103</v>
      </c>
      <c r="D57" s="546" t="s">
        <v>104</v>
      </c>
    </row>
    <row r="58" spans="2:4" ht="18" customHeight="1" x14ac:dyDescent="0.2">
      <c r="B58" s="544"/>
      <c r="C58" s="545" t="s">
        <v>105</v>
      </c>
      <c r="D58" s="546" t="s">
        <v>106</v>
      </c>
    </row>
    <row r="59" spans="2:4" ht="18" customHeight="1" x14ac:dyDescent="0.2">
      <c r="B59" s="544"/>
      <c r="C59" s="545" t="s">
        <v>107</v>
      </c>
      <c r="D59" s="546" t="s">
        <v>108</v>
      </c>
    </row>
    <row r="60" spans="2:4" ht="18" customHeight="1" x14ac:dyDescent="0.2">
      <c r="B60" s="544"/>
      <c r="C60" s="545" t="s">
        <v>109</v>
      </c>
      <c r="D60" s="546" t="s">
        <v>110</v>
      </c>
    </row>
    <row r="61" spans="2:4" ht="18" customHeight="1" x14ac:dyDescent="0.2">
      <c r="B61" s="544"/>
      <c r="C61" s="545" t="s">
        <v>111</v>
      </c>
      <c r="D61" s="546" t="s">
        <v>112</v>
      </c>
    </row>
    <row r="62" spans="2:4" ht="18" customHeight="1" x14ac:dyDescent="0.2">
      <c r="B62" s="544"/>
      <c r="C62" s="545" t="s">
        <v>113</v>
      </c>
      <c r="D62" s="546" t="s">
        <v>114</v>
      </c>
    </row>
    <row r="63" spans="2:4" ht="18" customHeight="1" x14ac:dyDescent="0.2">
      <c r="B63" s="544"/>
      <c r="C63" s="545" t="s">
        <v>115</v>
      </c>
      <c r="D63" s="546" t="s">
        <v>116</v>
      </c>
    </row>
    <row r="64" spans="2:4" ht="18" customHeight="1" x14ac:dyDescent="0.2">
      <c r="B64" s="544"/>
      <c r="C64" s="545" t="s">
        <v>117</v>
      </c>
      <c r="D64" s="546" t="s">
        <v>118</v>
      </c>
    </row>
    <row r="65" spans="2:4" ht="18" customHeight="1" x14ac:dyDescent="0.2">
      <c r="B65" s="544" t="s">
        <v>119</v>
      </c>
      <c r="C65" s="544"/>
      <c r="D65" s="543"/>
    </row>
    <row r="66" spans="2:4" ht="18" customHeight="1" x14ac:dyDescent="0.2">
      <c r="B66" s="544"/>
      <c r="C66" s="545" t="s">
        <v>120</v>
      </c>
      <c r="D66" s="546" t="s">
        <v>121</v>
      </c>
    </row>
    <row r="67" spans="2:4" ht="18" customHeight="1" x14ac:dyDescent="0.2">
      <c r="B67" s="544"/>
      <c r="C67" s="545" t="s">
        <v>122</v>
      </c>
      <c r="D67" s="546" t="s">
        <v>123</v>
      </c>
    </row>
    <row r="68" spans="2:4" ht="18" customHeight="1" x14ac:dyDescent="0.2">
      <c r="B68" s="544" t="s">
        <v>124</v>
      </c>
      <c r="C68" s="544"/>
      <c r="D68" s="543"/>
    </row>
    <row r="69" spans="2:4" ht="18" customHeight="1" x14ac:dyDescent="0.2">
      <c r="B69" s="544"/>
      <c r="C69" s="545" t="s">
        <v>125</v>
      </c>
      <c r="D69" s="546" t="s">
        <v>126</v>
      </c>
    </row>
    <row r="70" spans="2:4" ht="18" customHeight="1" x14ac:dyDescent="0.2">
      <c r="B70" s="544"/>
      <c r="C70" s="545" t="s">
        <v>127</v>
      </c>
      <c r="D70" s="546" t="s">
        <v>128</v>
      </c>
    </row>
    <row r="71" spans="2:4" ht="18" customHeight="1" x14ac:dyDescent="0.2">
      <c r="B71" s="544" t="s">
        <v>129</v>
      </c>
      <c r="C71" s="544"/>
      <c r="D71" s="543"/>
    </row>
    <row r="72" spans="2:4" ht="18" customHeight="1" x14ac:dyDescent="0.2">
      <c r="B72" s="544"/>
      <c r="C72" s="545" t="s">
        <v>130</v>
      </c>
      <c r="D72" s="546" t="s">
        <v>131</v>
      </c>
    </row>
    <row r="73" spans="2:4" ht="18" customHeight="1" x14ac:dyDescent="0.2">
      <c r="B73" s="544"/>
      <c r="C73" s="545" t="s">
        <v>132</v>
      </c>
      <c r="D73" s="546" t="s">
        <v>133</v>
      </c>
    </row>
    <row r="74" spans="2:4" ht="18" customHeight="1" x14ac:dyDescent="0.2">
      <c r="B74" s="544"/>
      <c r="C74" s="545" t="s">
        <v>134</v>
      </c>
      <c r="D74" s="546" t="s">
        <v>135</v>
      </c>
    </row>
    <row r="75" spans="2:4" ht="18" customHeight="1" x14ac:dyDescent="0.2">
      <c r="B75" s="544"/>
      <c r="C75" s="545" t="s">
        <v>136</v>
      </c>
      <c r="D75" s="546" t="s">
        <v>137</v>
      </c>
    </row>
    <row r="76" spans="2:4" ht="18" customHeight="1" x14ac:dyDescent="0.2">
      <c r="B76" s="544"/>
      <c r="C76" s="545" t="s">
        <v>138</v>
      </c>
      <c r="D76" s="546" t="s">
        <v>139</v>
      </c>
    </row>
    <row r="77" spans="2:4" ht="18" customHeight="1" x14ac:dyDescent="0.2">
      <c r="B77" s="544" t="s">
        <v>140</v>
      </c>
      <c r="C77" s="544"/>
      <c r="D77" s="542"/>
    </row>
    <row r="78" spans="2:4" ht="18" customHeight="1" x14ac:dyDescent="0.2">
      <c r="B78" s="544"/>
      <c r="C78" s="545" t="s">
        <v>141</v>
      </c>
      <c r="D78" s="546" t="s">
        <v>142</v>
      </c>
    </row>
    <row r="79" spans="2:4" ht="18" customHeight="1" x14ac:dyDescent="0.2">
      <c r="B79" s="544"/>
      <c r="C79" s="545" t="s">
        <v>143</v>
      </c>
      <c r="D79" s="546" t="s">
        <v>144</v>
      </c>
    </row>
    <row r="80" spans="2:4" ht="18" customHeight="1" x14ac:dyDescent="0.2">
      <c r="B80" s="544" t="s">
        <v>145</v>
      </c>
      <c r="C80" s="544"/>
      <c r="D80" s="542"/>
    </row>
    <row r="81" spans="2:4" ht="18" customHeight="1" x14ac:dyDescent="0.2">
      <c r="B81" s="544"/>
      <c r="C81" s="545" t="s">
        <v>146</v>
      </c>
      <c r="D81" s="546" t="s">
        <v>147</v>
      </c>
    </row>
    <row r="82" spans="2:4" ht="18" customHeight="1" x14ac:dyDescent="0.2">
      <c r="B82" s="544"/>
      <c r="C82" s="545" t="s">
        <v>148</v>
      </c>
      <c r="D82" s="546" t="s">
        <v>149</v>
      </c>
    </row>
    <row r="83" spans="2:4" ht="18" customHeight="1" x14ac:dyDescent="0.2">
      <c r="B83" s="544"/>
      <c r="C83" s="545" t="s">
        <v>150</v>
      </c>
      <c r="D83" s="546" t="s">
        <v>151</v>
      </c>
    </row>
    <row r="84" spans="2:4" ht="18" customHeight="1" x14ac:dyDescent="0.2">
      <c r="B84" s="544"/>
      <c r="C84" s="545" t="s">
        <v>152</v>
      </c>
      <c r="D84" s="546" t="s">
        <v>153</v>
      </c>
    </row>
    <row r="85" spans="2:4" ht="18" customHeight="1" x14ac:dyDescent="0.2">
      <c r="B85" s="544" t="s">
        <v>154</v>
      </c>
      <c r="C85" s="544"/>
      <c r="D85" s="542"/>
    </row>
    <row r="86" spans="2:4" ht="18" customHeight="1" x14ac:dyDescent="0.2">
      <c r="B86" s="544"/>
      <c r="C86" s="545" t="s">
        <v>155</v>
      </c>
      <c r="D86" s="546" t="s">
        <v>156</v>
      </c>
    </row>
    <row r="87" spans="2:4" ht="18" customHeight="1" x14ac:dyDescent="0.2">
      <c r="B87" s="544"/>
      <c r="C87" s="545" t="s">
        <v>157</v>
      </c>
      <c r="D87" s="546" t="s">
        <v>158</v>
      </c>
    </row>
    <row r="88" spans="2:4" ht="18" customHeight="1" x14ac:dyDescent="0.2">
      <c r="B88" s="544"/>
      <c r="C88" s="545" t="s">
        <v>159</v>
      </c>
      <c r="D88" s="546" t="s">
        <v>160</v>
      </c>
    </row>
    <row r="89" spans="2:4" ht="18" customHeight="1" x14ac:dyDescent="0.2">
      <c r="B89" s="544"/>
      <c r="C89" s="545" t="s">
        <v>161</v>
      </c>
      <c r="D89" s="546" t="s">
        <v>162</v>
      </c>
    </row>
    <row r="90" spans="2:4" ht="18" customHeight="1" x14ac:dyDescent="0.2">
      <c r="B90" s="544"/>
      <c r="C90" s="545" t="s">
        <v>163</v>
      </c>
      <c r="D90" s="546" t="s">
        <v>164</v>
      </c>
    </row>
    <row r="91" spans="2:4" ht="18" customHeight="1" x14ac:dyDescent="0.2">
      <c r="B91" s="544"/>
      <c r="C91" s="545" t="s">
        <v>165</v>
      </c>
      <c r="D91" s="546" t="s">
        <v>166</v>
      </c>
    </row>
  </sheetData>
  <mergeCells count="1">
    <mergeCell ref="B1:D1"/>
  </mergeCells>
  <phoneticPr fontId="2"/>
  <hyperlinks>
    <hyperlink ref="C4" location="表1!A1" display="表１" xr:uid="{D5D5E82F-91DB-4309-917A-F34FA69C0399}"/>
    <hyperlink ref="C4:D4" location="表1!A1" display="表１" xr:uid="{E6A498F7-38B7-49EB-AC8A-33775FB9CD72}"/>
    <hyperlink ref="C5:D5" location="表2!A1" display="表２" xr:uid="{60331EA2-770A-4173-924E-2A26CF7A51E5}"/>
    <hyperlink ref="C6:D6" location="表3‐1!A1" display="表３－１" xr:uid="{4FB2ACF3-FB2E-4AF5-B3EF-C1FD437F24E6}"/>
    <hyperlink ref="C7:D7" location="'表3-2'!A1" display="表３－２" xr:uid="{298A9043-ED33-4E2D-9D97-A7F5B707C455}"/>
    <hyperlink ref="C8:D8" location="'表3-3'!A1" display="表３－３" xr:uid="{42C04871-94D5-44D6-BB97-A9204AA36D5D}"/>
    <hyperlink ref="C9:D9" location="表4!A1" display="表４" xr:uid="{68A1CF29-5F36-437C-B315-609A05FC69E8}"/>
    <hyperlink ref="C10:D10" location="'表5-1'!A1" display="表５－１" xr:uid="{A130E636-CDF6-483C-A26D-04C9B873AFF0}"/>
    <hyperlink ref="C11:D11" location="'表5-2'!A1" display="表５－２" xr:uid="{1B4AF3BA-4D02-4851-9AC0-FF2B6992FF17}"/>
    <hyperlink ref="C12:D12" location="'表5-3'!A1" display="表５－３" xr:uid="{769C8E5D-E05C-49DD-A619-0E58453DC253}"/>
    <hyperlink ref="C14:D14" location="表6!A1" display="表６" xr:uid="{41CEAEA1-0DF6-4108-9D89-3783877DA394}"/>
    <hyperlink ref="C16:D16" location="表7!A1" display="表７" xr:uid="{E37EB5DC-4664-4FD8-8929-959527EA5E86}"/>
    <hyperlink ref="C17:D17" location="表8!A1" display="表８" xr:uid="{26B15840-0B06-4279-9E35-E4ABAC1AE755}"/>
    <hyperlink ref="C18:D18" location="表9!A1" display="表９" xr:uid="{681CB564-3288-4089-8DE0-8FF6386EA6A0}"/>
    <hyperlink ref="C19:D19" location="表10!Print_Area" display="表１０" xr:uid="{9C7987F7-1B95-4D79-847C-A1C122406316}"/>
    <hyperlink ref="C20:D20" location="表11!Print_Area" display="表１１" xr:uid="{4FED33A2-94B1-457B-BC7F-759224283269}"/>
    <hyperlink ref="C22:D22" location="'表12-1'!A1" display="表１２－１" xr:uid="{6F110416-E0CB-4DB4-B164-F12B2FA44363}"/>
    <hyperlink ref="C26:D26" location="表13!A1" display="表１３－１" xr:uid="{015E918B-A33F-4733-A190-23EF49091DBF}"/>
    <hyperlink ref="C27:D27" location="表13!A1" display="表１３－２" xr:uid="{BC43BBFE-C8F2-4893-894A-57E2B54B518F}"/>
    <hyperlink ref="C28:D28" location="表14!A1" display="表１４" xr:uid="{6B7B5444-A3D8-4621-AC78-2EF1D0B63294}"/>
    <hyperlink ref="C29:D29" location="'表15-1'!A1" display="表１５－１" xr:uid="{96D81E04-1562-4D2D-8500-E2F5D53FA130}"/>
    <hyperlink ref="C30:D30" location="'表15-2'!A1" display="表１５－２" xr:uid="{C09BBBFA-B277-4183-8E59-79F1D40147D8}"/>
    <hyperlink ref="C31:D31" location="'表15-3'!A1" display="表１５－３" xr:uid="{A0FD451D-745D-4858-9A82-BC0DAE727C28}"/>
    <hyperlink ref="C35:D35" location="'表16-1'!A1" display="表１６－１" xr:uid="{A786713B-3305-48A8-A35F-C9F154A4D37A}"/>
    <hyperlink ref="C36:D36" location="'表16-2'!A1" display="表１６－２" xr:uid="{30C1C7FE-CC18-43AF-B1A1-81E61C62E55A}"/>
    <hyperlink ref="C37:D37" location="表17!A1" display="表１７" xr:uid="{3DCC885A-BA7D-4DAE-AF0C-32B6B3AC6F7A}"/>
    <hyperlink ref="C38:D38" location="'表18-1'!A1" display="表１８－１" xr:uid="{CDF9E04F-FB6B-48D6-B4DB-502B333C94F0}"/>
    <hyperlink ref="C39:D39" location="'表18-2'!A1" display="表１８－２" xr:uid="{192AFACA-E3EC-4450-83C7-813F887DCF67}"/>
    <hyperlink ref="C40:D41" location="表20!A1" display="表２０－１" xr:uid="{90207398-4E1A-41A9-B276-CD38C317E113}"/>
    <hyperlink ref="C42:D42" location="表20!A1" display="表２０" xr:uid="{9DD98B28-E035-43B7-9E90-9BBB859EC88C}"/>
    <hyperlink ref="C43:D43" location="'表21-1'!A1" display="表２１－１" xr:uid="{CED7EEB2-DC0B-4C69-803E-4C7194F11F7A}"/>
    <hyperlink ref="C44:D44" location="'表21-2'!A1" display="表２１－２" xr:uid="{FF8DCD3A-C2BB-4CFC-B1B0-1CAF944490B0}"/>
    <hyperlink ref="C45:D45" location="'表21-3'!A1" display="表２１－３" xr:uid="{30B9D851-CA0E-4D2D-8D1E-70889E3C4444}"/>
    <hyperlink ref="C47:D47" location="表22!A1" display="表２２" xr:uid="{E674B64D-EBF5-43F9-8C35-5B995C7D92B1}"/>
    <hyperlink ref="C48:D48" location="表23!A1" display="表２３－１" xr:uid="{D1BB1DE4-FC29-40F5-8F68-A8BF6937DE85}"/>
    <hyperlink ref="C49:D55" location="表24!A1" display="表２４－２" xr:uid="{8558383B-9371-423E-ADF3-0AB312D0A616}"/>
    <hyperlink ref="C56:D56" location="'表24-1'!A1" display="表２４－１" xr:uid="{F76B590F-8505-476D-9738-F48F53149FE8}"/>
    <hyperlink ref="C57:D57" location="'表24-2'!A1" display="表２４－２" xr:uid="{651A1A31-2394-42BB-938D-4456BD7F2C6D}"/>
    <hyperlink ref="C58:D58" location="'表24-3'!Print_Area" display="表２４－３" xr:uid="{C8051116-DE43-41C8-931E-7C4FB05D50A9}"/>
    <hyperlink ref="C59:D59" location="'表24-4'!A1" display="表２４－４" xr:uid="{CF710315-452E-48BA-A3E6-A299E75ECEF5}"/>
    <hyperlink ref="C60:D60" location="'表24-5'!A1" display="表２４－５" xr:uid="{FDB14A97-5961-4748-8BFB-6E48C2684DC4}"/>
    <hyperlink ref="C61:D61" location="'表24-6'!A1" display="表２４－６" xr:uid="{FD1DF09C-3D61-44CB-AD6C-1BFFC2064DD9}"/>
    <hyperlink ref="C62:D62" location="'表24-7'!A1" display="表２４－７" xr:uid="{755CE8C9-AD82-4B51-9802-62962C662768}"/>
    <hyperlink ref="C63:D63" location="表25!A1" display="表２５" xr:uid="{9977D9B6-ABFB-4244-9D21-1CD1687C1AEC}"/>
    <hyperlink ref="C64:D64" location="表26!A1" display="表２６" xr:uid="{37FC79C1-D8BE-4741-9888-8FB403D8184F}"/>
    <hyperlink ref="C66:D66" location="'表27-1'!A1" display="表２７－１" xr:uid="{14F7ECF6-C9DD-4C98-A769-7A3764D83787}"/>
    <hyperlink ref="C67:D67" location="'表27-2'!A1" display="表２７－２" xr:uid="{78D0A80F-08C1-4846-97C3-E517EC643454}"/>
    <hyperlink ref="C69:D69" location="'表28-1'!A1" display="表２８－１" xr:uid="{8717933F-E83A-4E6C-B0E1-09C80F2EFE72}"/>
    <hyperlink ref="C70:D70" location="'表28-2'!A1" display="表２８－２" xr:uid="{12FEB0BF-22F0-4E6A-A50E-0BB0CD2806D9}"/>
    <hyperlink ref="C72:D72" location="表29!A1" display="表２９" xr:uid="{9C819B2B-9C95-4C21-B06B-39EE238057DD}"/>
    <hyperlink ref="C73:D73" location="'表30-1'!A1" display="表３０－１" xr:uid="{991C0915-5FA8-462F-96B7-5F86C3DEEB1D}"/>
    <hyperlink ref="C74:D74" location="'表30-2'!A1" display="表３０－２" xr:uid="{A994543B-7DF5-47E7-888D-90B6DD05D0CF}"/>
    <hyperlink ref="C75:D75" location="'表31-1'!A1" display="表３１－１" xr:uid="{821B1E6D-10EF-4CE9-BBDB-094AFE8C89D5}"/>
    <hyperlink ref="C76:D76" location="'表31-2'!A1" display="表３１－２" xr:uid="{7FCA8EF3-8604-4D4F-87A6-9F600FA1C5B8}"/>
    <hyperlink ref="C78:D78" location="'表32-1'!A1" display="表３２－１" xr:uid="{0772200C-51E6-4237-82DB-0D17AC4B32CE}"/>
    <hyperlink ref="C79:D79" location="'表32-2'!A1" display="表３２－２" xr:uid="{C0C57B3C-0779-4004-AAE7-901588663D23}"/>
    <hyperlink ref="C81:D81" location="'表33-1'!A1" display="表３３－１" xr:uid="{205DC46B-B819-4782-8D35-203468C2AD24}"/>
    <hyperlink ref="C82:D82" location="'表33-2'!A1" display="表３３－２" xr:uid="{6D7BA850-C86E-4841-890C-5E69917D2637}"/>
    <hyperlink ref="C83:D83" location="'表33-3'!A1" display="表３３－３" xr:uid="{B9221BA4-A449-4657-BD58-5CC4B101F98D}"/>
    <hyperlink ref="C84:D84" location="'表33-4'!A1" display="表３３－４" xr:uid="{5AAA12B7-9D19-4316-866B-A5C18E732E77}"/>
    <hyperlink ref="C86:D86" location="'表34-1'!A1" display="表３４－１" xr:uid="{F965825F-9BC8-4246-A123-FFF22F80DEAB}"/>
    <hyperlink ref="C87:D87" location="'表34-2'!A1" display="表３４－２" xr:uid="{93390A7E-7846-48AE-A6B8-C154BBF82D70}"/>
    <hyperlink ref="C88:D88" location="表35!A1" display="表３５" xr:uid="{DD9242D2-33E1-4B57-AAA7-73113CF36676}"/>
    <hyperlink ref="C89:D89" location="表36!A1" display="表３６" xr:uid="{2C96B02C-5D46-4BF5-B65A-B2E29EA23675}"/>
    <hyperlink ref="C22" location="表12!Print_Area" display="表１２" xr:uid="{D36802D9-2ADA-4591-9EC0-6232EDD89570}"/>
    <hyperlink ref="C26" location="表13!A1" display="表１３－１" xr:uid="{2398766E-C9F8-43E3-908D-DEA2D303F488}"/>
    <hyperlink ref="C27" location="表13!A1" display="表１３－２" xr:uid="{D79553C3-5462-4485-82F3-667D35D82B02}"/>
    <hyperlink ref="C28" location="表14!A1" display="表１４" xr:uid="{755E3186-A990-43D1-A7B0-FF7D88A2DE2B}"/>
    <hyperlink ref="C29" location="'表15-1'!A1" display="表１５－１" xr:uid="{CE9298ED-7185-4457-9901-E3CFF26CD642}"/>
    <hyperlink ref="C30" location="'表15-2'!A1" display="表１５－２" xr:uid="{8BF75078-AF83-4955-A8F9-685E95298352}"/>
    <hyperlink ref="C31" location="'表15-3'!A1" display="表１５－３" xr:uid="{D829B22F-D64A-4A72-BB35-0361C030C316}"/>
    <hyperlink ref="C35" location="'表16-1'!A1" display="表１６－１" xr:uid="{2554F6C9-3174-4054-A81F-F0DEA4A9411F}"/>
    <hyperlink ref="C36" location="'表16-2'!A1" display="表１６－２" xr:uid="{7ACE42BC-2264-4500-83E0-9A27CBA1916C}"/>
    <hyperlink ref="C40:D40" location="表19!A1" display="表１９－１" xr:uid="{D0C02466-38A1-4128-B45F-3B9179B8FB89}"/>
    <hyperlink ref="C41:D41" location="表19!A1" display="表１９－２" xr:uid="{164E9FA2-A815-4073-8112-2916E5D34FCA}"/>
    <hyperlink ref="C49:D49" location="表23!A60" display="表２３－２" xr:uid="{7B58D97E-831C-4078-B65E-182BDED8FBB1}"/>
    <hyperlink ref="C50:D50" location="表23!A118" display="表２３－３" xr:uid="{E554F7FE-5A36-4735-BD27-A9811FEB2725}"/>
    <hyperlink ref="C51:D51" location="表23!A176" display="表２３－４" xr:uid="{35E57BEE-9C60-4A3C-99ED-8A2F6177F570}"/>
    <hyperlink ref="C52:D52" location="表23!A234" display="表２３－５" xr:uid="{0985CFFC-FF04-4E82-A1C4-EB1BB3CE7BA5}"/>
    <hyperlink ref="C53:D53" location="表23!A292" display="表２３－６" xr:uid="{F357675C-20F7-48A4-8487-07869489A3C3}"/>
    <hyperlink ref="C54:D54" location="表23!A350" display="表２３－７" xr:uid="{7D932565-0C7B-46CC-B842-FD40A2177019}"/>
    <hyperlink ref="C55:D55" location="表23!A408" display="表２３－８" xr:uid="{8AE86FEA-0F69-4AA8-AA8A-126BDE80FDB9}"/>
    <hyperlink ref="D88" location="'表35-1'!A1" display="賃上げ実施の有無" xr:uid="{31591E38-A6EE-4100-BDA8-8FA4F594E090}"/>
    <hyperlink ref="C88" location="'表35-1'!A1" display="表３５－１" xr:uid="{FC18EAE0-583D-4907-92AC-53A2F1E43D15}"/>
    <hyperlink ref="C89" location="'表35-2'!A1" display="表３５－２" xr:uid="{D5291CF2-34A9-4AF5-BA6E-47AEC2D88826}"/>
    <hyperlink ref="D89" location="'表35-2'!A1" display="賃上げ実施事業所における賃上げ幅の昨年度比較" xr:uid="{C80848D7-2A71-4649-8CB1-004CBEF44050}"/>
    <hyperlink ref="C90:D90" location="表37!A1" display="表３７" xr:uid="{F172F33B-3E34-4573-9193-B1B9200A4D5D}"/>
    <hyperlink ref="C91:D91" location="表38!A1" display="表３８" xr:uid="{35690785-6C73-4F7C-AB39-91166DBA0AD4}"/>
    <hyperlink ref="D90" location="'表35-3'!A1" display="賃上げ実施事業所における実施理由" xr:uid="{0F50D805-43BB-4A15-A4DA-FC73ADA268DB}"/>
    <hyperlink ref="C90" location="'表35-3'!A1" display="表３５－３" xr:uid="{A7ADF430-CC8A-4770-814B-937FF6CF1D2A}"/>
    <hyperlink ref="C91" location="'表35-4'!A1" display="表３５－４" xr:uid="{BD641896-578D-4DBC-BD41-E1A2F22D9009}"/>
    <hyperlink ref="D91" location="'表35-4'!A1" display="賃上げの課題" xr:uid="{B20D6395-9400-4E21-B689-EAA5C18A5173}"/>
    <hyperlink ref="D29" location="'表15-1'!A1" display="育児休業を開始した者(開始予定の者も含む)の取得期間別内訳（男女計）" xr:uid="{6C8E505F-000C-4718-B66D-4E01BF77ABF1}"/>
    <hyperlink ref="C32:C34" location="'表15-3'!A1" display="表１５－３" xr:uid="{8FBBF739-8852-44D2-8563-130776C8BF75}"/>
    <hyperlink ref="C32:D32" location="'表15-4'!A1" display="表１５－４" xr:uid="{DFBDDEAA-39CA-480D-B668-119591A0D533}"/>
    <hyperlink ref="C33:D33" location="'表15-5'!A1" display="表１５－５" xr:uid="{ED3C572E-C99B-4C36-ACCD-6C180EC06DD4}"/>
    <hyperlink ref="C34:D34" location="'表15-6'!A1" display="表１５－６" xr:uid="{5270693B-EF97-457D-9E35-BC61E4073272}"/>
    <hyperlink ref="C23:C24" location="表12!A1" display="表１２" xr:uid="{6D742966-3BA6-490A-8C48-64D17A655BA5}"/>
    <hyperlink ref="D23:D24" location="表12!A1" display="表１２" xr:uid="{8FAB3E18-3FF6-432D-BD4D-02BDEEF8ACA2}"/>
    <hyperlink ref="C23:D23" location="'表12-2'!A1" display="表１２－２" xr:uid="{C75B4895-59EC-4BB6-B091-6675DCB089F6}"/>
    <hyperlink ref="C24:D24" location="'表12-3'!A1" display="表１２－３" xr:uid="{11236528-0092-4BC7-8782-4FE315D93E5B}"/>
  </hyperlinks>
  <pageMargins left="0.7" right="0.7" top="0.75" bottom="0.75" header="0.3" footer="0.3"/>
  <pageSetup paperSize="9" scale="8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2">
    <tabColor rgb="FF00B0F0"/>
  </sheetPr>
  <dimension ref="A2:X42"/>
  <sheetViews>
    <sheetView view="pageBreakPreview" topLeftCell="A39" zoomScaleNormal="87" zoomScaleSheetLayoutView="100" workbookViewId="0">
      <selection activeCell="D33" sqref="D33"/>
    </sheetView>
  </sheetViews>
  <sheetFormatPr defaultColWidth="9" defaultRowHeight="13.2" x14ac:dyDescent="0.2"/>
  <cols>
    <col min="1" max="1" width="4.33203125" customWidth="1"/>
    <col min="3" max="3" width="19.6640625" customWidth="1"/>
    <col min="4" max="6" width="26.33203125" customWidth="1"/>
  </cols>
  <sheetData>
    <row r="2" spans="1:24" ht="14.4" x14ac:dyDescent="0.2">
      <c r="B2" s="20" t="s">
        <v>290</v>
      </c>
    </row>
    <row r="4" spans="1:24" s="1" customFormat="1" x14ac:dyDescent="0.2">
      <c r="A4" s="15"/>
      <c r="E4" s="30" t="s">
        <v>291</v>
      </c>
    </row>
    <row r="5" spans="1:24" s="1" customFormat="1" x14ac:dyDescent="0.2">
      <c r="A5" s="15"/>
      <c r="E5" s="30" t="s">
        <v>292</v>
      </c>
    </row>
    <row r="6" spans="1:24" s="1" customFormat="1" ht="6.75" customHeight="1" x14ac:dyDescent="0.2">
      <c r="A6" s="15"/>
    </row>
    <row r="7" spans="1:24" s="1" customFormat="1" ht="15" thickBot="1" x14ac:dyDescent="0.25">
      <c r="A7" s="15"/>
      <c r="B7" s="20"/>
      <c r="E7" s="2"/>
      <c r="F7" s="2" t="s">
        <v>258</v>
      </c>
    </row>
    <row r="8" spans="1:24" s="1" customFormat="1" ht="15" customHeight="1" x14ac:dyDescent="0.2">
      <c r="A8" s="15"/>
      <c r="B8" s="696"/>
      <c r="C8" s="696"/>
      <c r="D8" s="677" t="s">
        <v>287</v>
      </c>
      <c r="E8" s="702" t="s">
        <v>293</v>
      </c>
      <c r="F8" s="175"/>
    </row>
    <row r="9" spans="1:24" s="1" customFormat="1" ht="15" customHeight="1" x14ac:dyDescent="0.2">
      <c r="A9" s="15"/>
      <c r="B9" s="696"/>
      <c r="C9" s="696"/>
      <c r="D9" s="700"/>
      <c r="E9" s="703"/>
      <c r="F9" s="677" t="s">
        <v>294</v>
      </c>
    </row>
    <row r="10" spans="1:24" s="1" customFormat="1" ht="10.5" customHeight="1" x14ac:dyDescent="0.2">
      <c r="A10" s="15"/>
      <c r="B10" s="696"/>
      <c r="C10" s="696"/>
      <c r="D10" s="700"/>
      <c r="E10" s="703"/>
      <c r="F10" s="678"/>
    </row>
    <row r="11" spans="1:24" s="1" customFormat="1" ht="44.25" customHeight="1" x14ac:dyDescent="0.2">
      <c r="A11" s="15"/>
      <c r="B11" s="696"/>
      <c r="C11" s="696"/>
      <c r="D11" s="701"/>
      <c r="E11" s="704"/>
      <c r="F11" s="679"/>
      <c r="X11" s="1" t="s">
        <v>265</v>
      </c>
    </row>
    <row r="12" spans="1:24" s="1" customFormat="1" ht="20.25" customHeight="1" x14ac:dyDescent="0.2">
      <c r="A12" s="15"/>
      <c r="B12" s="680" t="s">
        <v>266</v>
      </c>
      <c r="C12" s="705"/>
      <c r="D12" s="327">
        <v>427</v>
      </c>
      <c r="E12" s="186">
        <f>E14+E16+E18+E20+E22+E24</f>
        <v>4835</v>
      </c>
      <c r="F12" s="339">
        <f>F14+F16+F18+F20+F22+F24</f>
        <v>1381</v>
      </c>
    </row>
    <row r="13" spans="1:24" s="1" customFormat="1" ht="20.25" customHeight="1" thickBot="1" x14ac:dyDescent="0.25">
      <c r="A13" s="15"/>
      <c r="B13" s="682"/>
      <c r="C13" s="706"/>
      <c r="D13" s="328"/>
      <c r="E13" s="311"/>
      <c r="F13" s="313">
        <f>F12/E12</f>
        <v>0.28562564632885212</v>
      </c>
    </row>
    <row r="14" spans="1:24" s="1" customFormat="1" ht="20.25" customHeight="1" thickTop="1" x14ac:dyDescent="0.2">
      <c r="A14" s="15"/>
      <c r="B14" s="580" t="s">
        <v>267</v>
      </c>
      <c r="C14" s="686" t="s">
        <v>268</v>
      </c>
      <c r="D14" s="316">
        <v>49</v>
      </c>
      <c r="E14" s="185">
        <v>131</v>
      </c>
      <c r="F14" s="73">
        <v>10</v>
      </c>
    </row>
    <row r="15" spans="1:24" s="1" customFormat="1" ht="20.25" customHeight="1" x14ac:dyDescent="0.2">
      <c r="A15" s="15"/>
      <c r="B15" s="581"/>
      <c r="C15" s="585"/>
      <c r="D15" s="329"/>
      <c r="E15" s="330"/>
      <c r="F15" s="331">
        <f>F14/E14</f>
        <v>7.6335877862595422E-2</v>
      </c>
    </row>
    <row r="16" spans="1:24" s="1" customFormat="1" ht="20.25" customHeight="1" x14ac:dyDescent="0.2">
      <c r="A16" s="15"/>
      <c r="B16" s="581"/>
      <c r="C16" s="584" t="s">
        <v>269</v>
      </c>
      <c r="D16" s="309">
        <v>87</v>
      </c>
      <c r="E16" s="186">
        <v>1542</v>
      </c>
      <c r="F16" s="75">
        <v>131</v>
      </c>
    </row>
    <row r="17" spans="1:6" s="1" customFormat="1" ht="20.25" customHeight="1" x14ac:dyDescent="0.2">
      <c r="A17" s="15"/>
      <c r="B17" s="581"/>
      <c r="C17" s="585"/>
      <c r="D17" s="332"/>
      <c r="E17" s="333"/>
      <c r="F17" s="334">
        <f>F16/E16</f>
        <v>8.4954604409857332E-2</v>
      </c>
    </row>
    <row r="18" spans="1:6" s="1" customFormat="1" ht="20.25" customHeight="1" x14ac:dyDescent="0.2">
      <c r="A18" s="15"/>
      <c r="B18" s="581"/>
      <c r="C18" s="698" t="s">
        <v>270</v>
      </c>
      <c r="D18" s="309">
        <v>25</v>
      </c>
      <c r="E18" s="186">
        <v>393</v>
      </c>
      <c r="F18" s="75">
        <v>10</v>
      </c>
    </row>
    <row r="19" spans="1:6" s="1" customFormat="1" ht="20.25" customHeight="1" x14ac:dyDescent="0.2">
      <c r="A19" s="15"/>
      <c r="B19" s="581"/>
      <c r="C19" s="670"/>
      <c r="D19" s="332"/>
      <c r="E19" s="333"/>
      <c r="F19" s="334">
        <f>F18/E18</f>
        <v>2.5445292620865138E-2</v>
      </c>
    </row>
    <row r="20" spans="1:6" s="1" customFormat="1" ht="20.25" customHeight="1" x14ac:dyDescent="0.2">
      <c r="A20" s="15"/>
      <c r="B20" s="581"/>
      <c r="C20" s="584" t="s">
        <v>271</v>
      </c>
      <c r="D20" s="309">
        <v>82</v>
      </c>
      <c r="E20" s="186">
        <v>294</v>
      </c>
      <c r="F20" s="75">
        <v>98</v>
      </c>
    </row>
    <row r="21" spans="1:6" s="1" customFormat="1" ht="20.25" customHeight="1" x14ac:dyDescent="0.2">
      <c r="A21" s="15"/>
      <c r="B21" s="581"/>
      <c r="C21" s="585"/>
      <c r="D21" s="332"/>
      <c r="E21" s="333"/>
      <c r="F21" s="334">
        <f>F20/E20</f>
        <v>0.33333333333333331</v>
      </c>
    </row>
    <row r="22" spans="1:6" s="1" customFormat="1" ht="20.25" customHeight="1" x14ac:dyDescent="0.2">
      <c r="A22" s="15"/>
      <c r="B22" s="581"/>
      <c r="C22" s="584" t="s">
        <v>272</v>
      </c>
      <c r="D22" s="309">
        <v>8</v>
      </c>
      <c r="E22" s="186">
        <v>306</v>
      </c>
      <c r="F22" s="75">
        <v>77</v>
      </c>
    </row>
    <row r="23" spans="1:6" s="1" customFormat="1" ht="20.25" customHeight="1" x14ac:dyDescent="0.2">
      <c r="A23" s="15"/>
      <c r="B23" s="581"/>
      <c r="C23" s="585"/>
      <c r="D23" s="332"/>
      <c r="E23" s="333"/>
      <c r="F23" s="334">
        <f>F22/E22</f>
        <v>0.25163398692810457</v>
      </c>
    </row>
    <row r="24" spans="1:6" s="1" customFormat="1" ht="20.25" customHeight="1" x14ac:dyDescent="0.2">
      <c r="A24" s="15"/>
      <c r="B24" s="581"/>
      <c r="C24" s="584" t="s">
        <v>273</v>
      </c>
      <c r="D24" s="309">
        <v>176</v>
      </c>
      <c r="E24" s="186">
        <v>2169</v>
      </c>
      <c r="F24" s="75">
        <v>1055</v>
      </c>
    </row>
    <row r="25" spans="1:6" s="1" customFormat="1" ht="20.25" customHeight="1" thickBot="1" x14ac:dyDescent="0.25">
      <c r="A25" s="15"/>
      <c r="B25" s="581"/>
      <c r="C25" s="585"/>
      <c r="D25" s="329"/>
      <c r="E25" s="330"/>
      <c r="F25" s="331">
        <f>F24/E24</f>
        <v>0.48639926233287228</v>
      </c>
    </row>
    <row r="26" spans="1:6" s="1" customFormat="1" ht="20.25" customHeight="1" thickTop="1" x14ac:dyDescent="0.2">
      <c r="A26" s="15"/>
      <c r="B26" s="580" t="s">
        <v>274</v>
      </c>
      <c r="C26" s="686" t="s">
        <v>275</v>
      </c>
      <c r="D26" s="316">
        <v>106</v>
      </c>
      <c r="E26" s="185">
        <v>61</v>
      </c>
      <c r="F26" s="73">
        <v>34</v>
      </c>
    </row>
    <row r="27" spans="1:6" s="1" customFormat="1" ht="20.25" customHeight="1" x14ac:dyDescent="0.2">
      <c r="A27" s="15"/>
      <c r="B27" s="581"/>
      <c r="C27" s="585"/>
      <c r="D27" s="332"/>
      <c r="E27" s="333"/>
      <c r="F27" s="334">
        <f>F26/E26</f>
        <v>0.55737704918032782</v>
      </c>
    </row>
    <row r="28" spans="1:6" s="1" customFormat="1" ht="20.25" customHeight="1" x14ac:dyDescent="0.2">
      <c r="A28" s="15"/>
      <c r="B28" s="581"/>
      <c r="C28" s="584" t="s">
        <v>276</v>
      </c>
      <c r="D28" s="320">
        <v>171</v>
      </c>
      <c r="E28" s="187">
        <v>296</v>
      </c>
      <c r="F28" s="74">
        <v>95</v>
      </c>
    </row>
    <row r="29" spans="1:6" s="1" customFormat="1" ht="20.25" customHeight="1" x14ac:dyDescent="0.2">
      <c r="A29" s="15"/>
      <c r="B29" s="581"/>
      <c r="C29" s="585"/>
      <c r="D29" s="332"/>
      <c r="E29" s="311"/>
      <c r="F29" s="313">
        <f>F28/E28</f>
        <v>0.32094594594594594</v>
      </c>
    </row>
    <row r="30" spans="1:6" s="1" customFormat="1" ht="20.25" customHeight="1" x14ac:dyDescent="0.2">
      <c r="A30" s="15"/>
      <c r="B30" s="581"/>
      <c r="C30" s="584" t="s">
        <v>277</v>
      </c>
      <c r="D30" s="329">
        <v>49</v>
      </c>
      <c r="E30" s="186">
        <v>172</v>
      </c>
      <c r="F30" s="75">
        <v>95</v>
      </c>
    </row>
    <row r="31" spans="1:6" s="1" customFormat="1" ht="20.25" customHeight="1" x14ac:dyDescent="0.2">
      <c r="A31" s="15"/>
      <c r="B31" s="581"/>
      <c r="C31" s="585"/>
      <c r="D31" s="332"/>
      <c r="E31" s="311"/>
      <c r="F31" s="313">
        <f>F30/E30</f>
        <v>0.55232558139534882</v>
      </c>
    </row>
    <row r="32" spans="1:6" s="1" customFormat="1" ht="20.25" customHeight="1" x14ac:dyDescent="0.2">
      <c r="A32" s="15"/>
      <c r="B32" s="581"/>
      <c r="C32" s="584" t="s">
        <v>278</v>
      </c>
      <c r="D32" s="329">
        <v>38</v>
      </c>
      <c r="E32" s="186">
        <v>252</v>
      </c>
      <c r="F32" s="75">
        <v>103</v>
      </c>
    </row>
    <row r="33" spans="1:6" s="1" customFormat="1" ht="20.25" customHeight="1" x14ac:dyDescent="0.2">
      <c r="A33" s="15"/>
      <c r="B33" s="581"/>
      <c r="C33" s="585"/>
      <c r="D33" s="332"/>
      <c r="E33" s="311"/>
      <c r="F33" s="313">
        <f>F32/E32</f>
        <v>0.40873015873015872</v>
      </c>
    </row>
    <row r="34" spans="1:6" s="1" customFormat="1" ht="20.25" customHeight="1" x14ac:dyDescent="0.2">
      <c r="A34" s="15"/>
      <c r="B34" s="581"/>
      <c r="C34" s="584" t="s">
        <v>279</v>
      </c>
      <c r="D34" s="329">
        <v>33</v>
      </c>
      <c r="E34" s="186">
        <v>548</v>
      </c>
      <c r="F34" s="75">
        <v>192</v>
      </c>
    </row>
    <row r="35" spans="1:6" s="1" customFormat="1" ht="20.25" customHeight="1" x14ac:dyDescent="0.2">
      <c r="A35" s="15"/>
      <c r="B35" s="581"/>
      <c r="C35" s="585"/>
      <c r="D35" s="332"/>
      <c r="E35" s="311"/>
      <c r="F35" s="313">
        <f>F34/E34</f>
        <v>0.35036496350364965</v>
      </c>
    </row>
    <row r="36" spans="1:6" s="1" customFormat="1" ht="20.25" customHeight="1" x14ac:dyDescent="0.2">
      <c r="A36" s="15"/>
      <c r="B36" s="581"/>
      <c r="C36" s="584" t="s">
        <v>280</v>
      </c>
      <c r="D36" s="320">
        <v>30</v>
      </c>
      <c r="E36" s="186">
        <v>3506</v>
      </c>
      <c r="F36" s="75">
        <v>862</v>
      </c>
    </row>
    <row r="37" spans="1:6" s="1" customFormat="1" ht="20.25" customHeight="1" thickBot="1" x14ac:dyDescent="0.25">
      <c r="A37" s="15"/>
      <c r="B37" s="581"/>
      <c r="C37" s="585"/>
      <c r="D37" s="329"/>
      <c r="E37" s="330"/>
      <c r="F37" s="331">
        <f>F36/E36</f>
        <v>0.24586423274386765</v>
      </c>
    </row>
    <row r="38" spans="1:6" s="1" customFormat="1" ht="20.25" customHeight="1" thickTop="1" x14ac:dyDescent="0.2">
      <c r="A38" s="15"/>
      <c r="B38" s="581"/>
      <c r="C38" s="182" t="s">
        <v>281</v>
      </c>
      <c r="D38" s="183">
        <f>D28+D30+D32+D34</f>
        <v>291</v>
      </c>
      <c r="E38" s="335">
        <f>E28+E30+E32+E34</f>
        <v>1268</v>
      </c>
      <c r="F38" s="197">
        <f>F28+F30+F32+F34</f>
        <v>485</v>
      </c>
    </row>
    <row r="39" spans="1:6" s="1" customFormat="1" ht="20.25" customHeight="1" x14ac:dyDescent="0.2">
      <c r="A39" s="15"/>
      <c r="B39" s="581"/>
      <c r="C39" s="16" t="s">
        <v>282</v>
      </c>
      <c r="D39" s="332"/>
      <c r="E39" s="333"/>
      <c r="F39" s="334">
        <f>F38/E38</f>
        <v>0.38249211356466878</v>
      </c>
    </row>
    <row r="40" spans="1:6" s="1" customFormat="1" ht="20.25" customHeight="1" x14ac:dyDescent="0.2">
      <c r="A40" s="15"/>
      <c r="B40" s="581"/>
      <c r="C40" s="180" t="s">
        <v>281</v>
      </c>
      <c r="D40" s="184">
        <f>D30+D32+D34+D36</f>
        <v>150</v>
      </c>
      <c r="E40" s="336">
        <f>E30+E32+E34+E36</f>
        <v>4478</v>
      </c>
      <c r="F40" s="470">
        <f>F30+F32+F34+F36</f>
        <v>1252</v>
      </c>
    </row>
    <row r="41" spans="1:6" s="1" customFormat="1" ht="20.25" customHeight="1" thickBot="1" x14ac:dyDescent="0.25">
      <c r="A41" s="15"/>
      <c r="B41" s="587"/>
      <c r="C41" s="16" t="s">
        <v>283</v>
      </c>
      <c r="D41" s="332"/>
      <c r="E41" s="337"/>
      <c r="F41" s="338">
        <f>F40/E40</f>
        <v>0.27958910227780259</v>
      </c>
    </row>
    <row r="42" spans="1:6" s="1" customFormat="1" x14ac:dyDescent="0.2">
      <c r="A42" s="15"/>
      <c r="B42" s="17"/>
      <c r="C42" s="21"/>
      <c r="D42" s="18"/>
      <c r="E42" s="177"/>
    </row>
  </sheetData>
  <mergeCells count="19">
    <mergeCell ref="C22:C23"/>
    <mergeCell ref="C24:C25"/>
    <mergeCell ref="B26:B41"/>
    <mergeCell ref="C26:C27"/>
    <mergeCell ref="C28:C29"/>
    <mergeCell ref="C30:C31"/>
    <mergeCell ref="C32:C33"/>
    <mergeCell ref="C34:C35"/>
    <mergeCell ref="C36:C37"/>
    <mergeCell ref="B14:B25"/>
    <mergeCell ref="C14:C15"/>
    <mergeCell ref="C16:C17"/>
    <mergeCell ref="C18:C19"/>
    <mergeCell ref="C20:C21"/>
    <mergeCell ref="B8:C11"/>
    <mergeCell ref="D8:D11"/>
    <mergeCell ref="E8:E11"/>
    <mergeCell ref="F9:F11"/>
    <mergeCell ref="B12:C13"/>
  </mergeCells>
  <phoneticPr fontId="2"/>
  <pageMargins left="0.92" right="0.53" top="0.39" bottom="0.75" header="0.3" footer="0.3"/>
  <pageSetup paperSize="9" scale="7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3">
    <tabColor rgb="FF00B0F0"/>
  </sheetPr>
  <dimension ref="B2:F20"/>
  <sheetViews>
    <sheetView view="pageBreakPreview" topLeftCell="A18" zoomScaleNormal="100" zoomScaleSheetLayoutView="100" workbookViewId="0">
      <selection activeCell="F6" sqref="F6"/>
    </sheetView>
  </sheetViews>
  <sheetFormatPr defaultColWidth="9" defaultRowHeight="13.2" x14ac:dyDescent="0.2"/>
  <cols>
    <col min="1" max="1" width="4" customWidth="1"/>
    <col min="2" max="2" width="7.33203125" customWidth="1"/>
    <col min="3" max="3" width="18.33203125" customWidth="1"/>
    <col min="4" max="4" width="23.6640625" customWidth="1"/>
    <col min="5" max="6" width="23.6640625" style="286" customWidth="1"/>
  </cols>
  <sheetData>
    <row r="2" spans="2:6" ht="14.4" x14ac:dyDescent="0.2">
      <c r="B2" s="20" t="s">
        <v>295</v>
      </c>
    </row>
    <row r="4" spans="2:6" ht="13.8" thickBot="1" x14ac:dyDescent="0.25">
      <c r="B4" s="1" t="s">
        <v>296</v>
      </c>
      <c r="C4" s="1"/>
      <c r="D4" s="1"/>
      <c r="E4" s="287"/>
      <c r="F4" s="287" t="s">
        <v>297</v>
      </c>
    </row>
    <row r="5" spans="2:6" ht="42" customHeight="1" x14ac:dyDescent="0.2">
      <c r="B5" s="696"/>
      <c r="C5" s="696"/>
      <c r="D5" s="200" t="s">
        <v>287</v>
      </c>
      <c r="E5" s="288" t="s">
        <v>298</v>
      </c>
      <c r="F5" s="289" t="s">
        <v>299</v>
      </c>
    </row>
    <row r="6" spans="2:6" ht="42" customHeight="1" thickBot="1" x14ac:dyDescent="0.25">
      <c r="B6" s="592" t="s">
        <v>266</v>
      </c>
      <c r="C6" s="592"/>
      <c r="D6" s="351">
        <f>SUM(D7:D12)</f>
        <v>427</v>
      </c>
      <c r="E6" s="340">
        <v>13.52</v>
      </c>
      <c r="F6" s="341">
        <v>12.034000000000001</v>
      </c>
    </row>
    <row r="7" spans="2:6" ht="42" customHeight="1" thickTop="1" x14ac:dyDescent="0.2">
      <c r="B7" s="580" t="s">
        <v>300</v>
      </c>
      <c r="C7" s="342" t="s">
        <v>268</v>
      </c>
      <c r="D7" s="343">
        <v>49</v>
      </c>
      <c r="E7" s="344">
        <v>15.03</v>
      </c>
      <c r="F7" s="345">
        <v>12</v>
      </c>
    </row>
    <row r="8" spans="2:6" ht="42" customHeight="1" x14ac:dyDescent="0.2">
      <c r="B8" s="581"/>
      <c r="C8" s="346" t="s">
        <v>269</v>
      </c>
      <c r="D8" s="347">
        <v>87</v>
      </c>
      <c r="E8" s="348">
        <v>15</v>
      </c>
      <c r="F8" s="349">
        <v>13</v>
      </c>
    </row>
    <row r="9" spans="2:6" ht="42" customHeight="1" x14ac:dyDescent="0.2">
      <c r="B9" s="581"/>
      <c r="C9" s="9" t="s">
        <v>301</v>
      </c>
      <c r="D9" s="347">
        <v>25</v>
      </c>
      <c r="E9" s="348">
        <v>14</v>
      </c>
      <c r="F9" s="349">
        <v>12.411</v>
      </c>
    </row>
    <row r="10" spans="2:6" ht="42" customHeight="1" x14ac:dyDescent="0.2">
      <c r="B10" s="581"/>
      <c r="C10" s="9" t="s">
        <v>271</v>
      </c>
      <c r="D10" s="347">
        <v>82</v>
      </c>
      <c r="E10" s="348">
        <v>14.398999999999999</v>
      </c>
      <c r="F10" s="349">
        <v>13</v>
      </c>
    </row>
    <row r="11" spans="2:6" ht="42" customHeight="1" x14ac:dyDescent="0.2">
      <c r="B11" s="581"/>
      <c r="C11" s="346" t="s">
        <v>272</v>
      </c>
      <c r="D11" s="347">
        <v>8</v>
      </c>
      <c r="E11" s="348">
        <v>20</v>
      </c>
      <c r="F11" s="349">
        <v>17</v>
      </c>
    </row>
    <row r="12" spans="2:6" ht="42" customHeight="1" thickBot="1" x14ac:dyDescent="0.25">
      <c r="B12" s="582"/>
      <c r="C12" s="350" t="s">
        <v>273</v>
      </c>
      <c r="D12" s="351">
        <v>176</v>
      </c>
      <c r="E12" s="340">
        <v>12</v>
      </c>
      <c r="F12" s="341">
        <v>11</v>
      </c>
    </row>
    <row r="13" spans="2:6" ht="42" customHeight="1" thickTop="1" x14ac:dyDescent="0.2">
      <c r="B13" s="581" t="s">
        <v>302</v>
      </c>
      <c r="C13" s="5" t="s">
        <v>303</v>
      </c>
      <c r="D13" s="352">
        <v>106</v>
      </c>
      <c r="E13" s="353">
        <v>14</v>
      </c>
      <c r="F13" s="354">
        <v>14</v>
      </c>
    </row>
    <row r="14" spans="2:6" ht="42" customHeight="1" x14ac:dyDescent="0.2">
      <c r="B14" s="581"/>
      <c r="C14" s="346" t="s">
        <v>304</v>
      </c>
      <c r="D14" s="347">
        <v>171</v>
      </c>
      <c r="E14" s="348">
        <v>14</v>
      </c>
      <c r="F14" s="349">
        <v>11</v>
      </c>
    </row>
    <row r="15" spans="2:6" ht="42" customHeight="1" x14ac:dyDescent="0.2">
      <c r="B15" s="581"/>
      <c r="C15" s="346" t="s">
        <v>305</v>
      </c>
      <c r="D15" s="347">
        <v>49</v>
      </c>
      <c r="E15" s="348">
        <v>11</v>
      </c>
      <c r="F15" s="349">
        <v>10</v>
      </c>
    </row>
    <row r="16" spans="2:6" ht="42" customHeight="1" x14ac:dyDescent="0.2">
      <c r="B16" s="581"/>
      <c r="C16" s="346" t="s">
        <v>306</v>
      </c>
      <c r="D16" s="347">
        <v>38</v>
      </c>
      <c r="E16" s="348">
        <v>13</v>
      </c>
      <c r="F16" s="349">
        <v>12</v>
      </c>
    </row>
    <row r="17" spans="2:6" ht="42" customHeight="1" x14ac:dyDescent="0.2">
      <c r="B17" s="581"/>
      <c r="C17" s="346" t="s">
        <v>307</v>
      </c>
      <c r="D17" s="347">
        <v>33</v>
      </c>
      <c r="E17" s="348">
        <v>16</v>
      </c>
      <c r="F17" s="349">
        <v>14</v>
      </c>
    </row>
    <row r="18" spans="2:6" ht="42" customHeight="1" thickBot="1" x14ac:dyDescent="0.25">
      <c r="B18" s="581"/>
      <c r="C18" s="350" t="s">
        <v>308</v>
      </c>
      <c r="D18" s="351">
        <v>30</v>
      </c>
      <c r="E18" s="340">
        <v>15</v>
      </c>
      <c r="F18" s="341">
        <v>14</v>
      </c>
    </row>
    <row r="19" spans="2:6" ht="42" customHeight="1" thickTop="1" x14ac:dyDescent="0.2">
      <c r="B19" s="581"/>
      <c r="C19" s="355" t="s">
        <v>309</v>
      </c>
      <c r="D19" s="347">
        <f>D14+D15+D16+D17</f>
        <v>291</v>
      </c>
      <c r="E19" s="348">
        <v>12.852</v>
      </c>
      <c r="F19" s="349">
        <v>11.609</v>
      </c>
    </row>
    <row r="20" spans="2:6" ht="42" customHeight="1" thickBot="1" x14ac:dyDescent="0.25">
      <c r="B20" s="587"/>
      <c r="C20" s="356" t="s">
        <v>310</v>
      </c>
      <c r="D20" s="347">
        <f>D15+D16+D17+D18</f>
        <v>150</v>
      </c>
      <c r="E20" s="357">
        <v>13.225</v>
      </c>
      <c r="F20" s="358">
        <v>11.757</v>
      </c>
    </row>
  </sheetData>
  <mergeCells count="4">
    <mergeCell ref="B5:C5"/>
    <mergeCell ref="B6:C6"/>
    <mergeCell ref="B7:B12"/>
    <mergeCell ref="B13:B20"/>
  </mergeCells>
  <phoneticPr fontId="2"/>
  <pageMargins left="1.05" right="0.7" top="0.75" bottom="0.75" header="0.3" footer="0.3"/>
  <pageSetup paperSize="9" scale="8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">
    <tabColor rgb="FF00B0F0"/>
  </sheetPr>
  <dimension ref="B2:H41"/>
  <sheetViews>
    <sheetView view="pageBreakPreview" topLeftCell="A33" zoomScaleNormal="75" zoomScaleSheetLayoutView="100" workbookViewId="0">
      <selection activeCell="D11" sqref="D11"/>
    </sheetView>
  </sheetViews>
  <sheetFormatPr defaultColWidth="9" defaultRowHeight="13.2" x14ac:dyDescent="0.2"/>
  <cols>
    <col min="1" max="1" width="3.77734375" style="1" customWidth="1"/>
    <col min="2" max="2" width="4.33203125" style="1" customWidth="1"/>
    <col min="3" max="7" width="17.33203125" style="1" customWidth="1"/>
    <col min="8" max="16384" width="9" style="1"/>
  </cols>
  <sheetData>
    <row r="2" spans="2:8" ht="14.4" x14ac:dyDescent="0.2">
      <c r="B2" s="20" t="s">
        <v>311</v>
      </c>
    </row>
    <row r="4" spans="2:8" x14ac:dyDescent="0.2">
      <c r="F4" s="30" t="s">
        <v>168</v>
      </c>
    </row>
    <row r="5" spans="2:8" x14ac:dyDescent="0.2">
      <c r="F5" s="30" t="s">
        <v>312</v>
      </c>
    </row>
    <row r="6" spans="2:8" ht="14.25" customHeight="1" x14ac:dyDescent="0.2"/>
    <row r="7" spans="2:8" ht="13.8" thickBot="1" x14ac:dyDescent="0.25">
      <c r="F7" s="2"/>
      <c r="G7" s="2" t="s">
        <v>171</v>
      </c>
    </row>
    <row r="8" spans="2:8" ht="15" customHeight="1" x14ac:dyDescent="0.2">
      <c r="B8" s="7"/>
      <c r="C8" s="3"/>
      <c r="D8" s="677" t="s">
        <v>259</v>
      </c>
      <c r="E8" s="711" t="s">
        <v>313</v>
      </c>
      <c r="F8" s="711" t="s">
        <v>314</v>
      </c>
      <c r="G8" s="707" t="s">
        <v>315</v>
      </c>
    </row>
    <row r="9" spans="2:8" ht="15.75" customHeight="1" x14ac:dyDescent="0.2">
      <c r="B9" s="14"/>
      <c r="C9" s="10"/>
      <c r="D9" s="700"/>
      <c r="E9" s="714"/>
      <c r="F9" s="712"/>
      <c r="G9" s="708"/>
    </row>
    <row r="10" spans="2:8" ht="72" customHeight="1" x14ac:dyDescent="0.2">
      <c r="B10" s="24"/>
      <c r="C10" s="25"/>
      <c r="D10" s="701"/>
      <c r="E10" s="715"/>
      <c r="F10" s="713"/>
      <c r="G10" s="709"/>
    </row>
    <row r="11" spans="2:8" ht="20.25" customHeight="1" x14ac:dyDescent="0.2">
      <c r="B11" s="680" t="s">
        <v>266</v>
      </c>
      <c r="C11" s="705"/>
      <c r="D11" s="327">
        <v>427</v>
      </c>
      <c r="E11" s="36">
        <f>E13+E15+E17+E19+E21+E23</f>
        <v>400</v>
      </c>
      <c r="F11" s="359">
        <f>F13+F15+F17+F19+F21+F23</f>
        <v>20</v>
      </c>
      <c r="G11" s="155">
        <f>G13+G15+G17+G19+G21+G23</f>
        <v>7</v>
      </c>
    </row>
    <row r="12" spans="2:8" ht="20.25" customHeight="1" thickBot="1" x14ac:dyDescent="0.25">
      <c r="B12" s="682"/>
      <c r="C12" s="706"/>
      <c r="D12" s="328"/>
      <c r="E12" s="360">
        <f>E11/D11</f>
        <v>0.93676814988290402</v>
      </c>
      <c r="F12" s="361">
        <f>F11/D11</f>
        <v>4.6838407494145202E-2</v>
      </c>
      <c r="G12" s="362">
        <f>G11/D11</f>
        <v>1.6393442622950821E-2</v>
      </c>
      <c r="H12" s="32"/>
    </row>
    <row r="13" spans="2:8" ht="20.25" customHeight="1" thickTop="1" x14ac:dyDescent="0.2">
      <c r="B13" s="580" t="s">
        <v>300</v>
      </c>
      <c r="C13" s="710" t="s">
        <v>268</v>
      </c>
      <c r="D13" s="316">
        <v>49</v>
      </c>
      <c r="E13" s="38">
        <v>44</v>
      </c>
      <c r="F13" s="363">
        <v>2</v>
      </c>
      <c r="G13" s="156">
        <v>3</v>
      </c>
    </row>
    <row r="14" spans="2:8" ht="20.25" customHeight="1" x14ac:dyDescent="0.2">
      <c r="B14" s="581"/>
      <c r="C14" s="629"/>
      <c r="D14" s="329"/>
      <c r="E14" s="364">
        <f>E13/D13</f>
        <v>0.89795918367346939</v>
      </c>
      <c r="F14" s="365">
        <f>F13/D13</f>
        <v>4.0816326530612242E-2</v>
      </c>
      <c r="G14" s="366">
        <f>G13/D13</f>
        <v>6.1224489795918366E-2</v>
      </c>
    </row>
    <row r="15" spans="2:8" ht="20.25" customHeight="1" x14ac:dyDescent="0.2">
      <c r="B15" s="581"/>
      <c r="C15" s="668" t="s">
        <v>269</v>
      </c>
      <c r="D15" s="309">
        <v>87</v>
      </c>
      <c r="E15" s="36">
        <v>85</v>
      </c>
      <c r="F15" s="359">
        <v>1</v>
      </c>
      <c r="G15" s="155">
        <v>1</v>
      </c>
    </row>
    <row r="16" spans="2:8" ht="20.25" customHeight="1" x14ac:dyDescent="0.2">
      <c r="B16" s="581"/>
      <c r="C16" s="629"/>
      <c r="D16" s="332"/>
      <c r="E16" s="364">
        <f>E15/D15</f>
        <v>0.97701149425287359</v>
      </c>
      <c r="F16" s="365">
        <f>F15/D15</f>
        <v>1.1494252873563218E-2</v>
      </c>
      <c r="G16" s="366">
        <f>G15/D15</f>
        <v>1.1494252873563218E-2</v>
      </c>
    </row>
    <row r="17" spans="2:7" ht="20.25" customHeight="1" x14ac:dyDescent="0.2">
      <c r="B17" s="581"/>
      <c r="C17" s="668" t="s">
        <v>301</v>
      </c>
      <c r="D17" s="309">
        <v>25</v>
      </c>
      <c r="E17" s="36">
        <v>25</v>
      </c>
      <c r="F17" s="359">
        <v>0</v>
      </c>
      <c r="G17" s="155">
        <v>0</v>
      </c>
    </row>
    <row r="18" spans="2:7" ht="20.25" customHeight="1" x14ac:dyDescent="0.2">
      <c r="B18" s="581"/>
      <c r="C18" s="629"/>
      <c r="D18" s="332"/>
      <c r="E18" s="364">
        <f>E17/D17</f>
        <v>1</v>
      </c>
      <c r="F18" s="365">
        <f>F17/D17</f>
        <v>0</v>
      </c>
      <c r="G18" s="366">
        <f>G17/D17</f>
        <v>0</v>
      </c>
    </row>
    <row r="19" spans="2:7" ht="20.25" customHeight="1" x14ac:dyDescent="0.2">
      <c r="B19" s="581"/>
      <c r="C19" s="668" t="s">
        <v>271</v>
      </c>
      <c r="D19" s="309">
        <v>82</v>
      </c>
      <c r="E19" s="36">
        <v>77</v>
      </c>
      <c r="F19" s="359">
        <v>5</v>
      </c>
      <c r="G19" s="155">
        <v>0</v>
      </c>
    </row>
    <row r="20" spans="2:7" ht="20.25" customHeight="1" x14ac:dyDescent="0.2">
      <c r="B20" s="581"/>
      <c r="C20" s="629"/>
      <c r="D20" s="332"/>
      <c r="E20" s="364">
        <f>E19/D19</f>
        <v>0.93902439024390238</v>
      </c>
      <c r="F20" s="365">
        <f>F19/D19</f>
        <v>6.097560975609756E-2</v>
      </c>
      <c r="G20" s="366">
        <f>G19/D19</f>
        <v>0</v>
      </c>
    </row>
    <row r="21" spans="2:7" ht="20.25" customHeight="1" x14ac:dyDescent="0.2">
      <c r="B21" s="581"/>
      <c r="C21" s="628" t="s">
        <v>272</v>
      </c>
      <c r="D21" s="309">
        <v>8</v>
      </c>
      <c r="E21" s="37">
        <v>8</v>
      </c>
      <c r="F21" s="43">
        <v>0</v>
      </c>
      <c r="G21" s="157">
        <v>0</v>
      </c>
    </row>
    <row r="22" spans="2:7" ht="20.25" customHeight="1" x14ac:dyDescent="0.2">
      <c r="B22" s="581"/>
      <c r="C22" s="629"/>
      <c r="D22" s="332"/>
      <c r="E22" s="364">
        <f>E21/D21</f>
        <v>1</v>
      </c>
      <c r="F22" s="365">
        <f>F21/D21</f>
        <v>0</v>
      </c>
      <c r="G22" s="366">
        <f>G21/D21</f>
        <v>0</v>
      </c>
    </row>
    <row r="23" spans="2:7" ht="20.25" customHeight="1" x14ac:dyDescent="0.2">
      <c r="B23" s="581"/>
      <c r="C23" s="668" t="s">
        <v>273</v>
      </c>
      <c r="D23" s="309">
        <v>176</v>
      </c>
      <c r="E23" s="36">
        <v>161</v>
      </c>
      <c r="F23" s="359">
        <v>12</v>
      </c>
      <c r="G23" s="155">
        <v>3</v>
      </c>
    </row>
    <row r="24" spans="2:7" ht="20.25" customHeight="1" thickBot="1" x14ac:dyDescent="0.25">
      <c r="B24" s="581"/>
      <c r="C24" s="716"/>
      <c r="D24" s="329"/>
      <c r="E24" s="360">
        <f>E23/D23</f>
        <v>0.91477272727272729</v>
      </c>
      <c r="F24" s="361">
        <f>F23/D23</f>
        <v>6.8181818181818177E-2</v>
      </c>
      <c r="G24" s="362">
        <f>G23/D23</f>
        <v>1.7045454545454544E-2</v>
      </c>
    </row>
    <row r="25" spans="2:7" ht="20.25" customHeight="1" thickTop="1" x14ac:dyDescent="0.2">
      <c r="B25" s="580" t="s">
        <v>302</v>
      </c>
      <c r="C25" s="589" t="s">
        <v>192</v>
      </c>
      <c r="D25" s="316">
        <v>106</v>
      </c>
      <c r="E25" s="37">
        <v>86</v>
      </c>
      <c r="F25" s="43">
        <v>16</v>
      </c>
      <c r="G25" s="157">
        <v>4</v>
      </c>
    </row>
    <row r="26" spans="2:7" ht="20.25" customHeight="1" x14ac:dyDescent="0.2">
      <c r="B26" s="581"/>
      <c r="C26" s="589"/>
      <c r="D26" s="332"/>
      <c r="E26" s="364">
        <f>E25/D25</f>
        <v>0.81132075471698117</v>
      </c>
      <c r="F26" s="365">
        <f>F25/D25</f>
        <v>0.15094339622641509</v>
      </c>
      <c r="G26" s="366">
        <f>G25/D25</f>
        <v>3.7735849056603772E-2</v>
      </c>
    </row>
    <row r="27" spans="2:7" ht="20.25" customHeight="1" x14ac:dyDescent="0.2">
      <c r="B27" s="581"/>
      <c r="C27" s="590" t="s">
        <v>193</v>
      </c>
      <c r="D27" s="320">
        <v>171</v>
      </c>
      <c r="E27" s="36">
        <v>167</v>
      </c>
      <c r="F27" s="359">
        <v>4</v>
      </c>
      <c r="G27" s="155">
        <v>0</v>
      </c>
    </row>
    <row r="28" spans="2:7" ht="20.25" customHeight="1" x14ac:dyDescent="0.2">
      <c r="B28" s="581"/>
      <c r="C28" s="590"/>
      <c r="D28" s="332"/>
      <c r="E28" s="364">
        <f>E27/D27</f>
        <v>0.97660818713450293</v>
      </c>
      <c r="F28" s="365">
        <f>F27/D27</f>
        <v>2.3391812865497075E-2</v>
      </c>
      <c r="G28" s="366">
        <f>G27/D27</f>
        <v>0</v>
      </c>
    </row>
    <row r="29" spans="2:7" ht="20.25" customHeight="1" x14ac:dyDescent="0.2">
      <c r="B29" s="581"/>
      <c r="C29" s="590" t="s">
        <v>194</v>
      </c>
      <c r="D29" s="329">
        <v>49</v>
      </c>
      <c r="E29" s="36">
        <v>46</v>
      </c>
      <c r="F29" s="359">
        <v>0</v>
      </c>
      <c r="G29" s="155">
        <v>3</v>
      </c>
    </row>
    <row r="30" spans="2:7" ht="20.25" customHeight="1" x14ac:dyDescent="0.2">
      <c r="B30" s="581"/>
      <c r="C30" s="590"/>
      <c r="D30" s="332"/>
      <c r="E30" s="364">
        <f>E29/D29</f>
        <v>0.93877551020408168</v>
      </c>
      <c r="F30" s="365">
        <f>F29/D29</f>
        <v>0</v>
      </c>
      <c r="G30" s="366">
        <f>G29/D29</f>
        <v>6.1224489795918366E-2</v>
      </c>
    </row>
    <row r="31" spans="2:7" ht="20.25" customHeight="1" x14ac:dyDescent="0.2">
      <c r="B31" s="581"/>
      <c r="C31" s="590" t="s">
        <v>195</v>
      </c>
      <c r="D31" s="329">
        <v>38</v>
      </c>
      <c r="E31" s="36">
        <v>38</v>
      </c>
      <c r="F31" s="359">
        <v>0</v>
      </c>
      <c r="G31" s="155">
        <v>0</v>
      </c>
    </row>
    <row r="32" spans="2:7" ht="20.25" customHeight="1" x14ac:dyDescent="0.2">
      <c r="B32" s="581"/>
      <c r="C32" s="590"/>
      <c r="D32" s="332"/>
      <c r="E32" s="364">
        <f>E31/D31</f>
        <v>1</v>
      </c>
      <c r="F32" s="365">
        <f>F31/D31</f>
        <v>0</v>
      </c>
      <c r="G32" s="366">
        <f>G31/D31</f>
        <v>0</v>
      </c>
    </row>
    <row r="33" spans="2:7" ht="20.25" customHeight="1" x14ac:dyDescent="0.2">
      <c r="B33" s="581"/>
      <c r="C33" s="590" t="s">
        <v>196</v>
      </c>
      <c r="D33" s="329">
        <v>33</v>
      </c>
      <c r="E33" s="36">
        <v>33</v>
      </c>
      <c r="F33" s="359">
        <v>0</v>
      </c>
      <c r="G33" s="155">
        <v>0</v>
      </c>
    </row>
    <row r="34" spans="2:7" ht="20.25" customHeight="1" x14ac:dyDescent="0.2">
      <c r="B34" s="581"/>
      <c r="C34" s="590"/>
      <c r="D34" s="332"/>
      <c r="E34" s="364">
        <f>E33/D33</f>
        <v>1</v>
      </c>
      <c r="F34" s="365">
        <f>F33/D33</f>
        <v>0</v>
      </c>
      <c r="G34" s="366">
        <f>G33/D33</f>
        <v>0</v>
      </c>
    </row>
    <row r="35" spans="2:7" ht="20.25" customHeight="1" x14ac:dyDescent="0.2">
      <c r="B35" s="581"/>
      <c r="C35" s="589" t="s">
        <v>197</v>
      </c>
      <c r="D35" s="320">
        <v>30</v>
      </c>
      <c r="E35" s="37">
        <v>30</v>
      </c>
      <c r="F35" s="43">
        <v>0</v>
      </c>
      <c r="G35" s="157">
        <v>0</v>
      </c>
    </row>
    <row r="36" spans="2:7" ht="20.25" customHeight="1" thickBot="1" x14ac:dyDescent="0.25">
      <c r="B36" s="581"/>
      <c r="C36" s="592"/>
      <c r="D36" s="329"/>
      <c r="E36" s="360">
        <f>E35/D35</f>
        <v>1</v>
      </c>
      <c r="F36" s="361">
        <f>F35/D35</f>
        <v>0</v>
      </c>
      <c r="G36" s="362">
        <f>G35/D35</f>
        <v>0</v>
      </c>
    </row>
    <row r="37" spans="2:7" ht="20.25" customHeight="1" thickTop="1" x14ac:dyDescent="0.2">
      <c r="B37" s="581"/>
      <c r="C37" s="4" t="s">
        <v>198</v>
      </c>
      <c r="D37" s="183">
        <f>D27+D29+D31+D33</f>
        <v>291</v>
      </c>
      <c r="E37" s="43">
        <f>E27+E29+E31+E33</f>
        <v>284</v>
      </c>
      <c r="F37" s="43">
        <f>F27+F29+F31+F33</f>
        <v>4</v>
      </c>
      <c r="G37" s="157">
        <f>G27+G29+G31+G33</f>
        <v>3</v>
      </c>
    </row>
    <row r="38" spans="2:7" ht="20.25" customHeight="1" x14ac:dyDescent="0.2">
      <c r="B38" s="581"/>
      <c r="C38" s="5" t="s">
        <v>199</v>
      </c>
      <c r="D38" s="332"/>
      <c r="E38" s="364">
        <f>E37/D37</f>
        <v>0.97594501718213056</v>
      </c>
      <c r="F38" s="365">
        <f>F37/D37</f>
        <v>1.3745704467353952E-2</v>
      </c>
      <c r="G38" s="366">
        <f>G37/D37</f>
        <v>1.0309278350515464E-2</v>
      </c>
    </row>
    <row r="39" spans="2:7" ht="20.25" customHeight="1" x14ac:dyDescent="0.2">
      <c r="B39" s="581"/>
      <c r="C39" s="4" t="s">
        <v>198</v>
      </c>
      <c r="D39" s="184">
        <f>D29+D31+D33+D35</f>
        <v>150</v>
      </c>
      <c r="E39" s="43">
        <f>E29+E31+E33+E35</f>
        <v>147</v>
      </c>
      <c r="F39" s="43">
        <f>F29+F31+F33+F35</f>
        <v>0</v>
      </c>
      <c r="G39" s="157">
        <f>G29+G31+G33+G35</f>
        <v>3</v>
      </c>
    </row>
    <row r="40" spans="2:7" ht="20.25" customHeight="1" thickBot="1" x14ac:dyDescent="0.25">
      <c r="B40" s="587"/>
      <c r="C40" s="5" t="s">
        <v>200</v>
      </c>
      <c r="D40" s="332"/>
      <c r="E40" s="367">
        <f>E39/D39</f>
        <v>0.98</v>
      </c>
      <c r="F40" s="368">
        <f>F39/D39</f>
        <v>0</v>
      </c>
      <c r="G40" s="369">
        <f>G39/D39</f>
        <v>0.02</v>
      </c>
    </row>
    <row r="41" spans="2:7" ht="20.25" customHeight="1" x14ac:dyDescent="0.2">
      <c r="C41" s="12"/>
      <c r="D41" s="13"/>
      <c r="E41" s="19"/>
      <c r="F41" s="19"/>
      <c r="G41" s="19"/>
    </row>
  </sheetData>
  <mergeCells count="19">
    <mergeCell ref="G8:G10"/>
    <mergeCell ref="B11:C12"/>
    <mergeCell ref="C13:C14"/>
    <mergeCell ref="B13:B24"/>
    <mergeCell ref="C17:C18"/>
    <mergeCell ref="C15:C16"/>
    <mergeCell ref="C19:C20"/>
    <mergeCell ref="C21:C22"/>
    <mergeCell ref="D8:D10"/>
    <mergeCell ref="F8:F10"/>
    <mergeCell ref="E8:E10"/>
    <mergeCell ref="C23:C24"/>
    <mergeCell ref="C25:C26"/>
    <mergeCell ref="B25:B40"/>
    <mergeCell ref="C31:C32"/>
    <mergeCell ref="C33:C34"/>
    <mergeCell ref="C27:C28"/>
    <mergeCell ref="C35:C36"/>
    <mergeCell ref="C29:C30"/>
  </mergeCells>
  <phoneticPr fontId="2"/>
  <printOptions horizontalCentered="1"/>
  <pageMargins left="0.82677165354330717" right="0.43307086614173229" top="0.59055118110236227" bottom="0.35433070866141736" header="0.19685039370078741" footer="0.19685039370078741"/>
  <pageSetup paperSize="9" firstPageNumber="2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4">
    <tabColor rgb="FF00B0F0"/>
  </sheetPr>
  <dimension ref="B1:L38"/>
  <sheetViews>
    <sheetView view="pageBreakPreview" topLeftCell="A33" zoomScaleNormal="100" zoomScaleSheetLayoutView="100" workbookViewId="0">
      <selection activeCell="C3" sqref="C3"/>
    </sheetView>
  </sheetViews>
  <sheetFormatPr defaultColWidth="9" defaultRowHeight="13.2" x14ac:dyDescent="0.2"/>
  <cols>
    <col min="1" max="1" width="4.33203125" style="1" customWidth="1"/>
    <col min="2" max="2" width="4.6640625" style="1" customWidth="1"/>
    <col min="3" max="3" width="15.6640625" style="1" customWidth="1"/>
    <col min="4" max="9" width="8.6640625" style="1" customWidth="1"/>
    <col min="10" max="10" width="9.33203125" style="1" customWidth="1"/>
    <col min="11" max="12" width="8.6640625" style="1" customWidth="1"/>
    <col min="13" max="16384" width="9" style="1"/>
  </cols>
  <sheetData>
    <row r="1" spans="2:12" ht="14.4" x14ac:dyDescent="0.2">
      <c r="B1" s="20" t="s">
        <v>316</v>
      </c>
    </row>
    <row r="3" spans="2:12" x14ac:dyDescent="0.2">
      <c r="H3" s="30" t="s">
        <v>168</v>
      </c>
    </row>
    <row r="4" spans="2:12" x14ac:dyDescent="0.2">
      <c r="H4" s="30" t="s">
        <v>317</v>
      </c>
    </row>
    <row r="5" spans="2:12" x14ac:dyDescent="0.2">
      <c r="H5" s="30"/>
    </row>
    <row r="6" spans="2:12" ht="13.8" thickBot="1" x14ac:dyDescent="0.25">
      <c r="B6" s="1" t="s">
        <v>296</v>
      </c>
      <c r="K6" s="2"/>
      <c r="L6" s="2" t="s">
        <v>171</v>
      </c>
    </row>
    <row r="7" spans="2:12" ht="13.5" customHeight="1" x14ac:dyDescent="0.2">
      <c r="B7" s="696"/>
      <c r="C7" s="696"/>
      <c r="D7" s="720" t="s">
        <v>318</v>
      </c>
      <c r="E7" s="723" t="s">
        <v>319</v>
      </c>
      <c r="F7" s="725" t="s">
        <v>320</v>
      </c>
      <c r="G7" s="721" t="s">
        <v>321</v>
      </c>
      <c r="H7" s="72"/>
      <c r="I7" s="190"/>
      <c r="J7" s="717" t="s">
        <v>322</v>
      </c>
      <c r="K7" s="717" t="s">
        <v>323</v>
      </c>
      <c r="L7" s="718" t="s">
        <v>315</v>
      </c>
    </row>
    <row r="8" spans="2:12" ht="96.75" customHeight="1" x14ac:dyDescent="0.2">
      <c r="B8" s="696"/>
      <c r="C8" s="696"/>
      <c r="D8" s="720"/>
      <c r="E8" s="724"/>
      <c r="F8" s="726"/>
      <c r="G8" s="722"/>
      <c r="H8" s="9" t="s">
        <v>324</v>
      </c>
      <c r="I8" s="9" t="s">
        <v>325</v>
      </c>
      <c r="J8" s="629"/>
      <c r="K8" s="629"/>
      <c r="L8" s="701"/>
    </row>
    <row r="9" spans="2:12" ht="21.75" customHeight="1" x14ac:dyDescent="0.2">
      <c r="B9" s="577" t="s">
        <v>183</v>
      </c>
      <c r="C9" s="727"/>
      <c r="D9" s="327">
        <v>427</v>
      </c>
      <c r="E9" s="371">
        <f t="shared" ref="E9:L9" si="0">E11+E13+E15+E17+E19+E21</f>
        <v>12</v>
      </c>
      <c r="F9" s="372">
        <f t="shared" si="0"/>
        <v>15</v>
      </c>
      <c r="G9" s="372">
        <f>G11+G13+G15+G17+G19+G21</f>
        <v>350</v>
      </c>
      <c r="H9" s="372">
        <f t="shared" si="0"/>
        <v>146</v>
      </c>
      <c r="I9" s="370">
        <f t="shared" si="0"/>
        <v>204</v>
      </c>
      <c r="J9" s="372">
        <f t="shared" si="0"/>
        <v>4</v>
      </c>
      <c r="K9" s="372">
        <f t="shared" si="0"/>
        <v>17</v>
      </c>
      <c r="L9" s="373">
        <f t="shared" si="0"/>
        <v>29</v>
      </c>
    </row>
    <row r="10" spans="2:12" ht="21.75" customHeight="1" thickBot="1" x14ac:dyDescent="0.25">
      <c r="B10" s="578"/>
      <c r="C10" s="728"/>
      <c r="D10" s="328"/>
      <c r="E10" s="188">
        <f>E9/D9</f>
        <v>2.8103044496487119E-2</v>
      </c>
      <c r="F10" s="189">
        <f>F9/D9</f>
        <v>3.5128805620608897E-2</v>
      </c>
      <c r="G10" s="374">
        <f>G9/D9</f>
        <v>0.81967213114754101</v>
      </c>
      <c r="H10" s="189">
        <f>H9/D9</f>
        <v>0.34192037470725994</v>
      </c>
      <c r="I10" s="375">
        <f>I9/D9</f>
        <v>0.47775175644028101</v>
      </c>
      <c r="J10" s="374">
        <f>J9/D9</f>
        <v>9.3676814988290398E-3</v>
      </c>
      <c r="K10" s="376">
        <f>K9/D9</f>
        <v>3.9812646370023422E-2</v>
      </c>
      <c r="L10" s="377">
        <f>L9/D9</f>
        <v>6.7915690866510545E-2</v>
      </c>
    </row>
    <row r="11" spans="2:12" ht="21.75" customHeight="1" thickTop="1" x14ac:dyDescent="0.2">
      <c r="B11" s="580" t="s">
        <v>267</v>
      </c>
      <c r="C11" s="729" t="s">
        <v>185</v>
      </c>
      <c r="D11" s="316">
        <v>49</v>
      </c>
      <c r="E11" s="378">
        <v>2</v>
      </c>
      <c r="F11" s="379">
        <v>1</v>
      </c>
      <c r="G11" s="39">
        <f>H11+I11</f>
        <v>38</v>
      </c>
      <c r="H11" s="379">
        <v>6</v>
      </c>
      <c r="I11" s="40">
        <v>32</v>
      </c>
      <c r="J11" s="39">
        <v>0</v>
      </c>
      <c r="K11" s="380">
        <v>5</v>
      </c>
      <c r="L11" s="203">
        <v>3</v>
      </c>
    </row>
    <row r="12" spans="2:12" ht="21.75" customHeight="1" x14ac:dyDescent="0.2">
      <c r="B12" s="581"/>
      <c r="C12" s="664"/>
      <c r="D12" s="329"/>
      <c r="E12" s="188">
        <f>E11/D11</f>
        <v>4.0816326530612242E-2</v>
      </c>
      <c r="F12" s="189">
        <f>F11/D11</f>
        <v>2.0408163265306121E-2</v>
      </c>
      <c r="G12" s="374">
        <f>G11/D11</f>
        <v>0.77551020408163263</v>
      </c>
      <c r="H12" s="189">
        <f>H11/D11</f>
        <v>0.12244897959183673</v>
      </c>
      <c r="I12" s="375">
        <f>I11/D11</f>
        <v>0.65306122448979587</v>
      </c>
      <c r="J12" s="374">
        <f>J11/D11</f>
        <v>0</v>
      </c>
      <c r="K12" s="376">
        <f>K11/D11</f>
        <v>0.10204081632653061</v>
      </c>
      <c r="L12" s="377">
        <f>L11/D11</f>
        <v>6.1224489795918366E-2</v>
      </c>
    </row>
    <row r="13" spans="2:12" ht="21.75" customHeight="1" x14ac:dyDescent="0.2">
      <c r="B13" s="581"/>
      <c r="C13" s="590" t="s">
        <v>186</v>
      </c>
      <c r="D13" s="309">
        <v>87</v>
      </c>
      <c r="E13" s="371">
        <v>1</v>
      </c>
      <c r="F13" s="381">
        <v>1</v>
      </c>
      <c r="G13" s="8">
        <f>H13+I13</f>
        <v>82</v>
      </c>
      <c r="H13" s="8">
        <v>32</v>
      </c>
      <c r="I13" s="7">
        <v>50</v>
      </c>
      <c r="J13" s="8">
        <v>0</v>
      </c>
      <c r="K13" s="3">
        <v>1</v>
      </c>
      <c r="L13" s="204">
        <v>2</v>
      </c>
    </row>
    <row r="14" spans="2:12" ht="21.75" customHeight="1" x14ac:dyDescent="0.2">
      <c r="B14" s="581"/>
      <c r="C14" s="590"/>
      <c r="D14" s="332"/>
      <c r="E14" s="188">
        <f>E13/D13</f>
        <v>1.1494252873563218E-2</v>
      </c>
      <c r="F14" s="189">
        <f>F13/D13</f>
        <v>1.1494252873563218E-2</v>
      </c>
      <c r="G14" s="374">
        <f>G13/D13</f>
        <v>0.94252873563218387</v>
      </c>
      <c r="H14" s="189">
        <f>H13/D13</f>
        <v>0.36781609195402298</v>
      </c>
      <c r="I14" s="375">
        <f>I13/D13</f>
        <v>0.57471264367816088</v>
      </c>
      <c r="J14" s="374">
        <f>J13/D13</f>
        <v>0</v>
      </c>
      <c r="K14" s="376">
        <f>K13/D13</f>
        <v>1.1494252873563218E-2</v>
      </c>
      <c r="L14" s="377">
        <f>L13/D13</f>
        <v>2.2988505747126436E-2</v>
      </c>
    </row>
    <row r="15" spans="2:12" ht="21.75" customHeight="1" x14ac:dyDescent="0.2">
      <c r="B15" s="581"/>
      <c r="C15" s="668" t="s">
        <v>270</v>
      </c>
      <c r="D15" s="309">
        <v>25</v>
      </c>
      <c r="E15" s="371">
        <v>1</v>
      </c>
      <c r="F15" s="381">
        <v>0</v>
      </c>
      <c r="G15" s="8">
        <f>H15+I15</f>
        <v>22</v>
      </c>
      <c r="H15" s="8">
        <v>8</v>
      </c>
      <c r="I15" s="7">
        <v>14</v>
      </c>
      <c r="J15" s="8">
        <v>2</v>
      </c>
      <c r="K15" s="3">
        <v>0</v>
      </c>
      <c r="L15" s="204">
        <v>0</v>
      </c>
    </row>
    <row r="16" spans="2:12" ht="21.75" customHeight="1" x14ac:dyDescent="0.2">
      <c r="B16" s="581"/>
      <c r="C16" s="628"/>
      <c r="D16" s="332"/>
      <c r="E16" s="188">
        <f>E15/D15</f>
        <v>0.04</v>
      </c>
      <c r="F16" s="189">
        <f>F15/D15</f>
        <v>0</v>
      </c>
      <c r="G16" s="374">
        <f>G15/D15</f>
        <v>0.88</v>
      </c>
      <c r="H16" s="189">
        <f>H15/D15</f>
        <v>0.32</v>
      </c>
      <c r="I16" s="375">
        <f>I15/D15</f>
        <v>0.56000000000000005</v>
      </c>
      <c r="J16" s="374">
        <f>J15/D15</f>
        <v>0.08</v>
      </c>
      <c r="K16" s="376">
        <f>K15/D15</f>
        <v>0</v>
      </c>
      <c r="L16" s="377">
        <f>L15/D15</f>
        <v>0</v>
      </c>
    </row>
    <row r="17" spans="2:12" ht="21.75" customHeight="1" x14ac:dyDescent="0.2">
      <c r="B17" s="581"/>
      <c r="C17" s="726" t="s">
        <v>326</v>
      </c>
      <c r="D17" s="309">
        <v>82</v>
      </c>
      <c r="E17" s="371">
        <v>2</v>
      </c>
      <c r="F17" s="381">
        <v>5</v>
      </c>
      <c r="G17" s="8">
        <f>H17+I17</f>
        <v>62</v>
      </c>
      <c r="H17" s="381">
        <v>25</v>
      </c>
      <c r="I17" s="8">
        <v>37</v>
      </c>
      <c r="J17" s="3">
        <v>1</v>
      </c>
      <c r="K17" s="3">
        <v>4</v>
      </c>
      <c r="L17" s="204">
        <v>8</v>
      </c>
    </row>
    <row r="18" spans="2:12" ht="21.75" customHeight="1" x14ac:dyDescent="0.2">
      <c r="B18" s="581"/>
      <c r="C18" s="726"/>
      <c r="D18" s="332"/>
      <c r="E18" s="188">
        <f>E17/D17</f>
        <v>2.4390243902439025E-2</v>
      </c>
      <c r="F18" s="189">
        <f>F17/D17</f>
        <v>6.097560975609756E-2</v>
      </c>
      <c r="G18" s="374">
        <f>G17/D17</f>
        <v>0.75609756097560976</v>
      </c>
      <c r="H18" s="189">
        <f>H17/D17</f>
        <v>0.3048780487804878</v>
      </c>
      <c r="I18" s="375">
        <f>I17/D17</f>
        <v>0.45121951219512196</v>
      </c>
      <c r="J18" s="374">
        <f>J17/D17</f>
        <v>1.2195121951219513E-2</v>
      </c>
      <c r="K18" s="376">
        <f>K17/D17</f>
        <v>4.878048780487805E-2</v>
      </c>
      <c r="L18" s="377">
        <f>L17/D17</f>
        <v>9.7560975609756101E-2</v>
      </c>
    </row>
    <row r="19" spans="2:12" ht="21.75" customHeight="1" x14ac:dyDescent="0.2">
      <c r="B19" s="581"/>
      <c r="C19" s="590" t="s">
        <v>327</v>
      </c>
      <c r="D19" s="309">
        <v>8</v>
      </c>
      <c r="E19" s="371">
        <v>0</v>
      </c>
      <c r="F19" s="381">
        <v>0</v>
      </c>
      <c r="G19" s="8">
        <f>H19+I19</f>
        <v>8</v>
      </c>
      <c r="H19" s="8">
        <v>8</v>
      </c>
      <c r="I19" s="8">
        <v>0</v>
      </c>
      <c r="J19" s="3">
        <v>0</v>
      </c>
      <c r="K19" s="3">
        <v>0</v>
      </c>
      <c r="L19" s="204">
        <v>0</v>
      </c>
    </row>
    <row r="20" spans="2:12" ht="21.75" customHeight="1" x14ac:dyDescent="0.2">
      <c r="B20" s="581"/>
      <c r="C20" s="590"/>
      <c r="D20" s="332"/>
      <c r="E20" s="83">
        <f>E19/D19</f>
        <v>0</v>
      </c>
      <c r="F20" s="382">
        <f>F19/D19</f>
        <v>0</v>
      </c>
      <c r="G20" s="383">
        <f>G19/D19</f>
        <v>1</v>
      </c>
      <c r="H20" s="382">
        <f>H19/D19</f>
        <v>1</v>
      </c>
      <c r="I20" s="384">
        <f>I19/D19</f>
        <v>0</v>
      </c>
      <c r="J20" s="383">
        <f>J19/D19</f>
        <v>0</v>
      </c>
      <c r="K20" s="385">
        <f>K19/D19</f>
        <v>0</v>
      </c>
      <c r="L20" s="386">
        <f>L19/D19</f>
        <v>0</v>
      </c>
    </row>
    <row r="21" spans="2:12" ht="21.75" customHeight="1" x14ac:dyDescent="0.2">
      <c r="B21" s="581"/>
      <c r="C21" s="591" t="s">
        <v>190</v>
      </c>
      <c r="D21" s="309">
        <v>176</v>
      </c>
      <c r="E21" s="388">
        <v>6</v>
      </c>
      <c r="F21" s="1">
        <v>8</v>
      </c>
      <c r="G21" s="23">
        <f>H21+I21</f>
        <v>138</v>
      </c>
      <c r="H21" s="23">
        <v>67</v>
      </c>
      <c r="I21" s="23">
        <v>71</v>
      </c>
      <c r="J21" s="10">
        <v>1</v>
      </c>
      <c r="K21" s="10">
        <v>7</v>
      </c>
      <c r="L21" s="389">
        <v>16</v>
      </c>
    </row>
    <row r="22" spans="2:12" ht="21.75" customHeight="1" thickBot="1" x14ac:dyDescent="0.25">
      <c r="B22" s="582"/>
      <c r="C22" s="719"/>
      <c r="D22" s="329"/>
      <c r="E22" s="88">
        <f>E21/D21</f>
        <v>3.4090909090909088E-2</v>
      </c>
      <c r="F22" s="390">
        <f>F21/D21</f>
        <v>4.5454545454545456E-2</v>
      </c>
      <c r="G22" s="391">
        <f>G21/D21</f>
        <v>0.78409090909090906</v>
      </c>
      <c r="H22" s="390">
        <f>H21/D21</f>
        <v>0.38068181818181818</v>
      </c>
      <c r="I22" s="392">
        <f>I21/D21</f>
        <v>0.40340909090909088</v>
      </c>
      <c r="J22" s="391">
        <f>J21/D21</f>
        <v>5.681818181818182E-3</v>
      </c>
      <c r="K22" s="393">
        <f>K21/D21</f>
        <v>3.9772727272727272E-2</v>
      </c>
      <c r="L22" s="394">
        <f>L21/D21</f>
        <v>9.0909090909090912E-2</v>
      </c>
    </row>
    <row r="23" spans="2:12" ht="21.75" customHeight="1" thickTop="1" x14ac:dyDescent="0.2">
      <c r="B23" s="580" t="s">
        <v>302</v>
      </c>
      <c r="C23" s="588" t="s">
        <v>192</v>
      </c>
      <c r="D23" s="316">
        <v>106</v>
      </c>
      <c r="E23" s="378">
        <v>8</v>
      </c>
      <c r="F23" s="379">
        <v>5</v>
      </c>
      <c r="G23" s="39">
        <f>H23+I23</f>
        <v>71</v>
      </c>
      <c r="H23" s="379">
        <v>32</v>
      </c>
      <c r="I23" s="39">
        <v>39</v>
      </c>
      <c r="J23" s="380">
        <v>2</v>
      </c>
      <c r="K23" s="380">
        <v>4</v>
      </c>
      <c r="L23" s="203">
        <v>16</v>
      </c>
    </row>
    <row r="24" spans="2:12" ht="21.75" customHeight="1" x14ac:dyDescent="0.2">
      <c r="B24" s="581"/>
      <c r="C24" s="589"/>
      <c r="D24" s="332"/>
      <c r="E24" s="188">
        <f>E23/D23</f>
        <v>7.5471698113207544E-2</v>
      </c>
      <c r="F24" s="189">
        <f>F23/D23</f>
        <v>4.716981132075472E-2</v>
      </c>
      <c r="G24" s="374">
        <f>G23/D23</f>
        <v>0.66981132075471694</v>
      </c>
      <c r="H24" s="189">
        <f>H23/D23</f>
        <v>0.30188679245283018</v>
      </c>
      <c r="I24" s="375">
        <f>I23/D23</f>
        <v>0.36792452830188677</v>
      </c>
      <c r="J24" s="374">
        <f>J23/D23</f>
        <v>1.8867924528301886E-2</v>
      </c>
      <c r="K24" s="376">
        <f>K23/D23</f>
        <v>3.7735849056603772E-2</v>
      </c>
      <c r="L24" s="377">
        <f>L23/D23</f>
        <v>0.15094339622641509</v>
      </c>
    </row>
    <row r="25" spans="2:12" ht="21.75" customHeight="1" x14ac:dyDescent="0.2">
      <c r="B25" s="581"/>
      <c r="C25" s="590" t="s">
        <v>193</v>
      </c>
      <c r="D25" s="320">
        <v>171</v>
      </c>
      <c r="E25" s="371">
        <v>3</v>
      </c>
      <c r="F25" s="381">
        <v>6</v>
      </c>
      <c r="G25" s="8">
        <f>H25+I25</f>
        <v>144</v>
      </c>
      <c r="H25" s="381">
        <v>53</v>
      </c>
      <c r="I25" s="8">
        <v>91</v>
      </c>
      <c r="J25" s="3">
        <v>1</v>
      </c>
      <c r="K25" s="3">
        <v>8</v>
      </c>
      <c r="L25" s="204">
        <v>9</v>
      </c>
    </row>
    <row r="26" spans="2:12" ht="21.75" customHeight="1" x14ac:dyDescent="0.2">
      <c r="B26" s="581"/>
      <c r="C26" s="590"/>
      <c r="D26" s="332"/>
      <c r="E26" s="188">
        <f>E25/D25</f>
        <v>1.7543859649122806E-2</v>
      </c>
      <c r="F26" s="189">
        <f>F25/D25</f>
        <v>3.5087719298245612E-2</v>
      </c>
      <c r="G26" s="374">
        <f>G25/D25</f>
        <v>0.84210526315789469</v>
      </c>
      <c r="H26" s="189">
        <f>H25/D25</f>
        <v>0.30994152046783624</v>
      </c>
      <c r="I26" s="375">
        <f>I25/D25</f>
        <v>0.53216374269005851</v>
      </c>
      <c r="J26" s="374">
        <f>J25/D25</f>
        <v>5.8479532163742687E-3</v>
      </c>
      <c r="K26" s="376">
        <f>K25/D25</f>
        <v>4.6783625730994149E-2</v>
      </c>
      <c r="L26" s="377">
        <f>L25/D25</f>
        <v>5.2631578947368418E-2</v>
      </c>
    </row>
    <row r="27" spans="2:12" ht="21.75" customHeight="1" x14ac:dyDescent="0.2">
      <c r="B27" s="581"/>
      <c r="C27" s="590" t="s">
        <v>194</v>
      </c>
      <c r="D27" s="329">
        <v>49</v>
      </c>
      <c r="E27" s="371">
        <v>0</v>
      </c>
      <c r="F27" s="381">
        <v>2</v>
      </c>
      <c r="G27" s="8">
        <f>H27+I27</f>
        <v>40</v>
      </c>
      <c r="H27" s="381">
        <v>17</v>
      </c>
      <c r="I27" s="8">
        <v>23</v>
      </c>
      <c r="J27" s="3">
        <v>0</v>
      </c>
      <c r="K27" s="3">
        <v>3</v>
      </c>
      <c r="L27" s="204">
        <v>4</v>
      </c>
    </row>
    <row r="28" spans="2:12" ht="21.75" customHeight="1" x14ac:dyDescent="0.2">
      <c r="B28" s="581"/>
      <c r="C28" s="590"/>
      <c r="D28" s="332"/>
      <c r="E28" s="188">
        <f>E27/D27</f>
        <v>0</v>
      </c>
      <c r="F28" s="189">
        <f>F27/D27</f>
        <v>4.0816326530612242E-2</v>
      </c>
      <c r="G28" s="374">
        <f>G27/D27</f>
        <v>0.81632653061224492</v>
      </c>
      <c r="H28" s="189">
        <f>H27/D27</f>
        <v>0.34693877551020408</v>
      </c>
      <c r="I28" s="375">
        <f>I27/D27</f>
        <v>0.46938775510204084</v>
      </c>
      <c r="J28" s="374">
        <f>J27/D27</f>
        <v>0</v>
      </c>
      <c r="K28" s="376">
        <f>K27/D27</f>
        <v>6.1224489795918366E-2</v>
      </c>
      <c r="L28" s="377">
        <f>L27/D27</f>
        <v>8.1632653061224483E-2</v>
      </c>
    </row>
    <row r="29" spans="2:12" ht="21.75" customHeight="1" x14ac:dyDescent="0.2">
      <c r="B29" s="581"/>
      <c r="C29" s="590" t="s">
        <v>195</v>
      </c>
      <c r="D29" s="329">
        <v>38</v>
      </c>
      <c r="E29" s="371">
        <v>1</v>
      </c>
      <c r="F29" s="381">
        <v>2</v>
      </c>
      <c r="G29" s="8">
        <f>H29+I29</f>
        <v>33</v>
      </c>
      <c r="H29" s="8">
        <v>12</v>
      </c>
      <c r="I29" s="8">
        <v>21</v>
      </c>
      <c r="J29" s="3">
        <v>1</v>
      </c>
      <c r="K29" s="3">
        <v>1</v>
      </c>
      <c r="L29" s="204">
        <v>0</v>
      </c>
    </row>
    <row r="30" spans="2:12" ht="21.75" customHeight="1" x14ac:dyDescent="0.2">
      <c r="B30" s="581"/>
      <c r="C30" s="590"/>
      <c r="D30" s="332"/>
      <c r="E30" s="188">
        <f>E29/D29</f>
        <v>2.6315789473684209E-2</v>
      </c>
      <c r="F30" s="189">
        <f>F29/D29</f>
        <v>5.2631578947368418E-2</v>
      </c>
      <c r="G30" s="374">
        <f>G29/D29</f>
        <v>0.86842105263157898</v>
      </c>
      <c r="H30" s="189">
        <f>H29/D29</f>
        <v>0.31578947368421051</v>
      </c>
      <c r="I30" s="375">
        <f>I29/D29</f>
        <v>0.55263157894736847</v>
      </c>
      <c r="J30" s="374">
        <f>J29/D29</f>
        <v>2.6315789473684209E-2</v>
      </c>
      <c r="K30" s="376">
        <f>K29/D29</f>
        <v>2.6315789473684209E-2</v>
      </c>
      <c r="L30" s="377">
        <f>L29/D29</f>
        <v>0</v>
      </c>
    </row>
    <row r="31" spans="2:12" ht="21.75" customHeight="1" x14ac:dyDescent="0.2">
      <c r="B31" s="581"/>
      <c r="C31" s="590" t="s">
        <v>196</v>
      </c>
      <c r="D31" s="329">
        <v>33</v>
      </c>
      <c r="E31" s="371">
        <v>0</v>
      </c>
      <c r="F31" s="381">
        <v>0</v>
      </c>
      <c r="G31" s="8">
        <f>H31+I31</f>
        <v>32</v>
      </c>
      <c r="H31" s="8">
        <v>11</v>
      </c>
      <c r="I31" s="8">
        <v>21</v>
      </c>
      <c r="J31" s="8">
        <v>0</v>
      </c>
      <c r="K31" s="8">
        <v>1</v>
      </c>
      <c r="L31" s="75">
        <v>0</v>
      </c>
    </row>
    <row r="32" spans="2:12" ht="21.75" customHeight="1" x14ac:dyDescent="0.2">
      <c r="B32" s="581"/>
      <c r="C32" s="590"/>
      <c r="D32" s="332"/>
      <c r="E32" s="188">
        <f>E31/D31</f>
        <v>0</v>
      </c>
      <c r="F32" s="189">
        <f>F31/D31</f>
        <v>0</v>
      </c>
      <c r="G32" s="374">
        <f>G31/D31</f>
        <v>0.96969696969696972</v>
      </c>
      <c r="H32" s="189">
        <f>H31/D31</f>
        <v>0.33333333333333331</v>
      </c>
      <c r="I32" s="375">
        <f>I31/D31</f>
        <v>0.63636363636363635</v>
      </c>
      <c r="J32" s="374">
        <f>J31/D31</f>
        <v>0</v>
      </c>
      <c r="K32" s="376">
        <f>K31/D31</f>
        <v>3.0303030303030304E-2</v>
      </c>
      <c r="L32" s="377">
        <f>L31/D31</f>
        <v>0</v>
      </c>
    </row>
    <row r="33" spans="2:12" ht="21.75" customHeight="1" x14ac:dyDescent="0.2">
      <c r="B33" s="581"/>
      <c r="C33" s="590" t="s">
        <v>197</v>
      </c>
      <c r="D33" s="320">
        <v>30</v>
      </c>
      <c r="E33" s="371">
        <v>0</v>
      </c>
      <c r="F33" s="381">
        <v>0</v>
      </c>
      <c r="G33" s="8">
        <f>H33+I33</f>
        <v>30</v>
      </c>
      <c r="H33" s="8">
        <v>21</v>
      </c>
      <c r="I33" s="8">
        <v>9</v>
      </c>
      <c r="J33" s="8">
        <v>0</v>
      </c>
      <c r="K33" s="8">
        <v>0</v>
      </c>
      <c r="L33" s="75">
        <v>0</v>
      </c>
    </row>
    <row r="34" spans="2:12" ht="21.75" customHeight="1" thickBot="1" x14ac:dyDescent="0.25">
      <c r="B34" s="581"/>
      <c r="C34" s="591"/>
      <c r="D34" s="329"/>
      <c r="E34" s="188">
        <f>E33/D33</f>
        <v>0</v>
      </c>
      <c r="F34" s="189">
        <f>F33/D33</f>
        <v>0</v>
      </c>
      <c r="G34" s="374">
        <f>G33/D33</f>
        <v>1</v>
      </c>
      <c r="H34" s="189">
        <f>H33/D33</f>
        <v>0.7</v>
      </c>
      <c r="I34" s="374">
        <f>I33/D33</f>
        <v>0.3</v>
      </c>
      <c r="J34" s="376">
        <f>J33/D33</f>
        <v>0</v>
      </c>
      <c r="K34" s="376">
        <f>K33/D33</f>
        <v>0</v>
      </c>
      <c r="L34" s="377">
        <f>L33/D33</f>
        <v>0</v>
      </c>
    </row>
    <row r="35" spans="2:12" ht="21.75" customHeight="1" thickTop="1" x14ac:dyDescent="0.2">
      <c r="B35" s="581"/>
      <c r="C35" s="395" t="s">
        <v>198</v>
      </c>
      <c r="D35" s="183">
        <f>D25+D27+D29+D31</f>
        <v>291</v>
      </c>
      <c r="E35" s="396">
        <f t="shared" ref="E35:L35" si="1">E25+E27+E29+E31</f>
        <v>4</v>
      </c>
      <c r="F35" s="397">
        <f t="shared" si="1"/>
        <v>10</v>
      </c>
      <c r="G35" s="397">
        <f t="shared" si="1"/>
        <v>249</v>
      </c>
      <c r="H35" s="397">
        <f t="shared" si="1"/>
        <v>93</v>
      </c>
      <c r="I35" s="397">
        <f t="shared" si="1"/>
        <v>156</v>
      </c>
      <c r="J35" s="397">
        <f t="shared" si="1"/>
        <v>2</v>
      </c>
      <c r="K35" s="397">
        <f t="shared" si="1"/>
        <v>13</v>
      </c>
      <c r="L35" s="398">
        <f t="shared" si="1"/>
        <v>13</v>
      </c>
    </row>
    <row r="36" spans="2:12" ht="21.75" customHeight="1" x14ac:dyDescent="0.2">
      <c r="B36" s="581"/>
      <c r="C36" s="29" t="s">
        <v>199</v>
      </c>
      <c r="D36" s="332"/>
      <c r="E36" s="188">
        <f>E35/D35</f>
        <v>1.3745704467353952E-2</v>
      </c>
      <c r="F36" s="189">
        <f>F35/D35</f>
        <v>3.4364261168384883E-2</v>
      </c>
      <c r="G36" s="374">
        <f>G35/D35</f>
        <v>0.85567010309278346</v>
      </c>
      <c r="H36" s="189">
        <f>H35/D35</f>
        <v>0.31958762886597936</v>
      </c>
      <c r="I36" s="375">
        <f>I35/D35</f>
        <v>0.53608247422680411</v>
      </c>
      <c r="J36" s="374">
        <f>J35/D35</f>
        <v>6.8728522336769758E-3</v>
      </c>
      <c r="K36" s="376">
        <f>K35/D35</f>
        <v>4.4673539518900345E-2</v>
      </c>
      <c r="L36" s="377">
        <f>L35/D35</f>
        <v>4.4673539518900345E-2</v>
      </c>
    </row>
    <row r="37" spans="2:12" ht="21.75" customHeight="1" x14ac:dyDescent="0.2">
      <c r="B37" s="581"/>
      <c r="C37" s="31" t="s">
        <v>198</v>
      </c>
      <c r="D37" s="184">
        <f>D27+D29+D31+D33</f>
        <v>150</v>
      </c>
      <c r="E37" s="399">
        <f t="shared" ref="E37:L37" si="2">E29+E31+E33+E27</f>
        <v>1</v>
      </c>
      <c r="F37" s="400">
        <f t="shared" si="2"/>
        <v>4</v>
      </c>
      <c r="G37" s="401">
        <f t="shared" si="2"/>
        <v>135</v>
      </c>
      <c r="H37" s="400">
        <f t="shared" si="2"/>
        <v>61</v>
      </c>
      <c r="I37" s="401">
        <f t="shared" si="2"/>
        <v>74</v>
      </c>
      <c r="J37" s="401">
        <f t="shared" si="2"/>
        <v>1</v>
      </c>
      <c r="K37" s="401">
        <f t="shared" si="2"/>
        <v>5</v>
      </c>
      <c r="L37" s="402">
        <f t="shared" si="2"/>
        <v>4</v>
      </c>
    </row>
    <row r="38" spans="2:12" ht="21.75" customHeight="1" thickBot="1" x14ac:dyDescent="0.25">
      <c r="B38" s="587"/>
      <c r="C38" s="5" t="s">
        <v>200</v>
      </c>
      <c r="D38" s="332"/>
      <c r="E38" s="191">
        <f>E37/D37</f>
        <v>6.6666666666666671E-3</v>
      </c>
      <c r="F38" s="403">
        <f>F37/D37</f>
        <v>2.6666666666666668E-2</v>
      </c>
      <c r="G38" s="404">
        <f>G37/D37</f>
        <v>0.9</v>
      </c>
      <c r="H38" s="403">
        <f>H37/D37</f>
        <v>0.40666666666666668</v>
      </c>
      <c r="I38" s="404">
        <f>I37/D37</f>
        <v>0.49333333333333335</v>
      </c>
      <c r="J38" s="405">
        <f>J37/D37</f>
        <v>6.6666666666666671E-3</v>
      </c>
      <c r="K38" s="405">
        <f>K37/D37</f>
        <v>3.3333333333333333E-2</v>
      </c>
      <c r="L38" s="406">
        <f>L37/D37</f>
        <v>2.6666666666666668E-2</v>
      </c>
    </row>
  </sheetData>
  <mergeCells count="23">
    <mergeCell ref="B23:B38"/>
    <mergeCell ref="C23:C24"/>
    <mergeCell ref="C25:C26"/>
    <mergeCell ref="C27:C28"/>
    <mergeCell ref="C29:C30"/>
    <mergeCell ref="C31:C32"/>
    <mergeCell ref="C33:C34"/>
    <mergeCell ref="J7:J8"/>
    <mergeCell ref="K7:K8"/>
    <mergeCell ref="L7:L8"/>
    <mergeCell ref="C21:C22"/>
    <mergeCell ref="B11:B22"/>
    <mergeCell ref="D7:D8"/>
    <mergeCell ref="G7:G8"/>
    <mergeCell ref="E7:E8"/>
    <mergeCell ref="F7:F8"/>
    <mergeCell ref="B7:C8"/>
    <mergeCell ref="C13:C14"/>
    <mergeCell ref="C15:C16"/>
    <mergeCell ref="C17:C18"/>
    <mergeCell ref="C19:C20"/>
    <mergeCell ref="B9:C10"/>
    <mergeCell ref="C11:C12"/>
  </mergeCells>
  <phoneticPr fontId="2"/>
  <pageMargins left="0.78" right="0.46" top="0.85" bottom="0.47244094488188981" header="0.51181102362204722" footer="0.19685039370078741"/>
  <pageSetup paperSize="9" scale="88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8">
    <tabColor rgb="FF00B0F0"/>
  </sheetPr>
  <dimension ref="B2:H21"/>
  <sheetViews>
    <sheetView view="pageBreakPreview" topLeftCell="A20" zoomScaleNormal="100" zoomScaleSheetLayoutView="100" workbookViewId="0">
      <selection activeCell="C15" sqref="C15"/>
    </sheetView>
  </sheetViews>
  <sheetFormatPr defaultColWidth="9" defaultRowHeight="13.2" x14ac:dyDescent="0.2"/>
  <cols>
    <col min="1" max="1" width="3.88671875" customWidth="1"/>
    <col min="2" max="2" width="7.33203125" customWidth="1"/>
    <col min="3" max="3" width="18.33203125" customWidth="1"/>
    <col min="4" max="5" width="26.33203125" customWidth="1"/>
  </cols>
  <sheetData>
    <row r="2" spans="2:5" ht="14.4" x14ac:dyDescent="0.2">
      <c r="B2" s="20" t="s">
        <v>328</v>
      </c>
    </row>
    <row r="4" spans="2:5" ht="13.8" thickBot="1" x14ac:dyDescent="0.25">
      <c r="B4" s="1" t="s">
        <v>296</v>
      </c>
      <c r="C4" s="1"/>
      <c r="D4" s="1"/>
      <c r="E4" s="2" t="s">
        <v>329</v>
      </c>
    </row>
    <row r="5" spans="2:5" ht="42" customHeight="1" x14ac:dyDescent="0.2">
      <c r="B5" s="696"/>
      <c r="C5" s="730"/>
      <c r="D5" s="731" t="s">
        <v>330</v>
      </c>
      <c r="E5" s="732"/>
    </row>
    <row r="6" spans="2:5" ht="42" customHeight="1" x14ac:dyDescent="0.2">
      <c r="B6" s="696"/>
      <c r="C6" s="730"/>
      <c r="D6" s="291" t="s">
        <v>287</v>
      </c>
      <c r="E6" s="292" t="s">
        <v>331</v>
      </c>
    </row>
    <row r="7" spans="2:5" ht="42" customHeight="1" thickBot="1" x14ac:dyDescent="0.25">
      <c r="B7" s="592" t="s">
        <v>266</v>
      </c>
      <c r="C7" s="733"/>
      <c r="D7" s="416">
        <f>SUM(D8:D13)</f>
        <v>362</v>
      </c>
      <c r="E7" s="407">
        <v>148.26</v>
      </c>
    </row>
    <row r="8" spans="2:5" ht="42" customHeight="1" thickTop="1" x14ac:dyDescent="0.2">
      <c r="B8" s="580" t="s">
        <v>300</v>
      </c>
      <c r="C8" s="408" t="s">
        <v>268</v>
      </c>
      <c r="D8" s="409">
        <v>44</v>
      </c>
      <c r="E8" s="410">
        <v>93.46</v>
      </c>
    </row>
    <row r="9" spans="2:5" ht="42" customHeight="1" x14ac:dyDescent="0.2">
      <c r="B9" s="581"/>
      <c r="C9" s="411" t="s">
        <v>269</v>
      </c>
      <c r="D9" s="412">
        <v>78</v>
      </c>
      <c r="E9" s="413">
        <v>170.5</v>
      </c>
    </row>
    <row r="10" spans="2:5" ht="42" customHeight="1" x14ac:dyDescent="0.2">
      <c r="B10" s="581"/>
      <c r="C10" s="414" t="s">
        <v>301</v>
      </c>
      <c r="D10" s="412">
        <v>22</v>
      </c>
      <c r="E10" s="413">
        <v>120.09</v>
      </c>
    </row>
    <row r="11" spans="2:5" ht="42" customHeight="1" x14ac:dyDescent="0.2">
      <c r="B11" s="581"/>
      <c r="C11" s="414" t="s">
        <v>271</v>
      </c>
      <c r="D11" s="412">
        <v>65</v>
      </c>
      <c r="E11" s="413">
        <v>199.03</v>
      </c>
    </row>
    <row r="12" spans="2:5" ht="42" customHeight="1" x14ac:dyDescent="0.2">
      <c r="B12" s="581"/>
      <c r="C12" s="411" t="s">
        <v>272</v>
      </c>
      <c r="D12" s="412">
        <v>8</v>
      </c>
      <c r="E12" s="413">
        <v>22.23</v>
      </c>
    </row>
    <row r="13" spans="2:5" ht="42" customHeight="1" thickBot="1" x14ac:dyDescent="0.25">
      <c r="B13" s="582"/>
      <c r="C13" s="415" t="s">
        <v>273</v>
      </c>
      <c r="D13" s="416">
        <v>145</v>
      </c>
      <c r="E13" s="407">
        <v>160.6</v>
      </c>
    </row>
    <row r="14" spans="2:5" ht="42" customHeight="1" thickTop="1" x14ac:dyDescent="0.2">
      <c r="B14" s="581" t="s">
        <v>302</v>
      </c>
      <c r="C14" s="417" t="s">
        <v>303</v>
      </c>
      <c r="D14" s="418">
        <v>81</v>
      </c>
      <c r="E14" s="419">
        <v>175.58</v>
      </c>
    </row>
    <row r="15" spans="2:5" ht="42" customHeight="1" x14ac:dyDescent="0.2">
      <c r="B15" s="581"/>
      <c r="C15" s="411" t="s">
        <v>304</v>
      </c>
      <c r="D15" s="412">
        <v>148</v>
      </c>
      <c r="E15" s="420">
        <v>152.66999999999999</v>
      </c>
    </row>
    <row r="16" spans="2:5" ht="42" customHeight="1" x14ac:dyDescent="0.2">
      <c r="B16" s="581"/>
      <c r="C16" s="411" t="s">
        <v>305</v>
      </c>
      <c r="D16" s="412">
        <v>42</v>
      </c>
      <c r="E16" s="420">
        <v>191.4</v>
      </c>
    </row>
    <row r="17" spans="2:8" ht="42" customHeight="1" x14ac:dyDescent="0.2">
      <c r="B17" s="581"/>
      <c r="C17" s="411" t="s">
        <v>306</v>
      </c>
      <c r="D17" s="412">
        <v>35</v>
      </c>
      <c r="E17" s="420">
        <v>85.71</v>
      </c>
      <c r="H17" s="467"/>
    </row>
    <row r="18" spans="2:8" ht="42" customHeight="1" x14ac:dyDescent="0.2">
      <c r="B18" s="581"/>
      <c r="C18" s="411" t="s">
        <v>307</v>
      </c>
      <c r="D18" s="412">
        <v>28</v>
      </c>
      <c r="E18" s="420">
        <v>85.36</v>
      </c>
    </row>
    <row r="19" spans="2:8" ht="42" customHeight="1" thickBot="1" x14ac:dyDescent="0.25">
      <c r="B19" s="581"/>
      <c r="C19" s="415" t="s">
        <v>308</v>
      </c>
      <c r="D19" s="416">
        <v>28</v>
      </c>
      <c r="E19" s="421">
        <v>122.33</v>
      </c>
    </row>
    <row r="20" spans="2:8" ht="42" customHeight="1" thickTop="1" x14ac:dyDescent="0.2">
      <c r="B20" s="581"/>
      <c r="C20" s="422" t="s">
        <v>309</v>
      </c>
      <c r="D20" s="412">
        <f>D15+D16+D17+D18</f>
        <v>253</v>
      </c>
      <c r="E20" s="413">
        <v>128.79</v>
      </c>
    </row>
    <row r="21" spans="2:8" ht="42" customHeight="1" thickBot="1" x14ac:dyDescent="0.25">
      <c r="B21" s="587"/>
      <c r="C21" s="423" t="s">
        <v>310</v>
      </c>
      <c r="D21" s="476">
        <f>D16+D17+D18+D19</f>
        <v>133</v>
      </c>
      <c r="E21" s="424">
        <v>121.2</v>
      </c>
    </row>
  </sheetData>
  <mergeCells count="5">
    <mergeCell ref="B5:C6"/>
    <mergeCell ref="D5:E5"/>
    <mergeCell ref="B7:C7"/>
    <mergeCell ref="B8:B13"/>
    <mergeCell ref="B14:B21"/>
  </mergeCells>
  <phoneticPr fontId="2"/>
  <pageMargins left="1.05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tabColor rgb="FF00B0F0"/>
    <pageSetUpPr fitToPage="1"/>
  </sheetPr>
  <dimension ref="A2:AJ83"/>
  <sheetViews>
    <sheetView view="pageBreakPreview" topLeftCell="A61" zoomScaleNormal="100" zoomScaleSheetLayoutView="100" workbookViewId="0">
      <selection activeCell="M91" sqref="M91"/>
    </sheetView>
  </sheetViews>
  <sheetFormatPr defaultColWidth="9" defaultRowHeight="13.2" x14ac:dyDescent="0.2"/>
  <cols>
    <col min="1" max="1" width="4.33203125" style="15" customWidth="1"/>
    <col min="2" max="2" width="4.6640625" style="15" customWidth="1"/>
    <col min="3" max="3" width="16" style="1" customWidth="1"/>
    <col min="4" max="6" width="9.33203125" style="1" customWidth="1"/>
    <col min="7" max="7" width="9.88671875" style="1" customWidth="1"/>
    <col min="8" max="19" width="9.33203125" style="1" customWidth="1"/>
    <col min="20" max="23" width="8.6640625" style="1" customWidth="1"/>
    <col min="24" max="43" width="4.6640625" style="1" customWidth="1"/>
    <col min="44" max="16384" width="9" style="1"/>
  </cols>
  <sheetData>
    <row r="2" spans="2:36" ht="14.4" x14ac:dyDescent="0.2">
      <c r="B2" s="20" t="s">
        <v>332</v>
      </c>
    </row>
    <row r="3" spans="2:36" x14ac:dyDescent="0.2">
      <c r="B3" s="1"/>
      <c r="K3" s="30"/>
      <c r="L3" s="30"/>
      <c r="N3" s="30" t="s">
        <v>168</v>
      </c>
    </row>
    <row r="4" spans="2:36" x14ac:dyDescent="0.2">
      <c r="B4" s="1"/>
      <c r="K4" s="30"/>
      <c r="L4" s="30"/>
      <c r="N4" s="30" t="s">
        <v>312</v>
      </c>
    </row>
    <row r="5" spans="2:36" x14ac:dyDescent="0.2">
      <c r="B5" s="1"/>
      <c r="K5" s="30"/>
      <c r="L5" s="30"/>
      <c r="N5" s="30" t="s">
        <v>333</v>
      </c>
    </row>
    <row r="6" spans="2:36" ht="6.75" customHeight="1" x14ac:dyDescent="0.2">
      <c r="B6" s="1"/>
      <c r="I6" s="41"/>
    </row>
    <row r="7" spans="2:36" ht="15" thickBot="1" x14ac:dyDescent="0.25">
      <c r="B7" s="20" t="s">
        <v>296</v>
      </c>
      <c r="R7" s="2"/>
      <c r="S7" s="2" t="s">
        <v>334</v>
      </c>
    </row>
    <row r="8" spans="2:36" ht="15" customHeight="1" x14ac:dyDescent="0.2">
      <c r="B8" s="696"/>
      <c r="C8" s="696"/>
      <c r="D8" s="584" t="s">
        <v>259</v>
      </c>
      <c r="E8" s="743" t="s">
        <v>335</v>
      </c>
      <c r="F8" s="152"/>
      <c r="G8" s="152"/>
      <c r="H8" s="152"/>
      <c r="I8" s="153"/>
      <c r="J8" s="153"/>
      <c r="K8" s="153"/>
      <c r="L8" s="153"/>
      <c r="M8" s="152"/>
      <c r="N8" s="152"/>
      <c r="O8" s="152"/>
      <c r="P8" s="152"/>
      <c r="Q8" s="154"/>
      <c r="R8" s="740" t="s">
        <v>336</v>
      </c>
      <c r="S8" s="740" t="s">
        <v>315</v>
      </c>
    </row>
    <row r="9" spans="2:36" ht="15" customHeight="1" x14ac:dyDescent="0.2">
      <c r="B9" s="696"/>
      <c r="C9" s="696"/>
      <c r="D9" s="585"/>
      <c r="E9" s="744"/>
      <c r="F9" s="665" t="s">
        <v>337</v>
      </c>
      <c r="G9" s="665" t="s">
        <v>338</v>
      </c>
      <c r="H9" s="665" t="s">
        <v>339</v>
      </c>
      <c r="I9" s="665" t="s">
        <v>340</v>
      </c>
      <c r="J9" s="698" t="s">
        <v>341</v>
      </c>
      <c r="K9" s="698" t="s">
        <v>342</v>
      </c>
      <c r="L9" s="698" t="s">
        <v>343</v>
      </c>
      <c r="M9" s="665" t="s">
        <v>344</v>
      </c>
      <c r="N9" s="665" t="s">
        <v>345</v>
      </c>
      <c r="O9" s="665" t="s">
        <v>346</v>
      </c>
      <c r="P9" s="665" t="s">
        <v>347</v>
      </c>
      <c r="Q9" s="737" t="s">
        <v>348</v>
      </c>
      <c r="R9" s="741"/>
      <c r="S9" s="741"/>
    </row>
    <row r="10" spans="2:36" ht="10.5" customHeight="1" x14ac:dyDescent="0.2">
      <c r="B10" s="696"/>
      <c r="C10" s="696"/>
      <c r="D10" s="585"/>
      <c r="E10" s="744"/>
      <c r="F10" s="671"/>
      <c r="G10" s="671"/>
      <c r="H10" s="671"/>
      <c r="I10" s="671"/>
      <c r="J10" s="670"/>
      <c r="K10" s="670"/>
      <c r="L10" s="670"/>
      <c r="M10" s="671"/>
      <c r="N10" s="671"/>
      <c r="O10" s="671"/>
      <c r="P10" s="671"/>
      <c r="Q10" s="738"/>
      <c r="R10" s="741"/>
      <c r="S10" s="741"/>
    </row>
    <row r="11" spans="2:36" ht="134.25" customHeight="1" x14ac:dyDescent="0.2">
      <c r="B11" s="696"/>
      <c r="C11" s="696"/>
      <c r="D11" s="687"/>
      <c r="E11" s="745"/>
      <c r="F11" s="672"/>
      <c r="G11" s="672"/>
      <c r="H11" s="672"/>
      <c r="I11" s="672"/>
      <c r="J11" s="699"/>
      <c r="K11" s="699"/>
      <c r="L11" s="699"/>
      <c r="M11" s="672"/>
      <c r="N11" s="672"/>
      <c r="O11" s="672"/>
      <c r="P11" s="672"/>
      <c r="Q11" s="739"/>
      <c r="R11" s="742"/>
      <c r="S11" s="742"/>
      <c r="AJ11" s="1" t="s">
        <v>265</v>
      </c>
    </row>
    <row r="12" spans="2:36" ht="20.25" customHeight="1" x14ac:dyDescent="0.2">
      <c r="B12" s="680" t="s">
        <v>266</v>
      </c>
      <c r="C12" s="705"/>
      <c r="D12" s="7">
        <v>427</v>
      </c>
      <c r="E12" s="36">
        <v>341</v>
      </c>
      <c r="F12" s="8">
        <f t="shared" ref="F12:Q12" si="0">F15+F18+F200+F21+F24+F27+F30</f>
        <v>228</v>
      </c>
      <c r="G12" s="8">
        <f t="shared" si="0"/>
        <v>80</v>
      </c>
      <c r="H12" s="8">
        <f t="shared" si="0"/>
        <v>148</v>
      </c>
      <c r="I12" s="8">
        <f t="shared" si="0"/>
        <v>92</v>
      </c>
      <c r="J12" s="8">
        <f t="shared" si="0"/>
        <v>99</v>
      </c>
      <c r="K12" s="8">
        <f t="shared" si="0"/>
        <v>34</v>
      </c>
      <c r="L12" s="8">
        <f t="shared" si="0"/>
        <v>7</v>
      </c>
      <c r="M12" s="8">
        <f t="shared" si="0"/>
        <v>36</v>
      </c>
      <c r="N12" s="8">
        <f t="shared" si="0"/>
        <v>34</v>
      </c>
      <c r="O12" s="8">
        <f t="shared" si="0"/>
        <v>32</v>
      </c>
      <c r="P12" s="8">
        <f t="shared" si="0"/>
        <v>8</v>
      </c>
      <c r="Q12" s="8">
        <f t="shared" si="0"/>
        <v>26</v>
      </c>
      <c r="R12" s="155">
        <v>48</v>
      </c>
      <c r="S12" s="155">
        <v>38</v>
      </c>
    </row>
    <row r="13" spans="2:36" ht="20.25" customHeight="1" x14ac:dyDescent="0.2">
      <c r="B13" s="682"/>
      <c r="C13" s="706"/>
      <c r="D13" s="468"/>
      <c r="E13" s="425">
        <f>E12/D12</f>
        <v>0.79859484777517564</v>
      </c>
      <c r="F13" s="312">
        <f>F12/D12</f>
        <v>0.53395784543325531</v>
      </c>
      <c r="G13" s="312">
        <f>G12/D12</f>
        <v>0.18735362997658081</v>
      </c>
      <c r="H13" s="312">
        <f>H12/D12</f>
        <v>0.34660421545667447</v>
      </c>
      <c r="I13" s="312">
        <f>I12/D12</f>
        <v>0.21545667447306791</v>
      </c>
      <c r="J13" s="312">
        <f>J12/D12</f>
        <v>0.23185011709601874</v>
      </c>
      <c r="K13" s="312">
        <f>K12/D12</f>
        <v>7.9625292740046844E-2</v>
      </c>
      <c r="L13" s="312">
        <f>L12/D12</f>
        <v>1.6393442622950821E-2</v>
      </c>
      <c r="M13" s="312">
        <f>M12/D12</f>
        <v>8.4309133489461355E-2</v>
      </c>
      <c r="N13" s="312">
        <f>N12/D12</f>
        <v>7.9625292740046844E-2</v>
      </c>
      <c r="O13" s="312">
        <f>O12/D12</f>
        <v>7.4941451990632318E-2</v>
      </c>
      <c r="P13" s="426">
        <f>P12/D12</f>
        <v>1.873536299765808E-2</v>
      </c>
      <c r="Q13" s="313">
        <f>Q12/D12</f>
        <v>6.0889929742388757E-2</v>
      </c>
      <c r="R13" s="427">
        <f>R12/D12</f>
        <v>0.11241217798594848</v>
      </c>
      <c r="S13" s="427">
        <f>S12/D12</f>
        <v>8.899297423887588E-2</v>
      </c>
    </row>
    <row r="14" spans="2:36" ht="20.25" customHeight="1" thickBot="1" x14ac:dyDescent="0.25">
      <c r="B14" s="684"/>
      <c r="C14" s="736"/>
      <c r="D14" s="469"/>
      <c r="E14" s="428"/>
      <c r="F14" s="314">
        <f>F12/E12</f>
        <v>0.66862170087976536</v>
      </c>
      <c r="G14" s="314">
        <f>G12/E12</f>
        <v>0.23460410557184752</v>
      </c>
      <c r="H14" s="314">
        <f>H12/E12</f>
        <v>0.43401759530791789</v>
      </c>
      <c r="I14" s="314">
        <f>I12/E12</f>
        <v>0.26979472140762462</v>
      </c>
      <c r="J14" s="314">
        <f>J12/E12</f>
        <v>0.29032258064516131</v>
      </c>
      <c r="K14" s="314">
        <f>K12/E12</f>
        <v>9.9706744868035185E-2</v>
      </c>
      <c r="L14" s="314">
        <f>L12/E12</f>
        <v>2.0527859237536656E-2</v>
      </c>
      <c r="M14" s="314">
        <f>M12/E12</f>
        <v>0.10557184750733138</v>
      </c>
      <c r="N14" s="314">
        <f>N12/E12</f>
        <v>9.9706744868035185E-2</v>
      </c>
      <c r="O14" s="314">
        <f>O12/E12</f>
        <v>9.3841642228739003E-2</v>
      </c>
      <c r="P14" s="391">
        <f>P12/E12</f>
        <v>2.3460410557184751E-2</v>
      </c>
      <c r="Q14" s="429">
        <f>Q12/E12</f>
        <v>7.6246334310850442E-2</v>
      </c>
      <c r="R14" s="430"/>
      <c r="S14" s="430"/>
    </row>
    <row r="15" spans="2:36" ht="20.25" customHeight="1" thickTop="1" x14ac:dyDescent="0.2">
      <c r="B15" s="580" t="s">
        <v>267</v>
      </c>
      <c r="C15" s="686" t="s">
        <v>268</v>
      </c>
      <c r="D15" s="316">
        <v>49</v>
      </c>
      <c r="E15" s="38">
        <f>D15-R15-S15</f>
        <v>41</v>
      </c>
      <c r="F15" s="39">
        <v>24</v>
      </c>
      <c r="G15" s="39">
        <v>7</v>
      </c>
      <c r="H15" s="39">
        <v>16</v>
      </c>
      <c r="I15" s="39">
        <v>10</v>
      </c>
      <c r="J15" s="39">
        <v>16</v>
      </c>
      <c r="K15" s="39">
        <v>2</v>
      </c>
      <c r="L15" s="39">
        <v>0</v>
      </c>
      <c r="M15" s="39">
        <v>2</v>
      </c>
      <c r="N15" s="39">
        <v>5</v>
      </c>
      <c r="O15" s="39">
        <v>1</v>
      </c>
      <c r="P15" s="40">
        <v>0</v>
      </c>
      <c r="Q15" s="73">
        <v>0</v>
      </c>
      <c r="R15" s="156">
        <v>4</v>
      </c>
      <c r="S15" s="156">
        <v>4</v>
      </c>
    </row>
    <row r="16" spans="2:36" ht="20.25" customHeight="1" x14ac:dyDescent="0.2">
      <c r="B16" s="581"/>
      <c r="C16" s="585"/>
      <c r="D16" s="328"/>
      <c r="E16" s="425">
        <f>E15/D15</f>
        <v>0.83673469387755106</v>
      </c>
      <c r="F16" s="312">
        <f>F15/D15</f>
        <v>0.48979591836734693</v>
      </c>
      <c r="G16" s="312">
        <f>G15/D15</f>
        <v>0.14285714285714285</v>
      </c>
      <c r="H16" s="312">
        <f>H15/D15</f>
        <v>0.32653061224489793</v>
      </c>
      <c r="I16" s="312">
        <f>I15/D15</f>
        <v>0.20408163265306123</v>
      </c>
      <c r="J16" s="312">
        <f>J15/D15</f>
        <v>0.32653061224489793</v>
      </c>
      <c r="K16" s="312">
        <f>K15/D15</f>
        <v>4.0816326530612242E-2</v>
      </c>
      <c r="L16" s="312">
        <f>L15/D15</f>
        <v>0</v>
      </c>
      <c r="M16" s="312">
        <f>M15/D15</f>
        <v>4.0816326530612242E-2</v>
      </c>
      <c r="N16" s="312">
        <f>N15/D15</f>
        <v>0.10204081632653061</v>
      </c>
      <c r="O16" s="312">
        <f>O15/D15</f>
        <v>2.0408163265306121E-2</v>
      </c>
      <c r="P16" s="312">
        <f>P15/D15</f>
        <v>0</v>
      </c>
      <c r="Q16" s="313">
        <f>Q15/D15</f>
        <v>0</v>
      </c>
      <c r="R16" s="427">
        <f>R15/D15</f>
        <v>8.1632653061224483E-2</v>
      </c>
      <c r="S16" s="427">
        <f>S15/D15</f>
        <v>8.1632653061224483E-2</v>
      </c>
    </row>
    <row r="17" spans="2:19" ht="20.25" customHeight="1" x14ac:dyDescent="0.2">
      <c r="B17" s="581"/>
      <c r="C17" s="687"/>
      <c r="D17" s="181"/>
      <c r="E17" s="431"/>
      <c r="F17" s="318">
        <f>F15/E15</f>
        <v>0.58536585365853655</v>
      </c>
      <c r="G17" s="318">
        <f>G15/E15</f>
        <v>0.17073170731707318</v>
      </c>
      <c r="H17" s="318">
        <f>H15/E15</f>
        <v>0.3902439024390244</v>
      </c>
      <c r="I17" s="318">
        <f>I15/E15</f>
        <v>0.24390243902439024</v>
      </c>
      <c r="J17" s="318">
        <f>J15/E15</f>
        <v>0.3902439024390244</v>
      </c>
      <c r="K17" s="318">
        <f>K15/E15</f>
        <v>4.878048780487805E-2</v>
      </c>
      <c r="L17" s="318">
        <f>L15/E15</f>
        <v>0</v>
      </c>
      <c r="M17" s="318">
        <f>M15/E15</f>
        <v>4.878048780487805E-2</v>
      </c>
      <c r="N17" s="318">
        <f>N15/E15</f>
        <v>0.12195121951219512</v>
      </c>
      <c r="O17" s="318">
        <f>O15/E15</f>
        <v>2.4390243902439025E-2</v>
      </c>
      <c r="P17" s="318">
        <f>P15/E15</f>
        <v>0</v>
      </c>
      <c r="Q17" s="319">
        <f>Q15/E15</f>
        <v>0</v>
      </c>
      <c r="R17" s="432"/>
      <c r="S17" s="432"/>
    </row>
    <row r="18" spans="2:19" ht="20.25" customHeight="1" x14ac:dyDescent="0.2">
      <c r="B18" s="581"/>
      <c r="C18" s="584" t="s">
        <v>269</v>
      </c>
      <c r="D18" s="309">
        <v>87</v>
      </c>
      <c r="E18" s="37">
        <f>D18-R18-S18</f>
        <v>77</v>
      </c>
      <c r="F18" s="23">
        <v>51</v>
      </c>
      <c r="G18" s="23">
        <v>19</v>
      </c>
      <c r="H18" s="23">
        <v>35</v>
      </c>
      <c r="I18" s="23">
        <v>20</v>
      </c>
      <c r="J18" s="23">
        <v>18</v>
      </c>
      <c r="K18" s="23">
        <v>13</v>
      </c>
      <c r="L18" s="23">
        <v>3</v>
      </c>
      <c r="M18" s="23">
        <v>11</v>
      </c>
      <c r="N18" s="23">
        <v>10</v>
      </c>
      <c r="O18" s="23">
        <v>12</v>
      </c>
      <c r="P18" s="14">
        <v>1</v>
      </c>
      <c r="Q18" s="74">
        <v>6</v>
      </c>
      <c r="R18" s="157">
        <v>7</v>
      </c>
      <c r="S18" s="157">
        <v>3</v>
      </c>
    </row>
    <row r="19" spans="2:19" ht="20.25" customHeight="1" x14ac:dyDescent="0.2">
      <c r="B19" s="581"/>
      <c r="C19" s="585"/>
      <c r="D19" s="328"/>
      <c r="E19" s="425">
        <f>E18/D18</f>
        <v>0.88505747126436785</v>
      </c>
      <c r="F19" s="312">
        <f>F18/D18</f>
        <v>0.58620689655172409</v>
      </c>
      <c r="G19" s="312">
        <f>G18/D18</f>
        <v>0.21839080459770116</v>
      </c>
      <c r="H19" s="312">
        <f>H18/D18</f>
        <v>0.40229885057471265</v>
      </c>
      <c r="I19" s="312">
        <f>I18/D18</f>
        <v>0.22988505747126436</v>
      </c>
      <c r="J19" s="312">
        <f>J18/D18</f>
        <v>0.20689655172413793</v>
      </c>
      <c r="K19" s="312">
        <f>K18/D18</f>
        <v>0.14942528735632185</v>
      </c>
      <c r="L19" s="312">
        <f>L18/D18</f>
        <v>3.4482758620689655E-2</v>
      </c>
      <c r="M19" s="312">
        <f>M18/D18</f>
        <v>0.12643678160919541</v>
      </c>
      <c r="N19" s="312">
        <f>N18/D18</f>
        <v>0.11494252873563218</v>
      </c>
      <c r="O19" s="312">
        <f>O18/D18</f>
        <v>0.13793103448275862</v>
      </c>
      <c r="P19" s="312">
        <f>P18/D18</f>
        <v>1.1494252873563218E-2</v>
      </c>
      <c r="Q19" s="313">
        <f>Q18/D18</f>
        <v>6.8965517241379309E-2</v>
      </c>
      <c r="R19" s="427">
        <f>R18/D18</f>
        <v>8.0459770114942528E-2</v>
      </c>
      <c r="S19" s="427">
        <f>S18/D18</f>
        <v>3.4482758620689655E-2</v>
      </c>
    </row>
    <row r="20" spans="2:19" ht="20.25" customHeight="1" x14ac:dyDescent="0.2">
      <c r="B20" s="581"/>
      <c r="C20" s="687"/>
      <c r="D20" s="485"/>
      <c r="E20" s="431"/>
      <c r="F20" s="318">
        <f>F18/E18</f>
        <v>0.66233766233766234</v>
      </c>
      <c r="G20" s="318">
        <f>G18/E18</f>
        <v>0.24675324675324675</v>
      </c>
      <c r="H20" s="318">
        <f>H18/E18</f>
        <v>0.45454545454545453</v>
      </c>
      <c r="I20" s="318">
        <f>I18/E18</f>
        <v>0.25974025974025972</v>
      </c>
      <c r="J20" s="318">
        <f>J18/E18</f>
        <v>0.23376623376623376</v>
      </c>
      <c r="K20" s="318">
        <f>K18/E18</f>
        <v>0.16883116883116883</v>
      </c>
      <c r="L20" s="318">
        <f>L18/E18</f>
        <v>3.896103896103896E-2</v>
      </c>
      <c r="M20" s="318">
        <f>M18/E18</f>
        <v>0.14285714285714285</v>
      </c>
      <c r="N20" s="318">
        <f>N18/E18</f>
        <v>0.12987012987012986</v>
      </c>
      <c r="O20" s="318">
        <f>O18/E18</f>
        <v>0.15584415584415584</v>
      </c>
      <c r="P20" s="318">
        <f>P18/E18</f>
        <v>1.2987012987012988E-2</v>
      </c>
      <c r="Q20" s="319">
        <f>Q18/E18</f>
        <v>7.792207792207792E-2</v>
      </c>
      <c r="R20" s="432"/>
      <c r="S20" s="432"/>
    </row>
    <row r="21" spans="2:19" ht="20.25" customHeight="1" x14ac:dyDescent="0.2">
      <c r="B21" s="581"/>
      <c r="C21" s="698" t="s">
        <v>270</v>
      </c>
      <c r="D21" s="320">
        <v>25</v>
      </c>
      <c r="E21" s="37">
        <f>D21-R21-S21</f>
        <v>19</v>
      </c>
      <c r="F21" s="23">
        <v>14</v>
      </c>
      <c r="G21" s="23">
        <v>3</v>
      </c>
      <c r="H21" s="23">
        <v>6</v>
      </c>
      <c r="I21" s="23">
        <v>5</v>
      </c>
      <c r="J21" s="23">
        <v>7</v>
      </c>
      <c r="K21" s="23">
        <v>4</v>
      </c>
      <c r="L21" s="23">
        <v>0</v>
      </c>
      <c r="M21" s="23">
        <v>1</v>
      </c>
      <c r="N21" s="23">
        <v>1</v>
      </c>
      <c r="O21" s="23">
        <v>2</v>
      </c>
      <c r="P21" s="14">
        <v>0</v>
      </c>
      <c r="Q21" s="74">
        <v>3</v>
      </c>
      <c r="R21" s="157">
        <v>4</v>
      </c>
      <c r="S21" s="157">
        <v>2</v>
      </c>
    </row>
    <row r="22" spans="2:19" ht="20.25" customHeight="1" x14ac:dyDescent="0.2">
      <c r="B22" s="581"/>
      <c r="C22" s="670"/>
      <c r="D22" s="328"/>
      <c r="E22" s="425">
        <f>E21/D21</f>
        <v>0.76</v>
      </c>
      <c r="F22" s="312">
        <f>F21/D21</f>
        <v>0.56000000000000005</v>
      </c>
      <c r="G22" s="312">
        <f>G21/D21</f>
        <v>0.12</v>
      </c>
      <c r="H22" s="312">
        <f>H21/D21</f>
        <v>0.24</v>
      </c>
      <c r="I22" s="312">
        <f>I21/D21</f>
        <v>0.2</v>
      </c>
      <c r="J22" s="312">
        <f>J21/D21</f>
        <v>0.28000000000000003</v>
      </c>
      <c r="K22" s="312">
        <f>K21/D21</f>
        <v>0.16</v>
      </c>
      <c r="L22" s="312">
        <f>L21/D21</f>
        <v>0</v>
      </c>
      <c r="M22" s="312">
        <f>M21/D21</f>
        <v>0.04</v>
      </c>
      <c r="N22" s="312">
        <f>N21/D21</f>
        <v>0.04</v>
      </c>
      <c r="O22" s="312">
        <f>O21/D21</f>
        <v>0.08</v>
      </c>
      <c r="P22" s="312">
        <f>P21/D21</f>
        <v>0</v>
      </c>
      <c r="Q22" s="313">
        <f>Q21/D21</f>
        <v>0.12</v>
      </c>
      <c r="R22" s="427">
        <f>R21/D21</f>
        <v>0.16</v>
      </c>
      <c r="S22" s="427">
        <f>S21/D21</f>
        <v>0.08</v>
      </c>
    </row>
    <row r="23" spans="2:19" ht="20.25" customHeight="1" x14ac:dyDescent="0.2">
      <c r="B23" s="581"/>
      <c r="C23" s="699"/>
      <c r="D23" s="485"/>
      <c r="E23" s="431"/>
      <c r="F23" s="318">
        <f>F21/E21</f>
        <v>0.73684210526315785</v>
      </c>
      <c r="G23" s="318">
        <f>G21/E21</f>
        <v>0.15789473684210525</v>
      </c>
      <c r="H23" s="318">
        <f>H21/E21</f>
        <v>0.31578947368421051</v>
      </c>
      <c r="I23" s="318">
        <f>I21/E21</f>
        <v>0.26315789473684209</v>
      </c>
      <c r="J23" s="318">
        <f>J21/E21</f>
        <v>0.36842105263157893</v>
      </c>
      <c r="K23" s="318">
        <f>K21/E21</f>
        <v>0.21052631578947367</v>
      </c>
      <c r="L23" s="318">
        <f>L21/E21</f>
        <v>0</v>
      </c>
      <c r="M23" s="318">
        <f>M21/E21</f>
        <v>5.2631578947368418E-2</v>
      </c>
      <c r="N23" s="318">
        <f>N21/E21</f>
        <v>5.2631578947368418E-2</v>
      </c>
      <c r="O23" s="318">
        <f>O21/E21</f>
        <v>0.10526315789473684</v>
      </c>
      <c r="P23" s="318">
        <f>P21/E21</f>
        <v>0</v>
      </c>
      <c r="Q23" s="319">
        <f>Q21/E21</f>
        <v>0.15789473684210525</v>
      </c>
      <c r="R23" s="432"/>
      <c r="S23" s="432"/>
    </row>
    <row r="24" spans="2:19" ht="20.25" customHeight="1" x14ac:dyDescent="0.2">
      <c r="B24" s="581"/>
      <c r="C24" s="584" t="s">
        <v>271</v>
      </c>
      <c r="D24" s="320">
        <v>82</v>
      </c>
      <c r="E24" s="37">
        <f>D24-R24-S24</f>
        <v>58</v>
      </c>
      <c r="F24" s="23">
        <v>37</v>
      </c>
      <c r="G24" s="23">
        <v>13</v>
      </c>
      <c r="H24" s="23">
        <v>22</v>
      </c>
      <c r="I24" s="23">
        <v>18</v>
      </c>
      <c r="J24" s="23">
        <v>20</v>
      </c>
      <c r="K24" s="23">
        <v>6</v>
      </c>
      <c r="L24" s="23">
        <v>0</v>
      </c>
      <c r="M24" s="23">
        <v>9</v>
      </c>
      <c r="N24" s="23">
        <v>7</v>
      </c>
      <c r="O24" s="23">
        <v>10</v>
      </c>
      <c r="P24" s="14">
        <v>4</v>
      </c>
      <c r="Q24" s="74">
        <v>4</v>
      </c>
      <c r="R24" s="157">
        <v>14</v>
      </c>
      <c r="S24" s="157">
        <v>10</v>
      </c>
    </row>
    <row r="25" spans="2:19" ht="20.25" customHeight="1" x14ac:dyDescent="0.2">
      <c r="B25" s="581"/>
      <c r="C25" s="585"/>
      <c r="D25" s="328"/>
      <c r="E25" s="425">
        <f>E24/D24</f>
        <v>0.70731707317073167</v>
      </c>
      <c r="F25" s="312">
        <f>F24/D24</f>
        <v>0.45121951219512196</v>
      </c>
      <c r="G25" s="312">
        <f>G24/D24</f>
        <v>0.15853658536585366</v>
      </c>
      <c r="H25" s="312">
        <f>H24/D24</f>
        <v>0.26829268292682928</v>
      </c>
      <c r="I25" s="312">
        <f>I24/D24</f>
        <v>0.21951219512195122</v>
      </c>
      <c r="J25" s="312">
        <f>J24/D24</f>
        <v>0.24390243902439024</v>
      </c>
      <c r="K25" s="312">
        <f>K24/D24</f>
        <v>7.3170731707317069E-2</v>
      </c>
      <c r="L25" s="312">
        <f>L24/D24</f>
        <v>0</v>
      </c>
      <c r="M25" s="312">
        <f>M24/D24</f>
        <v>0.10975609756097561</v>
      </c>
      <c r="N25" s="312">
        <f>N24/D24</f>
        <v>8.5365853658536592E-2</v>
      </c>
      <c r="O25" s="312">
        <f>O24/D24</f>
        <v>0.12195121951219512</v>
      </c>
      <c r="P25" s="312">
        <f>P24/D24</f>
        <v>4.878048780487805E-2</v>
      </c>
      <c r="Q25" s="313">
        <f>Q24/D24</f>
        <v>4.878048780487805E-2</v>
      </c>
      <c r="R25" s="427">
        <f>R24/D24</f>
        <v>0.17073170731707318</v>
      </c>
      <c r="S25" s="427">
        <f>S24/D24</f>
        <v>0.12195121951219512</v>
      </c>
    </row>
    <row r="26" spans="2:19" ht="20.25" customHeight="1" x14ac:dyDescent="0.2">
      <c r="B26" s="581"/>
      <c r="C26" s="687"/>
      <c r="D26" s="485"/>
      <c r="E26" s="431"/>
      <c r="F26" s="318">
        <f>F24/E24</f>
        <v>0.63793103448275867</v>
      </c>
      <c r="G26" s="318">
        <f>G24/E24</f>
        <v>0.22413793103448276</v>
      </c>
      <c r="H26" s="318">
        <f>H24/E24</f>
        <v>0.37931034482758619</v>
      </c>
      <c r="I26" s="318">
        <f>I24/E24</f>
        <v>0.31034482758620691</v>
      </c>
      <c r="J26" s="318">
        <f>J24/E24</f>
        <v>0.34482758620689657</v>
      </c>
      <c r="K26" s="318">
        <f>K24/E24</f>
        <v>0.10344827586206896</v>
      </c>
      <c r="L26" s="318">
        <f>L24/E24</f>
        <v>0</v>
      </c>
      <c r="M26" s="318">
        <f>M24/E24</f>
        <v>0.15517241379310345</v>
      </c>
      <c r="N26" s="318">
        <f>N24/E24</f>
        <v>0.1206896551724138</v>
      </c>
      <c r="O26" s="318">
        <f>O24/E24</f>
        <v>0.17241379310344829</v>
      </c>
      <c r="P26" s="318">
        <f>P24/E24</f>
        <v>6.8965517241379309E-2</v>
      </c>
      <c r="Q26" s="319">
        <f>Q24/E24</f>
        <v>6.8965517241379309E-2</v>
      </c>
      <c r="R26" s="432"/>
      <c r="S26" s="432"/>
    </row>
    <row r="27" spans="2:19" ht="20.25" customHeight="1" x14ac:dyDescent="0.2">
      <c r="B27" s="581"/>
      <c r="C27" s="584" t="s">
        <v>272</v>
      </c>
      <c r="D27" s="320">
        <v>8</v>
      </c>
      <c r="E27" s="36">
        <f>D27-R27-S27</f>
        <v>7</v>
      </c>
      <c r="F27" s="8">
        <v>5</v>
      </c>
      <c r="G27" s="8">
        <v>2</v>
      </c>
      <c r="H27" s="8">
        <v>4</v>
      </c>
      <c r="I27" s="8">
        <v>2</v>
      </c>
      <c r="J27" s="8">
        <v>0</v>
      </c>
      <c r="K27" s="8">
        <v>1</v>
      </c>
      <c r="L27" s="8">
        <v>0</v>
      </c>
      <c r="M27" s="8">
        <v>0</v>
      </c>
      <c r="N27" s="8">
        <v>0</v>
      </c>
      <c r="O27" s="8">
        <v>2</v>
      </c>
      <c r="P27" s="7">
        <v>0</v>
      </c>
      <c r="Q27" s="75">
        <v>0</v>
      </c>
      <c r="R27" s="155">
        <v>1</v>
      </c>
      <c r="S27" s="155">
        <v>0</v>
      </c>
    </row>
    <row r="28" spans="2:19" ht="20.25" customHeight="1" x14ac:dyDescent="0.2">
      <c r="B28" s="581"/>
      <c r="C28" s="585"/>
      <c r="D28" s="328"/>
      <c r="E28" s="425">
        <f>E27/D27</f>
        <v>0.875</v>
      </c>
      <c r="F28" s="312">
        <f>F27/D27</f>
        <v>0.625</v>
      </c>
      <c r="G28" s="312">
        <f>G27/D27</f>
        <v>0.25</v>
      </c>
      <c r="H28" s="312">
        <f>H27/D27</f>
        <v>0.5</v>
      </c>
      <c r="I28" s="312">
        <f>I27/D27</f>
        <v>0.25</v>
      </c>
      <c r="J28" s="312">
        <f>J27/D27</f>
        <v>0</v>
      </c>
      <c r="K28" s="312">
        <f>K27/D27</f>
        <v>0.125</v>
      </c>
      <c r="L28" s="312">
        <f>L27/D27</f>
        <v>0</v>
      </c>
      <c r="M28" s="312">
        <f>M27/D27</f>
        <v>0</v>
      </c>
      <c r="N28" s="312">
        <f>N27/D27</f>
        <v>0</v>
      </c>
      <c r="O28" s="312">
        <f>O27/D27</f>
        <v>0.25</v>
      </c>
      <c r="P28" s="312">
        <f>P27/D27</f>
        <v>0</v>
      </c>
      <c r="Q28" s="313">
        <f>Q27/D27</f>
        <v>0</v>
      </c>
      <c r="R28" s="427">
        <f>R27/D27</f>
        <v>0.125</v>
      </c>
      <c r="S28" s="427">
        <f>S27/D27</f>
        <v>0</v>
      </c>
    </row>
    <row r="29" spans="2:19" ht="20.25" customHeight="1" x14ac:dyDescent="0.2">
      <c r="B29" s="581"/>
      <c r="C29" s="687"/>
      <c r="D29" s="485"/>
      <c r="E29" s="431"/>
      <c r="F29" s="318">
        <f>F27/E27</f>
        <v>0.7142857142857143</v>
      </c>
      <c r="G29" s="318">
        <f>G27/E27</f>
        <v>0.2857142857142857</v>
      </c>
      <c r="H29" s="318">
        <f>H27/E27</f>
        <v>0.5714285714285714</v>
      </c>
      <c r="I29" s="318">
        <f>I27/E27</f>
        <v>0.2857142857142857</v>
      </c>
      <c r="J29" s="318">
        <f>J27/E27</f>
        <v>0</v>
      </c>
      <c r="K29" s="318">
        <f>K27/E27</f>
        <v>0.14285714285714285</v>
      </c>
      <c r="L29" s="318">
        <f>L27/E27</f>
        <v>0</v>
      </c>
      <c r="M29" s="318">
        <f>M27/E27</f>
        <v>0</v>
      </c>
      <c r="N29" s="318">
        <f>N27/E27</f>
        <v>0</v>
      </c>
      <c r="O29" s="318">
        <f>O27/E27</f>
        <v>0.2857142857142857</v>
      </c>
      <c r="P29" s="318">
        <f>P27/E27</f>
        <v>0</v>
      </c>
      <c r="Q29" s="319">
        <f>Q27/E27</f>
        <v>0</v>
      </c>
      <c r="R29" s="432"/>
      <c r="S29" s="432"/>
    </row>
    <row r="30" spans="2:19" ht="20.25" customHeight="1" x14ac:dyDescent="0.2">
      <c r="B30" s="581"/>
      <c r="C30" s="584" t="s">
        <v>273</v>
      </c>
      <c r="D30" s="320">
        <v>176</v>
      </c>
      <c r="E30" s="37">
        <f>D30-R30-S30</f>
        <v>139</v>
      </c>
      <c r="F30" s="8">
        <v>97</v>
      </c>
      <c r="G30" s="8">
        <v>36</v>
      </c>
      <c r="H30" s="8">
        <v>65</v>
      </c>
      <c r="I30" s="8">
        <v>37</v>
      </c>
      <c r="J30" s="8">
        <v>38</v>
      </c>
      <c r="K30" s="8">
        <v>8</v>
      </c>
      <c r="L30" s="8">
        <v>4</v>
      </c>
      <c r="M30" s="8">
        <v>13</v>
      </c>
      <c r="N30" s="8">
        <v>11</v>
      </c>
      <c r="O30" s="8">
        <v>5</v>
      </c>
      <c r="P30" s="7">
        <v>3</v>
      </c>
      <c r="Q30" s="75">
        <v>13</v>
      </c>
      <c r="R30" s="155">
        <v>18</v>
      </c>
      <c r="S30" s="155">
        <v>19</v>
      </c>
    </row>
    <row r="31" spans="2:19" ht="20.25" customHeight="1" x14ac:dyDescent="0.2">
      <c r="B31" s="581"/>
      <c r="C31" s="585"/>
      <c r="D31" s="328"/>
      <c r="E31" s="425">
        <f>E30/D30</f>
        <v>0.78977272727272729</v>
      </c>
      <c r="F31" s="312">
        <f>F30/D30</f>
        <v>0.55113636363636365</v>
      </c>
      <c r="G31" s="312">
        <f>G30/D30</f>
        <v>0.20454545454545456</v>
      </c>
      <c r="H31" s="312">
        <f>H30/D30</f>
        <v>0.36931818181818182</v>
      </c>
      <c r="I31" s="312">
        <f>I30/D30</f>
        <v>0.21022727272727273</v>
      </c>
      <c r="J31" s="312">
        <f>J30/D30</f>
        <v>0.21590909090909091</v>
      </c>
      <c r="K31" s="312">
        <f>K30/D30</f>
        <v>4.5454545454545456E-2</v>
      </c>
      <c r="L31" s="312">
        <f>L30/D30</f>
        <v>2.2727272727272728E-2</v>
      </c>
      <c r="M31" s="312">
        <f>M30/D30</f>
        <v>7.3863636363636367E-2</v>
      </c>
      <c r="N31" s="312">
        <f>N30/D30</f>
        <v>6.25E-2</v>
      </c>
      <c r="O31" s="312">
        <f>O30/D30</f>
        <v>2.8409090909090908E-2</v>
      </c>
      <c r="P31" s="426">
        <f>P30/D30</f>
        <v>1.7045454545454544E-2</v>
      </c>
      <c r="Q31" s="313">
        <f>Q30/D30</f>
        <v>7.3863636363636367E-2</v>
      </c>
      <c r="R31" s="427">
        <f>R30/D30</f>
        <v>0.10227272727272728</v>
      </c>
      <c r="S31" s="427">
        <f>S30/D30</f>
        <v>0.10795454545454546</v>
      </c>
    </row>
    <row r="32" spans="2:19" ht="20.25" customHeight="1" thickBot="1" x14ac:dyDescent="0.25">
      <c r="B32" s="582"/>
      <c r="C32" s="676"/>
      <c r="D32" s="486"/>
      <c r="E32" s="433"/>
      <c r="F32" s="322">
        <f>F30/E30</f>
        <v>0.69784172661870503</v>
      </c>
      <c r="G32" s="322">
        <f>G30/E30</f>
        <v>0.25899280575539568</v>
      </c>
      <c r="H32" s="322">
        <f>H30/E30</f>
        <v>0.46762589928057552</v>
      </c>
      <c r="I32" s="322">
        <f>I30/E30</f>
        <v>0.26618705035971224</v>
      </c>
      <c r="J32" s="322">
        <f>J30/E30</f>
        <v>0.2733812949640288</v>
      </c>
      <c r="K32" s="322">
        <f>K30/E30</f>
        <v>5.7553956834532377E-2</v>
      </c>
      <c r="L32" s="322">
        <f>L30/E30</f>
        <v>2.8776978417266189E-2</v>
      </c>
      <c r="M32" s="322">
        <f>M30/E30</f>
        <v>9.3525179856115109E-2</v>
      </c>
      <c r="N32" s="322">
        <f>N30/E30</f>
        <v>7.9136690647482008E-2</v>
      </c>
      <c r="O32" s="322">
        <f>O30/E30</f>
        <v>3.5971223021582732E-2</v>
      </c>
      <c r="P32" s="434">
        <f>P30/E30</f>
        <v>2.1582733812949641E-2</v>
      </c>
      <c r="Q32" s="323">
        <f>Q30/E30</f>
        <v>9.3525179856115109E-2</v>
      </c>
      <c r="R32" s="435"/>
      <c r="S32" s="435"/>
    </row>
    <row r="33" spans="2:19" ht="20.25" customHeight="1" thickTop="1" x14ac:dyDescent="0.2">
      <c r="B33" s="580" t="s">
        <v>274</v>
      </c>
      <c r="C33" s="686" t="s">
        <v>275</v>
      </c>
      <c r="D33" s="320">
        <v>106</v>
      </c>
      <c r="E33" s="37">
        <v>63</v>
      </c>
      <c r="F33" s="23">
        <v>40</v>
      </c>
      <c r="G33" s="23">
        <v>12</v>
      </c>
      <c r="H33" s="23">
        <v>23</v>
      </c>
      <c r="I33" s="23">
        <v>7</v>
      </c>
      <c r="J33" s="23">
        <v>9</v>
      </c>
      <c r="K33" s="23">
        <v>3</v>
      </c>
      <c r="L33" s="23">
        <v>0</v>
      </c>
      <c r="M33" s="23">
        <v>1</v>
      </c>
      <c r="N33" s="23">
        <v>6</v>
      </c>
      <c r="O33" s="23">
        <v>3</v>
      </c>
      <c r="P33" s="14">
        <v>0</v>
      </c>
      <c r="Q33" s="74">
        <v>7</v>
      </c>
      <c r="R33" s="157">
        <v>23</v>
      </c>
      <c r="S33" s="157">
        <v>20</v>
      </c>
    </row>
    <row r="34" spans="2:19" ht="20.25" customHeight="1" x14ac:dyDescent="0.2">
      <c r="B34" s="581"/>
      <c r="C34" s="585"/>
      <c r="D34" s="328"/>
      <c r="E34" s="425">
        <f>E33/D33</f>
        <v>0.59433962264150941</v>
      </c>
      <c r="F34" s="312">
        <f>F33/D33</f>
        <v>0.37735849056603776</v>
      </c>
      <c r="G34" s="312">
        <f>G33/D33</f>
        <v>0.11320754716981132</v>
      </c>
      <c r="H34" s="312">
        <f>H33/D33</f>
        <v>0.21698113207547171</v>
      </c>
      <c r="I34" s="312">
        <f>I33/D33</f>
        <v>6.6037735849056603E-2</v>
      </c>
      <c r="J34" s="312">
        <f>J33/D33</f>
        <v>8.4905660377358486E-2</v>
      </c>
      <c r="K34" s="312">
        <f>K33/D33</f>
        <v>2.8301886792452831E-2</v>
      </c>
      <c r="L34" s="312">
        <f>L33/D33</f>
        <v>0</v>
      </c>
      <c r="M34" s="312">
        <f>M33/D33</f>
        <v>9.433962264150943E-3</v>
      </c>
      <c r="N34" s="312">
        <f>N33/D33</f>
        <v>5.6603773584905662E-2</v>
      </c>
      <c r="O34" s="312">
        <f>O33/D33</f>
        <v>2.8301886792452831E-2</v>
      </c>
      <c r="P34" s="312">
        <f>P33/D33</f>
        <v>0</v>
      </c>
      <c r="Q34" s="313">
        <f>Q33/D33</f>
        <v>6.6037735849056603E-2</v>
      </c>
      <c r="R34" s="427">
        <f>R33/D33</f>
        <v>0.21698113207547171</v>
      </c>
      <c r="S34" s="427">
        <f>S33/D33</f>
        <v>0.18867924528301888</v>
      </c>
    </row>
    <row r="35" spans="2:19" ht="20.25" customHeight="1" x14ac:dyDescent="0.2">
      <c r="B35" s="581"/>
      <c r="C35" s="687"/>
      <c r="D35" s="485"/>
      <c r="E35" s="431"/>
      <c r="F35" s="318">
        <f>F33/E33</f>
        <v>0.63492063492063489</v>
      </c>
      <c r="G35" s="318">
        <f>G33/E33</f>
        <v>0.19047619047619047</v>
      </c>
      <c r="H35" s="318">
        <f>H33/E33</f>
        <v>0.36507936507936506</v>
      </c>
      <c r="I35" s="318">
        <f>I33/E33</f>
        <v>0.1111111111111111</v>
      </c>
      <c r="J35" s="318">
        <f>J33/E33</f>
        <v>0.14285714285714285</v>
      </c>
      <c r="K35" s="318">
        <f>K33/E33</f>
        <v>4.7619047619047616E-2</v>
      </c>
      <c r="L35" s="318">
        <f>L33/E33</f>
        <v>0</v>
      </c>
      <c r="M35" s="318">
        <f>M33/E33</f>
        <v>1.5873015873015872E-2</v>
      </c>
      <c r="N35" s="318">
        <f>N33/E33</f>
        <v>9.5238095238095233E-2</v>
      </c>
      <c r="O35" s="318">
        <f>O33/E33</f>
        <v>4.7619047619047616E-2</v>
      </c>
      <c r="P35" s="318">
        <f>P33/E33</f>
        <v>0</v>
      </c>
      <c r="Q35" s="319">
        <f>Q33/E33</f>
        <v>0.1111111111111111</v>
      </c>
      <c r="R35" s="432"/>
      <c r="S35" s="432"/>
    </row>
    <row r="36" spans="2:19" ht="20.25" customHeight="1" x14ac:dyDescent="0.2">
      <c r="B36" s="581"/>
      <c r="C36" s="584" t="s">
        <v>276</v>
      </c>
      <c r="D36" s="320">
        <v>171</v>
      </c>
      <c r="E36" s="37">
        <v>139</v>
      </c>
      <c r="F36" s="23">
        <v>88</v>
      </c>
      <c r="G36" s="23">
        <v>27</v>
      </c>
      <c r="H36" s="23">
        <v>59</v>
      </c>
      <c r="I36" s="23">
        <v>35</v>
      </c>
      <c r="J36" s="23">
        <v>38</v>
      </c>
      <c r="K36" s="23">
        <v>11</v>
      </c>
      <c r="L36" s="23">
        <v>2</v>
      </c>
      <c r="M36" s="23">
        <v>7</v>
      </c>
      <c r="N36" s="23">
        <v>7</v>
      </c>
      <c r="O36" s="23">
        <v>3</v>
      </c>
      <c r="P36" s="14">
        <v>3</v>
      </c>
      <c r="Q36" s="74">
        <v>11</v>
      </c>
      <c r="R36" s="157">
        <v>19</v>
      </c>
      <c r="S36" s="157">
        <v>13</v>
      </c>
    </row>
    <row r="37" spans="2:19" ht="20.25" customHeight="1" x14ac:dyDescent="0.2">
      <c r="B37" s="581"/>
      <c r="C37" s="585"/>
      <c r="D37" s="328"/>
      <c r="E37" s="425">
        <f>E36/D36</f>
        <v>0.8128654970760234</v>
      </c>
      <c r="F37" s="312">
        <f>F36/D36</f>
        <v>0.51461988304093564</v>
      </c>
      <c r="G37" s="312">
        <f>G36/D36</f>
        <v>0.15789473684210525</v>
      </c>
      <c r="H37" s="312">
        <f>H36/D36</f>
        <v>0.34502923976608185</v>
      </c>
      <c r="I37" s="312">
        <f>I36/D36</f>
        <v>0.2046783625730994</v>
      </c>
      <c r="J37" s="312">
        <f>J36/D36</f>
        <v>0.22222222222222221</v>
      </c>
      <c r="K37" s="312">
        <f>K36/D36</f>
        <v>6.4327485380116955E-2</v>
      </c>
      <c r="L37" s="312">
        <f>L36/D36</f>
        <v>1.1695906432748537E-2</v>
      </c>
      <c r="M37" s="312">
        <f>M36/D36</f>
        <v>4.0935672514619881E-2</v>
      </c>
      <c r="N37" s="312">
        <f>N36/D36</f>
        <v>4.0935672514619881E-2</v>
      </c>
      <c r="O37" s="312">
        <f>O36/D36</f>
        <v>1.7543859649122806E-2</v>
      </c>
      <c r="P37" s="312">
        <f>P36/D36</f>
        <v>1.7543859649122806E-2</v>
      </c>
      <c r="Q37" s="313">
        <f>Q36/D36</f>
        <v>6.4327485380116955E-2</v>
      </c>
      <c r="R37" s="427">
        <f>R36/D36</f>
        <v>0.1111111111111111</v>
      </c>
      <c r="S37" s="427">
        <f>S36/D36</f>
        <v>7.6023391812865493E-2</v>
      </c>
    </row>
    <row r="38" spans="2:19" ht="20.25" customHeight="1" x14ac:dyDescent="0.2">
      <c r="B38" s="581"/>
      <c r="C38" s="687"/>
      <c r="D38" s="485"/>
      <c r="E38" s="431"/>
      <c r="F38" s="318">
        <f>F36/E36</f>
        <v>0.63309352517985606</v>
      </c>
      <c r="G38" s="318">
        <f>G36/E36</f>
        <v>0.19424460431654678</v>
      </c>
      <c r="H38" s="318">
        <f>H36/E36</f>
        <v>0.42446043165467628</v>
      </c>
      <c r="I38" s="318">
        <f>I36/E36</f>
        <v>0.25179856115107913</v>
      </c>
      <c r="J38" s="318">
        <f>J36/E36</f>
        <v>0.2733812949640288</v>
      </c>
      <c r="K38" s="318">
        <f>K36/E36</f>
        <v>7.9136690647482008E-2</v>
      </c>
      <c r="L38" s="318">
        <f>L36/E36</f>
        <v>1.4388489208633094E-2</v>
      </c>
      <c r="M38" s="318">
        <f>M36/E36</f>
        <v>5.0359712230215826E-2</v>
      </c>
      <c r="N38" s="318">
        <f>N36/E36</f>
        <v>5.0359712230215826E-2</v>
      </c>
      <c r="O38" s="318">
        <f>O36/E36</f>
        <v>2.1582733812949641E-2</v>
      </c>
      <c r="P38" s="318">
        <f>P36/E36</f>
        <v>2.1582733812949641E-2</v>
      </c>
      <c r="Q38" s="319">
        <f>Q36/E36</f>
        <v>7.9136690647482008E-2</v>
      </c>
      <c r="R38" s="432"/>
      <c r="S38" s="432"/>
    </row>
    <row r="39" spans="2:19" ht="20.25" customHeight="1" x14ac:dyDescent="0.2">
      <c r="B39" s="581"/>
      <c r="C39" s="584" t="s">
        <v>277</v>
      </c>
      <c r="D39" s="320">
        <v>49</v>
      </c>
      <c r="E39" s="36">
        <v>41</v>
      </c>
      <c r="F39" s="23">
        <v>33</v>
      </c>
      <c r="G39" s="23">
        <v>9</v>
      </c>
      <c r="H39" s="23">
        <v>20</v>
      </c>
      <c r="I39" s="23">
        <v>12</v>
      </c>
      <c r="J39" s="23">
        <v>11</v>
      </c>
      <c r="K39" s="23">
        <v>2</v>
      </c>
      <c r="L39" s="23">
        <v>2</v>
      </c>
      <c r="M39" s="23">
        <v>1</v>
      </c>
      <c r="N39" s="23">
        <v>2</v>
      </c>
      <c r="O39" s="23">
        <v>4</v>
      </c>
      <c r="P39" s="14">
        <v>2</v>
      </c>
      <c r="Q39" s="74">
        <v>4</v>
      </c>
      <c r="R39" s="157">
        <v>4</v>
      </c>
      <c r="S39" s="157">
        <v>4</v>
      </c>
    </row>
    <row r="40" spans="2:19" ht="20.25" customHeight="1" x14ac:dyDescent="0.2">
      <c r="B40" s="581"/>
      <c r="C40" s="585"/>
      <c r="D40" s="328"/>
      <c r="E40" s="425">
        <f>E39/D39</f>
        <v>0.83673469387755106</v>
      </c>
      <c r="F40" s="312">
        <f>F39/D39</f>
        <v>0.67346938775510201</v>
      </c>
      <c r="G40" s="312">
        <f>G39/D39</f>
        <v>0.18367346938775511</v>
      </c>
      <c r="H40" s="312">
        <f>H39/D39</f>
        <v>0.40816326530612246</v>
      </c>
      <c r="I40" s="312">
        <f>I39/D39</f>
        <v>0.24489795918367346</v>
      </c>
      <c r="J40" s="312">
        <f>J39/D39</f>
        <v>0.22448979591836735</v>
      </c>
      <c r="K40" s="312">
        <f>K39/D39</f>
        <v>4.0816326530612242E-2</v>
      </c>
      <c r="L40" s="312">
        <f>L39/D39</f>
        <v>4.0816326530612242E-2</v>
      </c>
      <c r="M40" s="312">
        <f>M39/D39</f>
        <v>2.0408163265306121E-2</v>
      </c>
      <c r="N40" s="312">
        <f>N39/D39</f>
        <v>4.0816326530612242E-2</v>
      </c>
      <c r="O40" s="312">
        <f>O39/D39</f>
        <v>8.1632653061224483E-2</v>
      </c>
      <c r="P40" s="312">
        <f>P39/D39</f>
        <v>4.0816326530612242E-2</v>
      </c>
      <c r="Q40" s="313">
        <f>Q39/D39</f>
        <v>8.1632653061224483E-2</v>
      </c>
      <c r="R40" s="427">
        <f>R39/D39</f>
        <v>8.1632653061224483E-2</v>
      </c>
      <c r="S40" s="427">
        <f>S39/D39</f>
        <v>8.1632653061224483E-2</v>
      </c>
    </row>
    <row r="41" spans="2:19" ht="20.25" customHeight="1" x14ac:dyDescent="0.2">
      <c r="B41" s="581"/>
      <c r="C41" s="687"/>
      <c r="D41" s="485"/>
      <c r="E41" s="431"/>
      <c r="F41" s="318">
        <f>F39/E39</f>
        <v>0.80487804878048785</v>
      </c>
      <c r="G41" s="318">
        <f>G39/E39</f>
        <v>0.21951219512195122</v>
      </c>
      <c r="H41" s="318">
        <f>H39/E39</f>
        <v>0.48780487804878048</v>
      </c>
      <c r="I41" s="318">
        <f>I39/E39</f>
        <v>0.29268292682926828</v>
      </c>
      <c r="J41" s="318">
        <f>J39/E39</f>
        <v>0.26829268292682928</v>
      </c>
      <c r="K41" s="318">
        <f>K39/E39</f>
        <v>4.878048780487805E-2</v>
      </c>
      <c r="L41" s="318">
        <f>L39/E39</f>
        <v>4.878048780487805E-2</v>
      </c>
      <c r="M41" s="318">
        <f>M39/E39</f>
        <v>2.4390243902439025E-2</v>
      </c>
      <c r="N41" s="318">
        <f>N39/E39</f>
        <v>4.878048780487805E-2</v>
      </c>
      <c r="O41" s="318">
        <f>O39/E39</f>
        <v>9.7560975609756101E-2</v>
      </c>
      <c r="P41" s="318">
        <f>P39/E39</f>
        <v>4.878048780487805E-2</v>
      </c>
      <c r="Q41" s="319">
        <f>Q39/E39</f>
        <v>9.7560975609756101E-2</v>
      </c>
      <c r="R41" s="432"/>
      <c r="S41" s="432"/>
    </row>
    <row r="42" spans="2:19" ht="20.25" customHeight="1" x14ac:dyDescent="0.2">
      <c r="B42" s="581"/>
      <c r="C42" s="584" t="s">
        <v>278</v>
      </c>
      <c r="D42" s="320">
        <v>38</v>
      </c>
      <c r="E42" s="36">
        <v>37</v>
      </c>
      <c r="F42" s="23">
        <v>25</v>
      </c>
      <c r="G42" s="23">
        <v>11</v>
      </c>
      <c r="H42" s="23">
        <v>13</v>
      </c>
      <c r="I42" s="23">
        <v>12</v>
      </c>
      <c r="J42" s="23">
        <v>13</v>
      </c>
      <c r="K42" s="23">
        <v>2</v>
      </c>
      <c r="L42" s="23">
        <v>0</v>
      </c>
      <c r="M42" s="23">
        <v>11</v>
      </c>
      <c r="N42" s="23">
        <v>5</v>
      </c>
      <c r="O42" s="23">
        <v>5</v>
      </c>
      <c r="P42" s="14">
        <v>1</v>
      </c>
      <c r="Q42" s="74">
        <v>1</v>
      </c>
      <c r="R42" s="157">
        <v>1</v>
      </c>
      <c r="S42" s="157">
        <v>0</v>
      </c>
    </row>
    <row r="43" spans="2:19" ht="20.25" customHeight="1" x14ac:dyDescent="0.2">
      <c r="B43" s="581"/>
      <c r="C43" s="585"/>
      <c r="D43" s="328"/>
      <c r="E43" s="425">
        <f>E42/D42</f>
        <v>0.97368421052631582</v>
      </c>
      <c r="F43" s="312">
        <f>F42/D42</f>
        <v>0.65789473684210531</v>
      </c>
      <c r="G43" s="312">
        <f>G42/D42</f>
        <v>0.28947368421052633</v>
      </c>
      <c r="H43" s="312">
        <f>H42/D42</f>
        <v>0.34210526315789475</v>
      </c>
      <c r="I43" s="312">
        <f>I42/D42</f>
        <v>0.31578947368421051</v>
      </c>
      <c r="J43" s="312">
        <f>J42/D42</f>
        <v>0.34210526315789475</v>
      </c>
      <c r="K43" s="312">
        <f>K42/D42</f>
        <v>5.2631578947368418E-2</v>
      </c>
      <c r="L43" s="312">
        <f>L42/D42</f>
        <v>0</v>
      </c>
      <c r="M43" s="312">
        <f>M42/D42</f>
        <v>0.28947368421052633</v>
      </c>
      <c r="N43" s="312">
        <f>N42/D42</f>
        <v>0.13157894736842105</v>
      </c>
      <c r="O43" s="312">
        <f>O42/D42</f>
        <v>0.13157894736842105</v>
      </c>
      <c r="P43" s="312">
        <f>P42/D42</f>
        <v>2.6315789473684209E-2</v>
      </c>
      <c r="Q43" s="313">
        <f>Q42/D42</f>
        <v>2.6315789473684209E-2</v>
      </c>
      <c r="R43" s="427">
        <f>R42/D42</f>
        <v>2.6315789473684209E-2</v>
      </c>
      <c r="S43" s="427">
        <f>S42/D42</f>
        <v>0</v>
      </c>
    </row>
    <row r="44" spans="2:19" ht="20.25" customHeight="1" x14ac:dyDescent="0.2">
      <c r="B44" s="581"/>
      <c r="C44" s="687"/>
      <c r="D44" s="485"/>
      <c r="E44" s="431"/>
      <c r="F44" s="318">
        <f>F42/E42</f>
        <v>0.67567567567567566</v>
      </c>
      <c r="G44" s="318">
        <f>G42/E42</f>
        <v>0.29729729729729731</v>
      </c>
      <c r="H44" s="318">
        <f>H42/E42</f>
        <v>0.35135135135135137</v>
      </c>
      <c r="I44" s="318">
        <f>I42/E42</f>
        <v>0.32432432432432434</v>
      </c>
      <c r="J44" s="318">
        <f>J42/E42</f>
        <v>0.35135135135135137</v>
      </c>
      <c r="K44" s="318">
        <f>K42/E42</f>
        <v>5.4054054054054057E-2</v>
      </c>
      <c r="L44" s="318">
        <f>L42/E42</f>
        <v>0</v>
      </c>
      <c r="M44" s="318">
        <f>M42/E42</f>
        <v>0.29729729729729731</v>
      </c>
      <c r="N44" s="318">
        <f>N42/E42</f>
        <v>0.13513513513513514</v>
      </c>
      <c r="O44" s="318">
        <f>O42/E42</f>
        <v>0.13513513513513514</v>
      </c>
      <c r="P44" s="318">
        <f>P42/E42</f>
        <v>2.7027027027027029E-2</v>
      </c>
      <c r="Q44" s="319">
        <f>Q42/E42</f>
        <v>2.7027027027027029E-2</v>
      </c>
      <c r="R44" s="432"/>
      <c r="S44" s="432"/>
    </row>
    <row r="45" spans="2:19" ht="20.25" customHeight="1" x14ac:dyDescent="0.2">
      <c r="B45" s="581"/>
      <c r="C45" s="584" t="s">
        <v>279</v>
      </c>
      <c r="D45" s="320">
        <v>33</v>
      </c>
      <c r="E45" s="36">
        <v>32</v>
      </c>
      <c r="F45" s="23">
        <v>21</v>
      </c>
      <c r="G45" s="23">
        <v>11</v>
      </c>
      <c r="H45" s="23">
        <v>14</v>
      </c>
      <c r="I45" s="23">
        <v>13</v>
      </c>
      <c r="J45" s="23">
        <v>16</v>
      </c>
      <c r="K45" s="23">
        <v>4</v>
      </c>
      <c r="L45" s="23">
        <v>0</v>
      </c>
      <c r="M45" s="23">
        <v>6</v>
      </c>
      <c r="N45" s="23">
        <v>4</v>
      </c>
      <c r="O45" s="23">
        <v>6</v>
      </c>
      <c r="P45" s="14">
        <v>1</v>
      </c>
      <c r="Q45" s="74">
        <v>2</v>
      </c>
      <c r="R45" s="157">
        <v>0</v>
      </c>
      <c r="S45" s="157">
        <v>1</v>
      </c>
    </row>
    <row r="46" spans="2:19" ht="20.25" customHeight="1" x14ac:dyDescent="0.2">
      <c r="B46" s="581"/>
      <c r="C46" s="585"/>
      <c r="D46" s="328"/>
      <c r="E46" s="425">
        <f>E45/D45</f>
        <v>0.96969696969696972</v>
      </c>
      <c r="F46" s="312">
        <f>F45/D45</f>
        <v>0.63636363636363635</v>
      </c>
      <c r="G46" s="312">
        <f>G45/D45</f>
        <v>0.33333333333333331</v>
      </c>
      <c r="H46" s="312">
        <f>H45/D45</f>
        <v>0.42424242424242425</v>
      </c>
      <c r="I46" s="312">
        <f>I45/D45</f>
        <v>0.39393939393939392</v>
      </c>
      <c r="J46" s="312">
        <f>J45/D45</f>
        <v>0.48484848484848486</v>
      </c>
      <c r="K46" s="312">
        <f>K45/D45</f>
        <v>0.12121212121212122</v>
      </c>
      <c r="L46" s="312">
        <f>L45/D45</f>
        <v>0</v>
      </c>
      <c r="M46" s="312">
        <f>M45/D45</f>
        <v>0.18181818181818182</v>
      </c>
      <c r="N46" s="312">
        <f>N45/D45</f>
        <v>0.12121212121212122</v>
      </c>
      <c r="O46" s="312">
        <f>O45/D45</f>
        <v>0.18181818181818182</v>
      </c>
      <c r="P46" s="312">
        <f>P45/D45</f>
        <v>3.0303030303030304E-2</v>
      </c>
      <c r="Q46" s="313">
        <f>Q45/D45</f>
        <v>6.0606060606060608E-2</v>
      </c>
      <c r="R46" s="427">
        <f>R45/D45</f>
        <v>0</v>
      </c>
      <c r="S46" s="427">
        <f>S45/D45</f>
        <v>3.0303030303030304E-2</v>
      </c>
    </row>
    <row r="47" spans="2:19" ht="20.25" customHeight="1" x14ac:dyDescent="0.2">
      <c r="B47" s="581"/>
      <c r="C47" s="687"/>
      <c r="D47" s="485"/>
      <c r="E47" s="431"/>
      <c r="F47" s="318">
        <f>F45/E45</f>
        <v>0.65625</v>
      </c>
      <c r="G47" s="318">
        <f>G45/E45</f>
        <v>0.34375</v>
      </c>
      <c r="H47" s="318">
        <f>H45/E45</f>
        <v>0.4375</v>
      </c>
      <c r="I47" s="318">
        <f>I45/E45</f>
        <v>0.40625</v>
      </c>
      <c r="J47" s="318">
        <f>J45/E45</f>
        <v>0.5</v>
      </c>
      <c r="K47" s="318">
        <f>K45/E45</f>
        <v>0.125</v>
      </c>
      <c r="L47" s="318">
        <f>L45/E45</f>
        <v>0</v>
      </c>
      <c r="M47" s="318">
        <f>M45/E45</f>
        <v>0.1875</v>
      </c>
      <c r="N47" s="318">
        <f>N45/E45</f>
        <v>0.125</v>
      </c>
      <c r="O47" s="318">
        <f>O45/E45</f>
        <v>0.1875</v>
      </c>
      <c r="P47" s="318">
        <f>P45/E45</f>
        <v>3.125E-2</v>
      </c>
      <c r="Q47" s="319">
        <f>Q45/E45</f>
        <v>6.25E-2</v>
      </c>
      <c r="R47" s="432"/>
      <c r="S47" s="432"/>
    </row>
    <row r="48" spans="2:19" ht="20.25" customHeight="1" x14ac:dyDescent="0.2">
      <c r="B48" s="581"/>
      <c r="C48" s="584" t="s">
        <v>280</v>
      </c>
      <c r="D48" s="320">
        <v>30</v>
      </c>
      <c r="E48" s="36">
        <v>29</v>
      </c>
      <c r="F48" s="23">
        <v>21</v>
      </c>
      <c r="G48" s="23">
        <v>10</v>
      </c>
      <c r="H48" s="23">
        <v>19</v>
      </c>
      <c r="I48" s="23">
        <v>13</v>
      </c>
      <c r="J48" s="23">
        <v>12</v>
      </c>
      <c r="K48" s="23">
        <v>12</v>
      </c>
      <c r="L48" s="23">
        <v>3</v>
      </c>
      <c r="M48" s="23">
        <v>10</v>
      </c>
      <c r="N48" s="23">
        <v>10</v>
      </c>
      <c r="O48" s="23">
        <v>11</v>
      </c>
      <c r="P48" s="14">
        <v>1</v>
      </c>
      <c r="Q48" s="74">
        <v>1</v>
      </c>
      <c r="R48" s="157">
        <v>1</v>
      </c>
      <c r="S48" s="157">
        <v>0</v>
      </c>
    </row>
    <row r="49" spans="2:19" ht="20.25" customHeight="1" x14ac:dyDescent="0.2">
      <c r="B49" s="581"/>
      <c r="C49" s="585"/>
      <c r="D49" s="328"/>
      <c r="E49" s="425">
        <f>E48/D48</f>
        <v>0.96666666666666667</v>
      </c>
      <c r="F49" s="312">
        <f>F48/D48</f>
        <v>0.7</v>
      </c>
      <c r="G49" s="312">
        <f>G48/D48</f>
        <v>0.33333333333333331</v>
      </c>
      <c r="H49" s="312">
        <f>H48/D48</f>
        <v>0.6333333333333333</v>
      </c>
      <c r="I49" s="312">
        <f>I48/D48</f>
        <v>0.43333333333333335</v>
      </c>
      <c r="J49" s="312">
        <f>J48/D48</f>
        <v>0.4</v>
      </c>
      <c r="K49" s="312">
        <f>K48/D48</f>
        <v>0.4</v>
      </c>
      <c r="L49" s="312">
        <f>L48/D48</f>
        <v>0.1</v>
      </c>
      <c r="M49" s="312">
        <f>M48/D48</f>
        <v>0.33333333333333331</v>
      </c>
      <c r="N49" s="312">
        <f>N48/D48</f>
        <v>0.33333333333333331</v>
      </c>
      <c r="O49" s="312">
        <f>O48/D48</f>
        <v>0.36666666666666664</v>
      </c>
      <c r="P49" s="426">
        <f>P48/D48</f>
        <v>3.3333333333333333E-2</v>
      </c>
      <c r="Q49" s="313">
        <f>Q48/D48</f>
        <v>3.3333333333333333E-2</v>
      </c>
      <c r="R49" s="427">
        <f>R48/D48</f>
        <v>3.3333333333333333E-2</v>
      </c>
      <c r="S49" s="427">
        <f>S48/D48</f>
        <v>0</v>
      </c>
    </row>
    <row r="50" spans="2:19" ht="20.25" customHeight="1" thickBot="1" x14ac:dyDescent="0.25">
      <c r="B50" s="581"/>
      <c r="C50" s="676"/>
      <c r="D50" s="486"/>
      <c r="E50" s="433"/>
      <c r="F50" s="322">
        <f>F48/E48</f>
        <v>0.72413793103448276</v>
      </c>
      <c r="G50" s="322">
        <f>G48/E48</f>
        <v>0.34482758620689657</v>
      </c>
      <c r="H50" s="322">
        <f>H48/E48</f>
        <v>0.65517241379310343</v>
      </c>
      <c r="I50" s="322">
        <f>I48/E48</f>
        <v>0.44827586206896552</v>
      </c>
      <c r="J50" s="322">
        <f>J48/E48</f>
        <v>0.41379310344827586</v>
      </c>
      <c r="K50" s="322">
        <f>K48/E48</f>
        <v>0.41379310344827586</v>
      </c>
      <c r="L50" s="322">
        <f>L48/E48</f>
        <v>0.10344827586206896</v>
      </c>
      <c r="M50" s="322">
        <f>M48/E48</f>
        <v>0.34482758620689657</v>
      </c>
      <c r="N50" s="322">
        <f>N48/E48</f>
        <v>0.34482758620689657</v>
      </c>
      <c r="O50" s="322">
        <f>O48/E48</f>
        <v>0.37931034482758619</v>
      </c>
      <c r="P50" s="434">
        <f>P48/E48</f>
        <v>3.4482758620689655E-2</v>
      </c>
      <c r="Q50" s="323">
        <f>Q48/E48</f>
        <v>3.4482758620689655E-2</v>
      </c>
      <c r="R50" s="435"/>
      <c r="S50" s="435"/>
    </row>
    <row r="51" spans="2:19" ht="20.25" customHeight="1" thickTop="1" x14ac:dyDescent="0.2">
      <c r="B51" s="581"/>
      <c r="C51" s="26" t="s">
        <v>281</v>
      </c>
      <c r="D51" s="550">
        <f>D36+D39+D42+D45</f>
        <v>291</v>
      </c>
      <c r="E51" s="37">
        <f>E36+E39+E42+E45</f>
        <v>249</v>
      </c>
      <c r="F51" s="23">
        <f t="shared" ref="F51:Q51" si="1">F36+F39+F42+F45</f>
        <v>167</v>
      </c>
      <c r="G51" s="23">
        <f t="shared" si="1"/>
        <v>58</v>
      </c>
      <c r="H51" s="23">
        <f t="shared" si="1"/>
        <v>106</v>
      </c>
      <c r="I51" s="23">
        <f t="shared" si="1"/>
        <v>72</v>
      </c>
      <c r="J51" s="23">
        <f>J36+J39+J42+J45</f>
        <v>78</v>
      </c>
      <c r="K51" s="23">
        <f t="shared" ref="K51:N51" si="2">K36+K39+K42+K45</f>
        <v>19</v>
      </c>
      <c r="L51" s="23">
        <f t="shared" si="2"/>
        <v>4</v>
      </c>
      <c r="M51" s="23">
        <f t="shared" si="2"/>
        <v>25</v>
      </c>
      <c r="N51" s="23">
        <f t="shared" si="2"/>
        <v>18</v>
      </c>
      <c r="O51" s="23">
        <f t="shared" si="1"/>
        <v>18</v>
      </c>
      <c r="P51" s="23">
        <f>P36+P39+P42+P45</f>
        <v>7</v>
      </c>
      <c r="Q51" s="74">
        <f t="shared" si="1"/>
        <v>18</v>
      </c>
      <c r="R51" s="157">
        <f>R36+R39+R42+R45</f>
        <v>24</v>
      </c>
      <c r="S51" s="157">
        <f>S36+S39+S42+S45</f>
        <v>18</v>
      </c>
    </row>
    <row r="52" spans="2:19" ht="20.25" customHeight="1" x14ac:dyDescent="0.2">
      <c r="B52" s="581"/>
      <c r="C52" s="33" t="s">
        <v>282</v>
      </c>
      <c r="D52" s="150"/>
      <c r="E52" s="425">
        <f>E51/D51</f>
        <v>0.85567010309278346</v>
      </c>
      <c r="F52" s="312">
        <f>F51/D51</f>
        <v>0.57388316151202745</v>
      </c>
      <c r="G52" s="312">
        <f>G51/D51</f>
        <v>0.19931271477663232</v>
      </c>
      <c r="H52" s="312">
        <f>H51/D51</f>
        <v>0.36426116838487971</v>
      </c>
      <c r="I52" s="312">
        <f>I51/D51</f>
        <v>0.24742268041237114</v>
      </c>
      <c r="J52" s="312">
        <f>J51/D51</f>
        <v>0.26804123711340205</v>
      </c>
      <c r="K52" s="312">
        <f>K51/D51</f>
        <v>6.5292096219931275E-2</v>
      </c>
      <c r="L52" s="312">
        <f>L51/D51</f>
        <v>1.3745704467353952E-2</v>
      </c>
      <c r="M52" s="312">
        <f>M51/D51</f>
        <v>8.5910652920962199E-2</v>
      </c>
      <c r="N52" s="312">
        <f>N51/D51</f>
        <v>6.1855670103092786E-2</v>
      </c>
      <c r="O52" s="312">
        <f>O51/D51</f>
        <v>6.1855670103092786E-2</v>
      </c>
      <c r="P52" s="312">
        <f>P51/D51</f>
        <v>2.4054982817869417E-2</v>
      </c>
      <c r="Q52" s="313">
        <f>Q51/D51</f>
        <v>6.1855670103092786E-2</v>
      </c>
      <c r="R52" s="427">
        <f>R51/D51</f>
        <v>8.247422680412371E-2</v>
      </c>
      <c r="S52" s="427">
        <f>S51/D51</f>
        <v>6.1855670103092786E-2</v>
      </c>
    </row>
    <row r="53" spans="2:19" ht="20.25" customHeight="1" x14ac:dyDescent="0.2">
      <c r="B53" s="581"/>
      <c r="C53" s="27"/>
      <c r="D53" s="151"/>
      <c r="E53" s="431"/>
      <c r="F53" s="318">
        <f>F51/E51</f>
        <v>0.67068273092369479</v>
      </c>
      <c r="G53" s="318">
        <f>G51/E51</f>
        <v>0.23293172690763053</v>
      </c>
      <c r="H53" s="318">
        <f>H51/E51</f>
        <v>0.42570281124497994</v>
      </c>
      <c r="I53" s="318">
        <f>I51/E51</f>
        <v>0.28915662650602408</v>
      </c>
      <c r="J53" s="318">
        <f>J51/E51</f>
        <v>0.31325301204819278</v>
      </c>
      <c r="K53" s="318">
        <f>K51/E51</f>
        <v>7.6305220883534142E-2</v>
      </c>
      <c r="L53" s="318">
        <f>L51/E51</f>
        <v>1.6064257028112448E-2</v>
      </c>
      <c r="M53" s="318">
        <f>M51/E51</f>
        <v>0.10040160642570281</v>
      </c>
      <c r="N53" s="318">
        <f>N51/E51</f>
        <v>7.2289156626506021E-2</v>
      </c>
      <c r="O53" s="318">
        <f>O51/E51</f>
        <v>7.2289156626506021E-2</v>
      </c>
      <c r="P53" s="318">
        <f>P51/E51</f>
        <v>2.8112449799196786E-2</v>
      </c>
      <c r="Q53" s="319">
        <f>Q51/E51</f>
        <v>7.2289156626506021E-2</v>
      </c>
      <c r="R53" s="432"/>
      <c r="S53" s="432"/>
    </row>
    <row r="54" spans="2:19" ht="20.25" customHeight="1" x14ac:dyDescent="0.2">
      <c r="B54" s="581"/>
      <c r="C54" s="28" t="s">
        <v>281</v>
      </c>
      <c r="D54" s="477">
        <f>D39+D42+D45+D48</f>
        <v>150</v>
      </c>
      <c r="E54" s="36">
        <f>E39+E42+E45+E48</f>
        <v>139</v>
      </c>
      <c r="F54" s="8">
        <f t="shared" ref="F54:R54" si="3">F39+F42+F45+F48</f>
        <v>100</v>
      </c>
      <c r="G54" s="8">
        <f t="shared" si="3"/>
        <v>41</v>
      </c>
      <c r="H54" s="8">
        <f t="shared" si="3"/>
        <v>66</v>
      </c>
      <c r="I54" s="8">
        <f t="shared" si="3"/>
        <v>50</v>
      </c>
      <c r="J54" s="8">
        <f>J39+J42+J45+J48</f>
        <v>52</v>
      </c>
      <c r="K54" s="8">
        <f t="shared" ref="K54:N54" si="4">K39+K42+K45+K48</f>
        <v>20</v>
      </c>
      <c r="L54" s="8">
        <f t="shared" si="4"/>
        <v>5</v>
      </c>
      <c r="M54" s="8">
        <f t="shared" si="4"/>
        <v>28</v>
      </c>
      <c r="N54" s="8">
        <f t="shared" si="4"/>
        <v>21</v>
      </c>
      <c r="O54" s="8">
        <f t="shared" si="3"/>
        <v>26</v>
      </c>
      <c r="P54" s="8">
        <f>P39+P42+P45+P48</f>
        <v>5</v>
      </c>
      <c r="Q54" s="75">
        <f>Q39+Q42+Q45+Q48</f>
        <v>8</v>
      </c>
      <c r="R54" s="155">
        <f t="shared" si="3"/>
        <v>6</v>
      </c>
      <c r="S54" s="155">
        <f>S39+S42+S45+S48</f>
        <v>5</v>
      </c>
    </row>
    <row r="55" spans="2:19" ht="20.25" customHeight="1" x14ac:dyDescent="0.2">
      <c r="B55" s="581"/>
      <c r="C55" s="33" t="s">
        <v>283</v>
      </c>
      <c r="D55" s="438"/>
      <c r="E55" s="425">
        <f>E54/D54</f>
        <v>0.92666666666666664</v>
      </c>
      <c r="F55" s="312">
        <f>F54/D54</f>
        <v>0.66666666666666663</v>
      </c>
      <c r="G55" s="312">
        <f>G54/D54</f>
        <v>0.27333333333333332</v>
      </c>
      <c r="H55" s="312">
        <f>H54/D54</f>
        <v>0.44</v>
      </c>
      <c r="I55" s="312">
        <f>I54/D54</f>
        <v>0.33333333333333331</v>
      </c>
      <c r="J55" s="312">
        <f>J54/D54</f>
        <v>0.34666666666666668</v>
      </c>
      <c r="K55" s="312">
        <f>K54/D54</f>
        <v>0.13333333333333333</v>
      </c>
      <c r="L55" s="312">
        <f>L54/D54</f>
        <v>3.3333333333333333E-2</v>
      </c>
      <c r="M55" s="312">
        <f>M54/D54</f>
        <v>0.18666666666666668</v>
      </c>
      <c r="N55" s="312">
        <f>N54/D54</f>
        <v>0.14000000000000001</v>
      </c>
      <c r="O55" s="312">
        <f>O54/D54</f>
        <v>0.17333333333333334</v>
      </c>
      <c r="P55" s="426">
        <f>P54/D54</f>
        <v>3.3333333333333333E-2</v>
      </c>
      <c r="Q55" s="313">
        <f>Q54/D54</f>
        <v>5.3333333333333337E-2</v>
      </c>
      <c r="R55" s="427">
        <f>R54/D54</f>
        <v>0.04</v>
      </c>
      <c r="S55" s="427">
        <f>S54/D54</f>
        <v>3.3333333333333333E-2</v>
      </c>
    </row>
    <row r="56" spans="2:19" ht="20.25" customHeight="1" thickBot="1" x14ac:dyDescent="0.25">
      <c r="B56" s="587"/>
      <c r="C56" s="27"/>
      <c r="D56" s="151"/>
      <c r="E56" s="439"/>
      <c r="F56" s="325">
        <f>F54/E54</f>
        <v>0.71942446043165464</v>
      </c>
      <c r="G56" s="325">
        <f>G54/E54</f>
        <v>0.29496402877697842</v>
      </c>
      <c r="H56" s="325">
        <f>H54/E54</f>
        <v>0.47482014388489208</v>
      </c>
      <c r="I56" s="325">
        <f>I54/E54</f>
        <v>0.35971223021582732</v>
      </c>
      <c r="J56" s="325">
        <f>J54/E54</f>
        <v>0.37410071942446044</v>
      </c>
      <c r="K56" s="325">
        <f>K54/E54</f>
        <v>0.14388489208633093</v>
      </c>
      <c r="L56" s="325">
        <f>L54/E54</f>
        <v>3.5971223021582732E-2</v>
      </c>
      <c r="M56" s="325">
        <f>M54/E54</f>
        <v>0.20143884892086331</v>
      </c>
      <c r="N56" s="325">
        <f>N54/E54</f>
        <v>0.15107913669064749</v>
      </c>
      <c r="O56" s="325">
        <f>O54/E54</f>
        <v>0.18705035971223022</v>
      </c>
      <c r="P56" s="440">
        <f>P54/E54</f>
        <v>3.5971223021582732E-2</v>
      </c>
      <c r="Q56" s="326">
        <f>Q54/E54</f>
        <v>5.7553956834532377E-2</v>
      </c>
      <c r="R56" s="441"/>
      <c r="S56" s="441"/>
    </row>
    <row r="57" spans="2:19" ht="20.25" customHeight="1" x14ac:dyDescent="0.2">
      <c r="B57" s="734" t="s">
        <v>349</v>
      </c>
      <c r="C57" s="734"/>
      <c r="D57" s="734"/>
      <c r="E57" s="735"/>
      <c r="F57" s="735"/>
      <c r="G57" s="735"/>
      <c r="H57" s="735"/>
      <c r="I57" s="735"/>
      <c r="J57" s="735"/>
      <c r="K57" s="735"/>
      <c r="L57" s="735"/>
      <c r="M57" s="735"/>
      <c r="N57" s="735"/>
      <c r="O57" s="735"/>
      <c r="P57" s="735"/>
      <c r="Q57" s="735"/>
      <c r="R57" s="735"/>
      <c r="S57" s="76"/>
    </row>
    <row r="58" spans="2:19" x14ac:dyDescent="0.2">
      <c r="B58" s="17"/>
      <c r="C58" s="21"/>
    </row>
    <row r="59" spans="2:19" x14ac:dyDescent="0.2">
      <c r="C59" s="15"/>
      <c r="D59" s="15"/>
    </row>
    <row r="60" spans="2:19" x14ac:dyDescent="0.2">
      <c r="C60" s="15"/>
      <c r="D60" s="15"/>
    </row>
    <row r="61" spans="2:19" x14ac:dyDescent="0.2">
      <c r="C61" s="15"/>
      <c r="D61" s="15"/>
    </row>
    <row r="62" spans="2:19" x14ac:dyDescent="0.2">
      <c r="C62" s="15"/>
      <c r="D62" s="15"/>
    </row>
    <row r="63" spans="2:19" x14ac:dyDescent="0.2">
      <c r="C63" s="15"/>
      <c r="D63" s="15"/>
    </row>
    <row r="64" spans="2:19" x14ac:dyDescent="0.2">
      <c r="C64" s="15"/>
      <c r="D64" s="15"/>
    </row>
    <row r="65" spans="3:4" x14ac:dyDescent="0.2">
      <c r="C65" s="15"/>
      <c r="D65" s="15"/>
    </row>
    <row r="66" spans="3:4" x14ac:dyDescent="0.2">
      <c r="C66" s="15"/>
      <c r="D66" s="15"/>
    </row>
    <row r="67" spans="3:4" x14ac:dyDescent="0.2">
      <c r="C67" s="15"/>
      <c r="D67" s="15"/>
    </row>
    <row r="68" spans="3:4" x14ac:dyDescent="0.2">
      <c r="C68" s="15"/>
      <c r="D68" s="15"/>
    </row>
    <row r="69" spans="3:4" x14ac:dyDescent="0.2">
      <c r="C69" s="15"/>
      <c r="D69" s="15"/>
    </row>
    <row r="70" spans="3:4" x14ac:dyDescent="0.2">
      <c r="C70" s="15"/>
      <c r="D70" s="15"/>
    </row>
    <row r="71" spans="3:4" x14ac:dyDescent="0.2">
      <c r="C71" s="15"/>
      <c r="D71" s="15"/>
    </row>
    <row r="72" spans="3:4" x14ac:dyDescent="0.2">
      <c r="C72" s="15"/>
      <c r="D72" s="15"/>
    </row>
    <row r="73" spans="3:4" x14ac:dyDescent="0.2">
      <c r="C73" s="15"/>
      <c r="D73" s="15"/>
    </row>
    <row r="74" spans="3:4" x14ac:dyDescent="0.2">
      <c r="C74" s="15"/>
      <c r="D74" s="15"/>
    </row>
    <row r="75" spans="3:4" x14ac:dyDescent="0.2">
      <c r="C75" s="15"/>
      <c r="D75" s="15"/>
    </row>
    <row r="76" spans="3:4" x14ac:dyDescent="0.2">
      <c r="C76" s="15"/>
      <c r="D76" s="15"/>
    </row>
    <row r="77" spans="3:4" x14ac:dyDescent="0.2">
      <c r="C77" s="15"/>
      <c r="D77" s="15"/>
    </row>
    <row r="78" spans="3:4" x14ac:dyDescent="0.2">
      <c r="C78" s="15"/>
      <c r="D78" s="15"/>
    </row>
    <row r="79" spans="3:4" x14ac:dyDescent="0.2">
      <c r="C79" s="15"/>
      <c r="D79" s="15"/>
    </row>
    <row r="80" spans="3:4" x14ac:dyDescent="0.2">
      <c r="C80" s="15"/>
      <c r="D80" s="15"/>
    </row>
    <row r="81" spans="1:4" x14ac:dyDescent="0.2">
      <c r="C81" s="15"/>
      <c r="D81" s="15"/>
    </row>
    <row r="82" spans="1:4" x14ac:dyDescent="0.2">
      <c r="A82" s="1"/>
      <c r="B82" s="1"/>
      <c r="C82" s="15"/>
      <c r="D82" s="15"/>
    </row>
    <row r="83" spans="1:4" x14ac:dyDescent="0.2">
      <c r="A83" s="1"/>
      <c r="B83" s="1"/>
      <c r="C83" s="15"/>
      <c r="D83" s="15"/>
    </row>
  </sheetData>
  <mergeCells count="33">
    <mergeCell ref="R8:R11"/>
    <mergeCell ref="C42:C44"/>
    <mergeCell ref="S8:S11"/>
    <mergeCell ref="C24:C26"/>
    <mergeCell ref="C27:C29"/>
    <mergeCell ref="C30:C32"/>
    <mergeCell ref="E8:E11"/>
    <mergeCell ref="O9:O11"/>
    <mergeCell ref="I9:I11"/>
    <mergeCell ref="B8:C11"/>
    <mergeCell ref="D8:D11"/>
    <mergeCell ref="G9:G11"/>
    <mergeCell ref="F9:F11"/>
    <mergeCell ref="M9:M11"/>
    <mergeCell ref="J9:J11"/>
    <mergeCell ref="H9:H11"/>
    <mergeCell ref="K9:K11"/>
    <mergeCell ref="L9:L11"/>
    <mergeCell ref="N9:N11"/>
    <mergeCell ref="P9:P11"/>
    <mergeCell ref="Q9:Q11"/>
    <mergeCell ref="B57:R57"/>
    <mergeCell ref="B12:C14"/>
    <mergeCell ref="C45:C47"/>
    <mergeCell ref="C48:C50"/>
    <mergeCell ref="B33:B56"/>
    <mergeCell ref="C33:C35"/>
    <mergeCell ref="B15:B32"/>
    <mergeCell ref="C15:C17"/>
    <mergeCell ref="C18:C20"/>
    <mergeCell ref="C21:C23"/>
    <mergeCell ref="C36:C38"/>
    <mergeCell ref="C39:C41"/>
  </mergeCells>
  <phoneticPr fontId="2"/>
  <pageMargins left="0.78" right="0.45" top="0.55000000000000004" bottom="0.39370078740157483" header="0.28999999999999998" footer="0.19685039370078741"/>
  <pageSetup paperSize="9" scale="53" fitToHeight="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6">
    <tabColor rgb="FF00B0F0"/>
  </sheetPr>
  <dimension ref="B2:G21"/>
  <sheetViews>
    <sheetView view="pageBreakPreview" topLeftCell="A39" zoomScaleNormal="100" zoomScaleSheetLayoutView="100" workbookViewId="0">
      <selection activeCell="J11" sqref="J11"/>
    </sheetView>
  </sheetViews>
  <sheetFormatPr defaultColWidth="9" defaultRowHeight="13.2" x14ac:dyDescent="0.2"/>
  <cols>
    <col min="1" max="1" width="4.21875" style="1" customWidth="1"/>
    <col min="2" max="2" width="4.6640625" style="1" customWidth="1"/>
    <col min="3" max="3" width="18.6640625" style="1" customWidth="1"/>
    <col min="4" max="7" width="15.6640625" style="1" customWidth="1"/>
    <col min="8" max="16384" width="9" style="1"/>
  </cols>
  <sheetData>
    <row r="2" spans="2:7" x14ac:dyDescent="0.2">
      <c r="B2" s="1" t="s">
        <v>350</v>
      </c>
    </row>
    <row r="4" spans="2:7" ht="20.25" customHeight="1" thickBot="1" x14ac:dyDescent="0.25">
      <c r="B4" s="1" t="s">
        <v>296</v>
      </c>
      <c r="F4" s="442"/>
      <c r="G4" s="42" t="s">
        <v>351</v>
      </c>
    </row>
    <row r="5" spans="2:7" ht="18" customHeight="1" x14ac:dyDescent="0.2">
      <c r="B5" s="696"/>
      <c r="C5" s="730"/>
      <c r="D5" s="731" t="s">
        <v>352</v>
      </c>
      <c r="E5" s="746"/>
      <c r="F5" s="746"/>
      <c r="G5" s="732"/>
    </row>
    <row r="6" spans="2:7" ht="46.5" customHeight="1" x14ac:dyDescent="0.2">
      <c r="B6" s="696"/>
      <c r="C6" s="730"/>
      <c r="D6" s="291" t="s">
        <v>259</v>
      </c>
      <c r="E6" s="293" t="s">
        <v>353</v>
      </c>
      <c r="F6" s="294" t="s">
        <v>354</v>
      </c>
      <c r="G6" s="292" t="s">
        <v>355</v>
      </c>
    </row>
    <row r="7" spans="2:7" ht="37.5" customHeight="1" thickBot="1" x14ac:dyDescent="0.25">
      <c r="B7" s="592" t="s">
        <v>266</v>
      </c>
      <c r="C7" s="733"/>
      <c r="D7" s="416">
        <f>SUM(D8:D13)</f>
        <v>388</v>
      </c>
      <c r="E7" s="443">
        <v>18.52168299849756</v>
      </c>
      <c r="F7" s="443">
        <v>10.905935745214576</v>
      </c>
      <c r="G7" s="444">
        <f>F7/E7</f>
        <v>0.58881991156523095</v>
      </c>
    </row>
    <row r="8" spans="2:7" ht="37.5" customHeight="1" thickTop="1" x14ac:dyDescent="0.2">
      <c r="B8" s="580" t="s">
        <v>300</v>
      </c>
      <c r="C8" s="408" t="s">
        <v>268</v>
      </c>
      <c r="D8" s="409">
        <v>46</v>
      </c>
      <c r="E8" s="445">
        <v>17.608383233532933</v>
      </c>
      <c r="F8" s="445">
        <v>10.528892215568863</v>
      </c>
      <c r="G8" s="446">
        <f>F8/E8</f>
        <v>0.59794769774875878</v>
      </c>
    </row>
    <row r="9" spans="2:7" ht="37.5" customHeight="1" x14ac:dyDescent="0.2">
      <c r="B9" s="581"/>
      <c r="C9" s="411" t="s">
        <v>269</v>
      </c>
      <c r="D9" s="412">
        <v>81</v>
      </c>
      <c r="E9" s="447">
        <v>19.267196999094555</v>
      </c>
      <c r="F9" s="447">
        <v>12.690141729955469</v>
      </c>
      <c r="G9" s="448">
        <f>F9/E9</f>
        <v>0.65863974560242633</v>
      </c>
    </row>
    <row r="10" spans="2:7" ht="37.5" customHeight="1" x14ac:dyDescent="0.2">
      <c r="B10" s="581"/>
      <c r="C10" s="414" t="s">
        <v>301</v>
      </c>
      <c r="D10" s="412">
        <v>25</v>
      </c>
      <c r="E10" s="447">
        <v>19.119778270509979</v>
      </c>
      <c r="F10" s="447">
        <v>14.682926829268293</v>
      </c>
      <c r="G10" s="448">
        <f t="shared" ref="G10:G21" si="0">F10/E10</f>
        <v>0.7679444092672868</v>
      </c>
    </row>
    <row r="11" spans="2:7" ht="37.5" customHeight="1" x14ac:dyDescent="0.2">
      <c r="B11" s="581"/>
      <c r="C11" s="414" t="s">
        <v>271</v>
      </c>
      <c r="D11" s="412">
        <v>73</v>
      </c>
      <c r="E11" s="447">
        <v>16.395586492890992</v>
      </c>
      <c r="F11" s="447">
        <v>8.0244668246445521</v>
      </c>
      <c r="G11" s="448">
        <f t="shared" si="0"/>
        <v>0.48942847077315005</v>
      </c>
    </row>
    <row r="12" spans="2:7" ht="37.5" customHeight="1" x14ac:dyDescent="0.2">
      <c r="B12" s="581"/>
      <c r="C12" s="411" t="s">
        <v>272</v>
      </c>
      <c r="D12" s="412">
        <v>8</v>
      </c>
      <c r="E12" s="447">
        <v>18.607308743169398</v>
      </c>
      <c r="F12" s="447">
        <v>8.2801912568305998</v>
      </c>
      <c r="G12" s="448">
        <f t="shared" si="0"/>
        <v>0.44499671452327544</v>
      </c>
    </row>
    <row r="13" spans="2:7" ht="37.5" customHeight="1" thickBot="1" x14ac:dyDescent="0.25">
      <c r="B13" s="582"/>
      <c r="C13" s="415" t="s">
        <v>273</v>
      </c>
      <c r="D13" s="416">
        <v>155</v>
      </c>
      <c r="E13" s="443">
        <v>18.466570444175435</v>
      </c>
      <c r="F13" s="443">
        <v>10.138634882205046</v>
      </c>
      <c r="G13" s="444">
        <f>F13/E13</f>
        <v>0.54902641033722033</v>
      </c>
    </row>
    <row r="14" spans="2:7" ht="37.5" customHeight="1" thickTop="1" x14ac:dyDescent="0.2">
      <c r="B14" s="581" t="s">
        <v>302</v>
      </c>
      <c r="C14" s="417" t="s">
        <v>303</v>
      </c>
      <c r="D14" s="418">
        <v>83</v>
      </c>
      <c r="E14" s="449">
        <v>17.050424929178472</v>
      </c>
      <c r="F14" s="449">
        <v>9.3529745042492909</v>
      </c>
      <c r="G14" s="450">
        <f t="shared" si="0"/>
        <v>0.5485478832989964</v>
      </c>
    </row>
    <row r="15" spans="2:7" ht="37.5" customHeight="1" x14ac:dyDescent="0.2">
      <c r="B15" s="581"/>
      <c r="C15" s="411" t="s">
        <v>304</v>
      </c>
      <c r="D15" s="412">
        <v>160</v>
      </c>
      <c r="E15" s="447">
        <v>17.137380777696254</v>
      </c>
      <c r="F15" s="447">
        <v>9.3026167767180272</v>
      </c>
      <c r="G15" s="451">
        <f t="shared" si="0"/>
        <v>0.54282605360704139</v>
      </c>
    </row>
    <row r="16" spans="2:7" ht="37.5" customHeight="1" x14ac:dyDescent="0.2">
      <c r="B16" s="581"/>
      <c r="C16" s="411" t="s">
        <v>305</v>
      </c>
      <c r="D16" s="412">
        <v>45</v>
      </c>
      <c r="E16" s="447">
        <v>16.033903420523139</v>
      </c>
      <c r="F16" s="447">
        <v>9.8415492957746498</v>
      </c>
      <c r="G16" s="451">
        <f t="shared" si="0"/>
        <v>0.61379621902783976</v>
      </c>
    </row>
    <row r="17" spans="2:7" ht="37.5" customHeight="1" x14ac:dyDescent="0.2">
      <c r="B17" s="581"/>
      <c r="C17" s="411" t="s">
        <v>306</v>
      </c>
      <c r="D17" s="412">
        <v>37</v>
      </c>
      <c r="E17" s="447">
        <v>16.056875000000002</v>
      </c>
      <c r="F17" s="447">
        <v>8.7883333333333322</v>
      </c>
      <c r="G17" s="451">
        <f t="shared" si="0"/>
        <v>0.54732526306229146</v>
      </c>
    </row>
    <row r="18" spans="2:7" ht="37.5" customHeight="1" x14ac:dyDescent="0.2">
      <c r="B18" s="581"/>
      <c r="C18" s="411" t="s">
        <v>307</v>
      </c>
      <c r="D18" s="412">
        <v>33</v>
      </c>
      <c r="E18" s="447">
        <v>16.865649903819733</v>
      </c>
      <c r="F18" s="447">
        <v>10.09084913437758</v>
      </c>
      <c r="G18" s="451">
        <f t="shared" si="0"/>
        <v>0.59830775522573865</v>
      </c>
    </row>
    <row r="19" spans="2:7" ht="37.5" customHeight="1" thickBot="1" x14ac:dyDescent="0.25">
      <c r="B19" s="581"/>
      <c r="C19" s="415" t="s">
        <v>308</v>
      </c>
      <c r="D19" s="416">
        <v>30</v>
      </c>
      <c r="E19" s="443">
        <v>19.54445961507961</v>
      </c>
      <c r="F19" s="443">
        <v>11.612337863836656</v>
      </c>
      <c r="G19" s="452">
        <f t="shared" si="0"/>
        <v>0.59414985589456293</v>
      </c>
    </row>
    <row r="20" spans="2:7" ht="37.5" customHeight="1" thickTop="1" x14ac:dyDescent="0.2">
      <c r="B20" s="581"/>
      <c r="C20" s="422" t="s">
        <v>309</v>
      </c>
      <c r="D20" s="412">
        <f>D15+D16+D17+D18</f>
        <v>275</v>
      </c>
      <c r="E20" s="449">
        <f>SUM(E15:E18)/4</f>
        <v>16.523452275509783</v>
      </c>
      <c r="F20" s="449">
        <f>SUM(F15:F18)/4</f>
        <v>9.5058371350508963</v>
      </c>
      <c r="G20" s="448">
        <f t="shared" si="0"/>
        <v>0.57529364787405612</v>
      </c>
    </row>
    <row r="21" spans="2:7" ht="37.5" customHeight="1" thickBot="1" x14ac:dyDescent="0.25">
      <c r="B21" s="587"/>
      <c r="C21" s="423" t="s">
        <v>310</v>
      </c>
      <c r="D21" s="453">
        <f>D16+D17+D18+D19</f>
        <v>145</v>
      </c>
      <c r="E21" s="454">
        <f>SUM(E16:E19)/4</f>
        <v>17.125221984855621</v>
      </c>
      <c r="F21" s="455">
        <f>SUM(F16:F19)/4</f>
        <v>10.083267406830554</v>
      </c>
      <c r="G21" s="456">
        <f t="shared" si="0"/>
        <v>0.58879630382295245</v>
      </c>
    </row>
  </sheetData>
  <mergeCells count="5">
    <mergeCell ref="D5:G5"/>
    <mergeCell ref="B14:B21"/>
    <mergeCell ref="B7:C7"/>
    <mergeCell ref="B5:C6"/>
    <mergeCell ref="B8:B13"/>
  </mergeCells>
  <phoneticPr fontId="2"/>
  <printOptions horizontalCentered="1"/>
  <pageMargins left="0.86614173228346458" right="0.6692913385826772" top="0.98425196850393704" bottom="0.51181102362204722" header="0.51181102362204722" footer="0.19685039370078741"/>
  <pageSetup paperSize="9" firstPageNumber="22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7">
    <tabColor rgb="FF00B0F0"/>
    <pageSetUpPr fitToPage="1"/>
  </sheetPr>
  <dimension ref="A2:AG79"/>
  <sheetViews>
    <sheetView view="pageBreakPreview" topLeftCell="A58" zoomScaleNormal="100" zoomScaleSheetLayoutView="100" workbookViewId="0">
      <selection activeCell="A79" sqref="A79:B79"/>
    </sheetView>
  </sheetViews>
  <sheetFormatPr defaultColWidth="9" defaultRowHeight="13.2" x14ac:dyDescent="0.2"/>
  <cols>
    <col min="1" max="1" width="3.5546875" style="15" customWidth="1"/>
    <col min="2" max="2" width="4.6640625" style="15" customWidth="1"/>
    <col min="3" max="3" width="18.109375" style="1" customWidth="1"/>
    <col min="4" max="4" width="9.33203125" style="1" customWidth="1"/>
    <col min="5" max="9" width="9" style="1"/>
    <col min="10" max="11" width="8.88671875" style="1" customWidth="1"/>
    <col min="12" max="14" width="9" style="1"/>
    <col min="15" max="16" width="9.6640625" style="1" customWidth="1"/>
    <col min="17" max="20" width="8.6640625" style="1" customWidth="1"/>
    <col min="21" max="40" width="4.6640625" style="1" customWidth="1"/>
    <col min="41" max="16384" width="9" style="1"/>
  </cols>
  <sheetData>
    <row r="2" spans="2:33" x14ac:dyDescent="0.2">
      <c r="B2" s="1" t="s">
        <v>356</v>
      </c>
    </row>
    <row r="3" spans="2:33" x14ac:dyDescent="0.2">
      <c r="B3" s="1"/>
    </row>
    <row r="4" spans="2:33" x14ac:dyDescent="0.2">
      <c r="B4" s="1"/>
    </row>
    <row r="5" spans="2:33" x14ac:dyDescent="0.2">
      <c r="B5" s="1"/>
      <c r="K5" s="30" t="s">
        <v>168</v>
      </c>
    </row>
    <row r="6" spans="2:33" x14ac:dyDescent="0.2">
      <c r="B6" s="1"/>
      <c r="K6" s="30" t="s">
        <v>312</v>
      </c>
    </row>
    <row r="7" spans="2:33" x14ac:dyDescent="0.2">
      <c r="B7" s="1"/>
      <c r="I7" s="41"/>
      <c r="K7" s="30" t="s">
        <v>333</v>
      </c>
    </row>
    <row r="8" spans="2:33" ht="13.8" thickBot="1" x14ac:dyDescent="0.25">
      <c r="B8" s="1" t="s">
        <v>296</v>
      </c>
      <c r="O8" s="2"/>
      <c r="P8" s="2" t="s">
        <v>334</v>
      </c>
    </row>
    <row r="9" spans="2:33" ht="15" customHeight="1" x14ac:dyDescent="0.2">
      <c r="B9" s="696"/>
      <c r="C9" s="696"/>
      <c r="D9" s="584" t="s">
        <v>259</v>
      </c>
      <c r="E9" s="743" t="s">
        <v>335</v>
      </c>
      <c r="F9" s="152"/>
      <c r="G9" s="152"/>
      <c r="H9" s="152"/>
      <c r="I9" s="152"/>
      <c r="J9" s="153"/>
      <c r="K9" s="153"/>
      <c r="L9" s="153"/>
      <c r="M9" s="153"/>
      <c r="N9" s="153"/>
      <c r="O9" s="753" t="s">
        <v>336</v>
      </c>
      <c r="P9" s="753" t="s">
        <v>315</v>
      </c>
    </row>
    <row r="10" spans="2:33" ht="15" customHeight="1" x14ac:dyDescent="0.2">
      <c r="B10" s="696"/>
      <c r="C10" s="696"/>
      <c r="D10" s="585"/>
      <c r="E10" s="744"/>
      <c r="F10" s="747" t="s">
        <v>357</v>
      </c>
      <c r="G10" s="747" t="s">
        <v>358</v>
      </c>
      <c r="H10" s="747" t="s">
        <v>359</v>
      </c>
      <c r="I10" s="747" t="s">
        <v>360</v>
      </c>
      <c r="J10" s="747" t="s">
        <v>361</v>
      </c>
      <c r="K10" s="747" t="s">
        <v>362</v>
      </c>
      <c r="L10" s="750" t="s">
        <v>363</v>
      </c>
      <c r="M10" s="750" t="s">
        <v>364</v>
      </c>
      <c r="N10" s="750" t="s">
        <v>348</v>
      </c>
      <c r="O10" s="754"/>
      <c r="P10" s="754"/>
    </row>
    <row r="11" spans="2:33" ht="10.5" customHeight="1" x14ac:dyDescent="0.2">
      <c r="B11" s="696"/>
      <c r="C11" s="696"/>
      <c r="D11" s="585"/>
      <c r="E11" s="744"/>
      <c r="F11" s="748"/>
      <c r="G11" s="748"/>
      <c r="H11" s="748"/>
      <c r="I11" s="748"/>
      <c r="J11" s="748"/>
      <c r="K11" s="748"/>
      <c r="L11" s="751"/>
      <c r="M11" s="751"/>
      <c r="N11" s="751"/>
      <c r="O11" s="754"/>
      <c r="P11" s="754"/>
    </row>
    <row r="12" spans="2:33" ht="59.25" customHeight="1" x14ac:dyDescent="0.2">
      <c r="B12" s="696"/>
      <c r="C12" s="696"/>
      <c r="D12" s="687"/>
      <c r="E12" s="745"/>
      <c r="F12" s="749"/>
      <c r="G12" s="749"/>
      <c r="H12" s="749"/>
      <c r="I12" s="749"/>
      <c r="J12" s="749"/>
      <c r="K12" s="749"/>
      <c r="L12" s="752"/>
      <c r="M12" s="752"/>
      <c r="N12" s="752"/>
      <c r="O12" s="755"/>
      <c r="P12" s="755"/>
      <c r="AG12" s="1" t="s">
        <v>265</v>
      </c>
    </row>
    <row r="13" spans="2:33" ht="18" customHeight="1" x14ac:dyDescent="0.2">
      <c r="B13" s="680" t="s">
        <v>266</v>
      </c>
      <c r="C13" s="705"/>
      <c r="D13" s="149">
        <v>427</v>
      </c>
      <c r="E13" s="36">
        <f>E16+E19+E22+E25+E28+E31</f>
        <v>322</v>
      </c>
      <c r="F13" s="8">
        <f>F16+F19+F22+F25+F28+F31</f>
        <v>71</v>
      </c>
      <c r="G13" s="8">
        <f>G16+G19+G22+G25+G28+G31</f>
        <v>101</v>
      </c>
      <c r="H13" s="8">
        <f>H16+H19+H22+H25+H28+H31</f>
        <v>12</v>
      </c>
      <c r="I13" s="8">
        <f t="shared" ref="I13:N13" si="0">I16+I19+I22+I25+I28+I31</f>
        <v>216</v>
      </c>
      <c r="J13" s="8">
        <f t="shared" si="0"/>
        <v>44</v>
      </c>
      <c r="K13" s="8">
        <f>K16+K19+K22+K25+K28+K31</f>
        <v>4</v>
      </c>
      <c r="L13" s="8">
        <f t="shared" si="0"/>
        <v>50</v>
      </c>
      <c r="M13" s="8">
        <f>M16+M19+M22+M25+M28+M31</f>
        <v>78</v>
      </c>
      <c r="N13" s="7">
        <f t="shared" si="0"/>
        <v>26</v>
      </c>
      <c r="O13" s="155">
        <f>O16+O19+O22+O25+O28+O31</f>
        <v>73</v>
      </c>
      <c r="P13" s="155">
        <f>P16+P19+P22+P25+P28+P31</f>
        <v>32</v>
      </c>
    </row>
    <row r="14" spans="2:33" ht="18" customHeight="1" x14ac:dyDescent="0.2">
      <c r="B14" s="682"/>
      <c r="C14" s="706"/>
      <c r="D14" s="468"/>
      <c r="E14" s="425">
        <f>E13/D13</f>
        <v>0.75409836065573765</v>
      </c>
      <c r="F14" s="312">
        <f>F13/D13</f>
        <v>0.16627634660421545</v>
      </c>
      <c r="G14" s="312">
        <f>G13/D13</f>
        <v>0.23653395784543327</v>
      </c>
      <c r="H14" s="312">
        <f>H13/D13</f>
        <v>2.8103044496487119E-2</v>
      </c>
      <c r="I14" s="312">
        <f>I13/D13</f>
        <v>0.50585480093676816</v>
      </c>
      <c r="J14" s="312">
        <f>J13/D13</f>
        <v>0.10304449648711944</v>
      </c>
      <c r="K14" s="312">
        <f>K13/D13</f>
        <v>9.3676814988290398E-3</v>
      </c>
      <c r="L14" s="312">
        <f>L13/D13</f>
        <v>0.117096018735363</v>
      </c>
      <c r="M14" s="312">
        <f>M13/D13</f>
        <v>0.18266978922716628</v>
      </c>
      <c r="N14" s="426">
        <f>N13/D13</f>
        <v>6.0889929742388757E-2</v>
      </c>
      <c r="O14" s="427">
        <f>O13/D13</f>
        <v>0.17096018735362997</v>
      </c>
      <c r="P14" s="427">
        <f>P13/D13</f>
        <v>7.4941451990632318E-2</v>
      </c>
    </row>
    <row r="15" spans="2:33" ht="18" customHeight="1" thickBot="1" x14ac:dyDescent="0.25">
      <c r="B15" s="684"/>
      <c r="C15" s="736"/>
      <c r="D15" s="469"/>
      <c r="E15" s="428"/>
      <c r="F15" s="314">
        <f>F13/E13</f>
        <v>0.22049689440993789</v>
      </c>
      <c r="G15" s="314">
        <f>G13/E13</f>
        <v>0.31366459627329191</v>
      </c>
      <c r="H15" s="314">
        <f>H13/E13</f>
        <v>3.7267080745341616E-2</v>
      </c>
      <c r="I15" s="314">
        <f>I13/E13</f>
        <v>0.67080745341614911</v>
      </c>
      <c r="J15" s="314">
        <f>J13/E13</f>
        <v>0.13664596273291926</v>
      </c>
      <c r="K15" s="314">
        <f>K13/E13</f>
        <v>1.2422360248447204E-2</v>
      </c>
      <c r="L15" s="314">
        <f>L13/E13</f>
        <v>0.15527950310559005</v>
      </c>
      <c r="M15" s="314">
        <f>M13/E13</f>
        <v>0.24223602484472051</v>
      </c>
      <c r="N15" s="457">
        <f>N13/E13</f>
        <v>8.0745341614906832E-2</v>
      </c>
      <c r="O15" s="430"/>
      <c r="P15" s="430"/>
    </row>
    <row r="16" spans="2:33" ht="18" customHeight="1" thickTop="1" x14ac:dyDescent="0.2">
      <c r="B16" s="580" t="s">
        <v>267</v>
      </c>
      <c r="C16" s="686" t="s">
        <v>268</v>
      </c>
      <c r="D16" s="316">
        <v>49</v>
      </c>
      <c r="E16" s="38">
        <f>D16-O16-P16</f>
        <v>37</v>
      </c>
      <c r="F16" s="39">
        <v>9</v>
      </c>
      <c r="G16" s="39">
        <v>7</v>
      </c>
      <c r="H16" s="39">
        <v>1</v>
      </c>
      <c r="I16" s="39">
        <v>27</v>
      </c>
      <c r="J16" s="39">
        <v>5</v>
      </c>
      <c r="K16" s="39">
        <v>0</v>
      </c>
      <c r="L16" s="39">
        <v>7</v>
      </c>
      <c r="M16" s="40">
        <v>6</v>
      </c>
      <c r="N16" s="40">
        <v>2</v>
      </c>
      <c r="O16" s="156">
        <v>8</v>
      </c>
      <c r="P16" s="156">
        <v>4</v>
      </c>
    </row>
    <row r="17" spans="2:16" ht="18" customHeight="1" x14ac:dyDescent="0.2">
      <c r="B17" s="581"/>
      <c r="C17" s="585"/>
      <c r="D17" s="328"/>
      <c r="E17" s="425">
        <f>E16/D16</f>
        <v>0.75510204081632648</v>
      </c>
      <c r="F17" s="312">
        <f>F16/D16</f>
        <v>0.18367346938775511</v>
      </c>
      <c r="G17" s="312">
        <f>G16/D16</f>
        <v>0.14285714285714285</v>
      </c>
      <c r="H17" s="312">
        <f>H16/D16</f>
        <v>2.0408163265306121E-2</v>
      </c>
      <c r="I17" s="312">
        <f>I16/D16</f>
        <v>0.55102040816326525</v>
      </c>
      <c r="J17" s="312">
        <f>J16/D16</f>
        <v>0.10204081632653061</v>
      </c>
      <c r="K17" s="312">
        <f>K16/D16</f>
        <v>0</v>
      </c>
      <c r="L17" s="312">
        <f>L16/D16</f>
        <v>0.14285714285714285</v>
      </c>
      <c r="M17" s="426">
        <f>M16/D16</f>
        <v>0.12244897959183673</v>
      </c>
      <c r="N17" s="426">
        <f>N16/D16</f>
        <v>4.0816326530612242E-2</v>
      </c>
      <c r="O17" s="427">
        <f>O16/D16</f>
        <v>0.16326530612244897</v>
      </c>
      <c r="P17" s="427">
        <f>P16/D16</f>
        <v>8.1632653061224483E-2</v>
      </c>
    </row>
    <row r="18" spans="2:16" ht="18" customHeight="1" x14ac:dyDescent="0.2">
      <c r="B18" s="581"/>
      <c r="C18" s="687"/>
      <c r="D18" s="181"/>
      <c r="E18" s="428"/>
      <c r="F18" s="318">
        <f>F16/E16</f>
        <v>0.24324324324324326</v>
      </c>
      <c r="G18" s="318">
        <f>G16/E16</f>
        <v>0.1891891891891892</v>
      </c>
      <c r="H18" s="318">
        <f>H16/E16</f>
        <v>2.7027027027027029E-2</v>
      </c>
      <c r="I18" s="318">
        <f>I16/E16</f>
        <v>0.72972972972972971</v>
      </c>
      <c r="J18" s="318">
        <f>J16/E16</f>
        <v>0.13513513513513514</v>
      </c>
      <c r="K18" s="318">
        <f>K16/E16</f>
        <v>0</v>
      </c>
      <c r="L18" s="318">
        <f>L16/E16</f>
        <v>0.1891891891891892</v>
      </c>
      <c r="M18" s="458">
        <f>M16/E16</f>
        <v>0.16216216216216217</v>
      </c>
      <c r="N18" s="458">
        <f>N16/E16</f>
        <v>5.4054054054054057E-2</v>
      </c>
      <c r="O18" s="432"/>
      <c r="P18" s="432"/>
    </row>
    <row r="19" spans="2:16" ht="18" customHeight="1" x14ac:dyDescent="0.2">
      <c r="B19" s="581"/>
      <c r="C19" s="584" t="s">
        <v>269</v>
      </c>
      <c r="D19" s="309">
        <v>87</v>
      </c>
      <c r="E19" s="553">
        <f>D19-O19-P19</f>
        <v>73</v>
      </c>
      <c r="F19" s="23">
        <v>14</v>
      </c>
      <c r="G19" s="23">
        <v>31</v>
      </c>
      <c r="H19" s="23">
        <v>3</v>
      </c>
      <c r="I19" s="23">
        <v>48</v>
      </c>
      <c r="J19" s="23">
        <v>7</v>
      </c>
      <c r="K19" s="23">
        <v>0</v>
      </c>
      <c r="L19" s="23">
        <v>15</v>
      </c>
      <c r="M19" s="14">
        <v>12</v>
      </c>
      <c r="N19" s="14">
        <v>9</v>
      </c>
      <c r="O19" s="157">
        <v>12</v>
      </c>
      <c r="P19" s="157">
        <v>2</v>
      </c>
    </row>
    <row r="20" spans="2:16" ht="18" customHeight="1" x14ac:dyDescent="0.2">
      <c r="B20" s="581"/>
      <c r="C20" s="585"/>
      <c r="D20" s="328"/>
      <c r="E20" s="425">
        <f>E19/D19</f>
        <v>0.83908045977011492</v>
      </c>
      <c r="F20" s="312">
        <f>F19/D19</f>
        <v>0.16091954022988506</v>
      </c>
      <c r="G20" s="312">
        <f>G19/D19</f>
        <v>0.35632183908045978</v>
      </c>
      <c r="H20" s="312">
        <f>H19/D19</f>
        <v>3.4482758620689655E-2</v>
      </c>
      <c r="I20" s="312">
        <f>I19/D19</f>
        <v>0.55172413793103448</v>
      </c>
      <c r="J20" s="312">
        <f>J19/D19</f>
        <v>8.0459770114942528E-2</v>
      </c>
      <c r="K20" s="312">
        <f>K19/D19</f>
        <v>0</v>
      </c>
      <c r="L20" s="312">
        <f>L19/D19</f>
        <v>0.17241379310344829</v>
      </c>
      <c r="M20" s="426">
        <f>M19/D19</f>
        <v>0.13793103448275862</v>
      </c>
      <c r="N20" s="426">
        <f>N19/D19</f>
        <v>0.10344827586206896</v>
      </c>
      <c r="O20" s="427">
        <f>O19/D19</f>
        <v>0.13793103448275862</v>
      </c>
      <c r="P20" s="427">
        <f>P19/D19</f>
        <v>2.2988505747126436E-2</v>
      </c>
    </row>
    <row r="21" spans="2:16" ht="18" customHeight="1" x14ac:dyDescent="0.2">
      <c r="B21" s="581"/>
      <c r="C21" s="687"/>
      <c r="D21" s="485"/>
      <c r="E21" s="431"/>
      <c r="F21" s="318">
        <f>F19/E19</f>
        <v>0.19178082191780821</v>
      </c>
      <c r="G21" s="318">
        <f>G19/E19</f>
        <v>0.42465753424657532</v>
      </c>
      <c r="H21" s="318">
        <f>H19/E19</f>
        <v>4.1095890410958902E-2</v>
      </c>
      <c r="I21" s="318">
        <f>I19/E19</f>
        <v>0.65753424657534243</v>
      </c>
      <c r="J21" s="318">
        <f>J19/E19</f>
        <v>9.5890410958904104E-2</v>
      </c>
      <c r="K21" s="318">
        <f>K19/E19</f>
        <v>0</v>
      </c>
      <c r="L21" s="318">
        <f>L19/E19</f>
        <v>0.20547945205479451</v>
      </c>
      <c r="M21" s="458">
        <f>M19/E19</f>
        <v>0.16438356164383561</v>
      </c>
      <c r="N21" s="458">
        <f>N19/E19</f>
        <v>0.12328767123287671</v>
      </c>
      <c r="O21" s="432"/>
      <c r="P21" s="432"/>
    </row>
    <row r="22" spans="2:16" ht="18" customHeight="1" x14ac:dyDescent="0.2">
      <c r="B22" s="581"/>
      <c r="C22" s="584" t="s">
        <v>270</v>
      </c>
      <c r="D22" s="320">
        <v>25</v>
      </c>
      <c r="E22" s="553">
        <f>D22-O22-P22</f>
        <v>14</v>
      </c>
      <c r="F22" s="23">
        <v>5</v>
      </c>
      <c r="G22" s="23">
        <v>6</v>
      </c>
      <c r="H22" s="23">
        <v>0</v>
      </c>
      <c r="I22" s="23">
        <v>8</v>
      </c>
      <c r="J22" s="23">
        <v>0</v>
      </c>
      <c r="K22" s="23">
        <v>0</v>
      </c>
      <c r="L22" s="23">
        <v>2</v>
      </c>
      <c r="M22" s="14">
        <v>4</v>
      </c>
      <c r="N22" s="14">
        <v>1</v>
      </c>
      <c r="O22" s="157">
        <v>11</v>
      </c>
      <c r="P22" s="157">
        <v>0</v>
      </c>
    </row>
    <row r="23" spans="2:16" ht="18" customHeight="1" x14ac:dyDescent="0.2">
      <c r="B23" s="581"/>
      <c r="C23" s="585"/>
      <c r="D23" s="328"/>
      <c r="E23" s="425">
        <f>E22/D22</f>
        <v>0.56000000000000005</v>
      </c>
      <c r="F23" s="312">
        <f>F22/D22</f>
        <v>0.2</v>
      </c>
      <c r="G23" s="312">
        <f>G22/D22</f>
        <v>0.24</v>
      </c>
      <c r="H23" s="312">
        <f>H22/D22</f>
        <v>0</v>
      </c>
      <c r="I23" s="312">
        <f>I22/D22</f>
        <v>0.32</v>
      </c>
      <c r="J23" s="312">
        <f>J22/D22</f>
        <v>0</v>
      </c>
      <c r="K23" s="312">
        <f>K22/D22</f>
        <v>0</v>
      </c>
      <c r="L23" s="312">
        <f>L22/D22</f>
        <v>0.08</v>
      </c>
      <c r="M23" s="426">
        <f>M22/D22</f>
        <v>0.16</v>
      </c>
      <c r="N23" s="426">
        <f>N22/D22</f>
        <v>0.04</v>
      </c>
      <c r="O23" s="427">
        <f>O22/D22</f>
        <v>0.44</v>
      </c>
      <c r="P23" s="427">
        <f>P22/D22</f>
        <v>0</v>
      </c>
    </row>
    <row r="24" spans="2:16" ht="18" customHeight="1" x14ac:dyDescent="0.2">
      <c r="B24" s="581"/>
      <c r="C24" s="687"/>
      <c r="D24" s="485"/>
      <c r="E24" s="431"/>
      <c r="F24" s="318">
        <f>F22/E22</f>
        <v>0.35714285714285715</v>
      </c>
      <c r="G24" s="318">
        <f>G22/E22</f>
        <v>0.42857142857142855</v>
      </c>
      <c r="H24" s="318">
        <f>H22/E22</f>
        <v>0</v>
      </c>
      <c r="I24" s="318">
        <f>I22/E22</f>
        <v>0.5714285714285714</v>
      </c>
      <c r="J24" s="318">
        <f>J22/E22</f>
        <v>0</v>
      </c>
      <c r="K24" s="318">
        <f>K22/E22</f>
        <v>0</v>
      </c>
      <c r="L24" s="318">
        <f>L22/E22</f>
        <v>0.14285714285714285</v>
      </c>
      <c r="M24" s="458">
        <f>M22/E22</f>
        <v>0.2857142857142857</v>
      </c>
      <c r="N24" s="458">
        <f>N22/E22</f>
        <v>7.1428571428571425E-2</v>
      </c>
      <c r="O24" s="432"/>
      <c r="P24" s="432"/>
    </row>
    <row r="25" spans="2:16" ht="18" customHeight="1" x14ac:dyDescent="0.2">
      <c r="B25" s="581"/>
      <c r="C25" s="584" t="s">
        <v>271</v>
      </c>
      <c r="D25" s="320">
        <v>82</v>
      </c>
      <c r="E25" s="553">
        <f>D25-O25-P25</f>
        <v>58</v>
      </c>
      <c r="F25" s="23">
        <v>12</v>
      </c>
      <c r="G25" s="23">
        <v>20</v>
      </c>
      <c r="H25" s="23">
        <v>2</v>
      </c>
      <c r="I25" s="23">
        <v>32</v>
      </c>
      <c r="J25" s="23">
        <v>6</v>
      </c>
      <c r="K25" s="23">
        <v>1</v>
      </c>
      <c r="L25" s="23">
        <v>5</v>
      </c>
      <c r="M25" s="14">
        <v>16</v>
      </c>
      <c r="N25" s="14">
        <v>5</v>
      </c>
      <c r="O25" s="157">
        <v>16</v>
      </c>
      <c r="P25" s="157">
        <v>8</v>
      </c>
    </row>
    <row r="26" spans="2:16" ht="18" customHeight="1" x14ac:dyDescent="0.2">
      <c r="B26" s="581"/>
      <c r="C26" s="585"/>
      <c r="D26" s="328"/>
      <c r="E26" s="425">
        <f>E25/D25</f>
        <v>0.70731707317073167</v>
      </c>
      <c r="F26" s="312">
        <f>F25/D25</f>
        <v>0.14634146341463414</v>
      </c>
      <c r="G26" s="312">
        <f>G25/D25</f>
        <v>0.24390243902439024</v>
      </c>
      <c r="H26" s="312">
        <f>H25/D25</f>
        <v>2.4390243902439025E-2</v>
      </c>
      <c r="I26" s="312">
        <f>I25/D25</f>
        <v>0.3902439024390244</v>
      </c>
      <c r="J26" s="312">
        <f>J25/D25</f>
        <v>7.3170731707317069E-2</v>
      </c>
      <c r="K26" s="312">
        <f>K25/D25</f>
        <v>1.2195121951219513E-2</v>
      </c>
      <c r="L26" s="312">
        <f>L25/D25</f>
        <v>6.097560975609756E-2</v>
      </c>
      <c r="M26" s="426">
        <f>M25/D25</f>
        <v>0.1951219512195122</v>
      </c>
      <c r="N26" s="426">
        <f>N25/D25</f>
        <v>6.097560975609756E-2</v>
      </c>
      <c r="O26" s="427">
        <f>O25/D25</f>
        <v>0.1951219512195122</v>
      </c>
      <c r="P26" s="427">
        <f>P25/D25</f>
        <v>9.7560975609756101E-2</v>
      </c>
    </row>
    <row r="27" spans="2:16" ht="18" customHeight="1" x14ac:dyDescent="0.2">
      <c r="B27" s="581"/>
      <c r="C27" s="687"/>
      <c r="D27" s="485"/>
      <c r="E27" s="431"/>
      <c r="F27" s="318">
        <f>F25/E25</f>
        <v>0.20689655172413793</v>
      </c>
      <c r="G27" s="318">
        <f>G25/E25</f>
        <v>0.34482758620689657</v>
      </c>
      <c r="H27" s="318">
        <f>H25/E25</f>
        <v>3.4482758620689655E-2</v>
      </c>
      <c r="I27" s="318">
        <f>I25/E25</f>
        <v>0.55172413793103448</v>
      </c>
      <c r="J27" s="318">
        <f>J25/E25</f>
        <v>0.10344827586206896</v>
      </c>
      <c r="K27" s="318">
        <f>K25/E25</f>
        <v>1.7241379310344827E-2</v>
      </c>
      <c r="L27" s="318">
        <f>L25/E25</f>
        <v>8.6206896551724144E-2</v>
      </c>
      <c r="M27" s="458">
        <f>M25/E25</f>
        <v>0.27586206896551724</v>
      </c>
      <c r="N27" s="458">
        <f>N25/E25</f>
        <v>8.6206896551724144E-2</v>
      </c>
      <c r="O27" s="432"/>
      <c r="P27" s="432"/>
    </row>
    <row r="28" spans="2:16" ht="18" customHeight="1" x14ac:dyDescent="0.2">
      <c r="B28" s="581"/>
      <c r="C28" s="584" t="s">
        <v>272</v>
      </c>
      <c r="D28" s="320">
        <v>8</v>
      </c>
      <c r="E28" s="553">
        <f>D28-O28-P28</f>
        <v>8</v>
      </c>
      <c r="F28" s="8">
        <v>3</v>
      </c>
      <c r="G28" s="8">
        <v>2</v>
      </c>
      <c r="H28" s="8">
        <v>0</v>
      </c>
      <c r="I28" s="8">
        <v>4</v>
      </c>
      <c r="J28" s="8">
        <v>2</v>
      </c>
      <c r="K28" s="8">
        <v>1</v>
      </c>
      <c r="L28" s="8">
        <v>0</v>
      </c>
      <c r="M28" s="7">
        <v>4</v>
      </c>
      <c r="N28" s="7">
        <v>1</v>
      </c>
      <c r="O28" s="155">
        <v>0</v>
      </c>
      <c r="P28" s="155">
        <v>0</v>
      </c>
    </row>
    <row r="29" spans="2:16" ht="18" customHeight="1" x14ac:dyDescent="0.2">
      <c r="B29" s="581"/>
      <c r="C29" s="585"/>
      <c r="D29" s="328"/>
      <c r="E29" s="425">
        <f>E28/D28</f>
        <v>1</v>
      </c>
      <c r="F29" s="312">
        <f>F28/D28</f>
        <v>0.375</v>
      </c>
      <c r="G29" s="312">
        <f>G28/D28</f>
        <v>0.25</v>
      </c>
      <c r="H29" s="312">
        <f>H28/D28</f>
        <v>0</v>
      </c>
      <c r="I29" s="312">
        <f>I28/D28</f>
        <v>0.5</v>
      </c>
      <c r="J29" s="312">
        <f>J28/D28</f>
        <v>0.25</v>
      </c>
      <c r="K29" s="312">
        <f>K28/D28</f>
        <v>0.125</v>
      </c>
      <c r="L29" s="312">
        <f>L28/D28</f>
        <v>0</v>
      </c>
      <c r="M29" s="426">
        <f>M28/D28</f>
        <v>0.5</v>
      </c>
      <c r="N29" s="426">
        <f>N28/D28</f>
        <v>0.125</v>
      </c>
      <c r="O29" s="427">
        <f>O28/D28</f>
        <v>0</v>
      </c>
      <c r="P29" s="427">
        <f>P28/D28</f>
        <v>0</v>
      </c>
    </row>
    <row r="30" spans="2:16" ht="18" customHeight="1" x14ac:dyDescent="0.2">
      <c r="B30" s="581"/>
      <c r="C30" s="687"/>
      <c r="D30" s="485"/>
      <c r="E30" s="431"/>
      <c r="F30" s="318">
        <f>F28/E28</f>
        <v>0.375</v>
      </c>
      <c r="G30" s="318">
        <f>G28/E28</f>
        <v>0.25</v>
      </c>
      <c r="H30" s="318">
        <f>H28/E28</f>
        <v>0</v>
      </c>
      <c r="I30" s="318">
        <f>I28/E28</f>
        <v>0.5</v>
      </c>
      <c r="J30" s="318">
        <f>J28/E28</f>
        <v>0.25</v>
      </c>
      <c r="K30" s="318">
        <f>K28/E28</f>
        <v>0.125</v>
      </c>
      <c r="L30" s="318">
        <f>L28/E28</f>
        <v>0</v>
      </c>
      <c r="M30" s="458">
        <f>M28/E28</f>
        <v>0.5</v>
      </c>
      <c r="N30" s="458">
        <f>N28/E28</f>
        <v>0.125</v>
      </c>
      <c r="O30" s="432"/>
      <c r="P30" s="432"/>
    </row>
    <row r="31" spans="2:16" ht="18" customHeight="1" x14ac:dyDescent="0.2">
      <c r="B31" s="581"/>
      <c r="C31" s="584" t="s">
        <v>273</v>
      </c>
      <c r="D31" s="320">
        <v>176</v>
      </c>
      <c r="E31" s="553">
        <f>D31-O31-P31</f>
        <v>132</v>
      </c>
      <c r="F31" s="23">
        <v>28</v>
      </c>
      <c r="G31" s="23">
        <v>35</v>
      </c>
      <c r="H31" s="23">
        <v>6</v>
      </c>
      <c r="I31" s="23">
        <v>97</v>
      </c>
      <c r="J31" s="23">
        <v>24</v>
      </c>
      <c r="K31" s="23">
        <v>2</v>
      </c>
      <c r="L31" s="23">
        <v>21</v>
      </c>
      <c r="M31" s="14">
        <v>36</v>
      </c>
      <c r="N31" s="14">
        <v>8</v>
      </c>
      <c r="O31" s="157">
        <v>26</v>
      </c>
      <c r="P31" s="157">
        <v>18</v>
      </c>
    </row>
    <row r="32" spans="2:16" ht="18" customHeight="1" x14ac:dyDescent="0.2">
      <c r="B32" s="581"/>
      <c r="C32" s="585"/>
      <c r="D32" s="328"/>
      <c r="E32" s="425">
        <f>E31/D31</f>
        <v>0.75</v>
      </c>
      <c r="F32" s="312">
        <f>F31/D31</f>
        <v>0.15909090909090909</v>
      </c>
      <c r="G32" s="312">
        <f>G31/D31</f>
        <v>0.19886363636363635</v>
      </c>
      <c r="H32" s="312">
        <f>H31/D31</f>
        <v>3.4090909090909088E-2</v>
      </c>
      <c r="I32" s="312">
        <f>I31/D31</f>
        <v>0.55113636363636365</v>
      </c>
      <c r="J32" s="312">
        <f>J31/D31</f>
        <v>0.13636363636363635</v>
      </c>
      <c r="K32" s="312">
        <f>K31/D31</f>
        <v>1.1363636363636364E-2</v>
      </c>
      <c r="L32" s="312">
        <f>L31/D31</f>
        <v>0.11931818181818182</v>
      </c>
      <c r="M32" s="426">
        <f>M31/D31</f>
        <v>0.20454545454545456</v>
      </c>
      <c r="N32" s="426">
        <f>N31/D31</f>
        <v>4.5454545454545456E-2</v>
      </c>
      <c r="O32" s="427">
        <f>O31/D31</f>
        <v>0.14772727272727273</v>
      </c>
      <c r="P32" s="427">
        <f>P31/D31</f>
        <v>0.10227272727272728</v>
      </c>
    </row>
    <row r="33" spans="2:16" ht="18" customHeight="1" thickBot="1" x14ac:dyDescent="0.25">
      <c r="B33" s="582"/>
      <c r="C33" s="676"/>
      <c r="D33" s="486"/>
      <c r="E33" s="433"/>
      <c r="F33" s="322">
        <f>F31/E31</f>
        <v>0.21212121212121213</v>
      </c>
      <c r="G33" s="322">
        <f>G31/E31</f>
        <v>0.26515151515151514</v>
      </c>
      <c r="H33" s="322">
        <f>H31/E31</f>
        <v>4.5454545454545456E-2</v>
      </c>
      <c r="I33" s="322">
        <f>I31/E31</f>
        <v>0.73484848484848486</v>
      </c>
      <c r="J33" s="322">
        <f>J31/E31</f>
        <v>0.18181818181818182</v>
      </c>
      <c r="K33" s="322">
        <f>K31/E31</f>
        <v>1.5151515151515152E-2</v>
      </c>
      <c r="L33" s="322">
        <f>L31/E31</f>
        <v>0.15909090909090909</v>
      </c>
      <c r="M33" s="434">
        <f>M31/E31</f>
        <v>0.27272727272727271</v>
      </c>
      <c r="N33" s="434">
        <f>N31/E31</f>
        <v>6.0606060606060608E-2</v>
      </c>
      <c r="O33" s="435"/>
      <c r="P33" s="435"/>
    </row>
    <row r="34" spans="2:16" ht="18" customHeight="1" thickTop="1" x14ac:dyDescent="0.2">
      <c r="B34" s="580" t="s">
        <v>274</v>
      </c>
      <c r="C34" s="686" t="s">
        <v>275</v>
      </c>
      <c r="D34" s="320">
        <v>106</v>
      </c>
      <c r="E34" s="553">
        <f>D34-O34-P34</f>
        <v>57</v>
      </c>
      <c r="F34" s="23">
        <v>15</v>
      </c>
      <c r="G34" s="23">
        <v>11</v>
      </c>
      <c r="H34" s="23">
        <v>1</v>
      </c>
      <c r="I34" s="23">
        <v>31</v>
      </c>
      <c r="J34" s="23">
        <v>4</v>
      </c>
      <c r="K34" s="23">
        <v>1</v>
      </c>
      <c r="L34" s="23">
        <v>3</v>
      </c>
      <c r="M34" s="14">
        <v>14</v>
      </c>
      <c r="N34" s="14">
        <v>2</v>
      </c>
      <c r="O34" s="157">
        <v>31</v>
      </c>
      <c r="P34" s="157">
        <v>18</v>
      </c>
    </row>
    <row r="35" spans="2:16" ht="18" customHeight="1" x14ac:dyDescent="0.2">
      <c r="B35" s="581"/>
      <c r="C35" s="585"/>
      <c r="D35" s="328"/>
      <c r="E35" s="425">
        <f>E34/D34</f>
        <v>0.53773584905660377</v>
      </c>
      <c r="F35" s="312">
        <f>F34/D34</f>
        <v>0.14150943396226415</v>
      </c>
      <c r="G35" s="312">
        <f>G34/D34</f>
        <v>0.10377358490566038</v>
      </c>
      <c r="H35" s="312">
        <f>H34/D34</f>
        <v>9.433962264150943E-3</v>
      </c>
      <c r="I35" s="312">
        <f>I34/D34</f>
        <v>0.29245283018867924</v>
      </c>
      <c r="J35" s="312">
        <f>J34/D34</f>
        <v>3.7735849056603772E-2</v>
      </c>
      <c r="K35" s="312">
        <f>K34/D34</f>
        <v>9.433962264150943E-3</v>
      </c>
      <c r="L35" s="312">
        <f>L34/D34</f>
        <v>2.8301886792452831E-2</v>
      </c>
      <c r="M35" s="426">
        <f>M34/D34</f>
        <v>0.13207547169811321</v>
      </c>
      <c r="N35" s="426">
        <f>N34/D34</f>
        <v>1.8867924528301886E-2</v>
      </c>
      <c r="O35" s="427">
        <f>O34/D34</f>
        <v>0.29245283018867924</v>
      </c>
      <c r="P35" s="427">
        <f>P34/D34</f>
        <v>0.16981132075471697</v>
      </c>
    </row>
    <row r="36" spans="2:16" ht="18" customHeight="1" x14ac:dyDescent="0.2">
      <c r="B36" s="581"/>
      <c r="C36" s="687"/>
      <c r="D36" s="485"/>
      <c r="E36" s="431"/>
      <c r="F36" s="318">
        <f>F34/E34</f>
        <v>0.26315789473684209</v>
      </c>
      <c r="G36" s="318">
        <f>G34/E34</f>
        <v>0.19298245614035087</v>
      </c>
      <c r="H36" s="318">
        <f>H34/E34</f>
        <v>1.7543859649122806E-2</v>
      </c>
      <c r="I36" s="318">
        <f>I34/E34</f>
        <v>0.54385964912280704</v>
      </c>
      <c r="J36" s="318">
        <f>J34/E34</f>
        <v>7.0175438596491224E-2</v>
      </c>
      <c r="K36" s="318">
        <f>K34/E34</f>
        <v>1.7543859649122806E-2</v>
      </c>
      <c r="L36" s="318">
        <f>L34/E34</f>
        <v>5.2631578947368418E-2</v>
      </c>
      <c r="M36" s="458">
        <f>M34/E34</f>
        <v>0.24561403508771928</v>
      </c>
      <c r="N36" s="458">
        <f>N34/E34</f>
        <v>3.5087719298245612E-2</v>
      </c>
      <c r="O36" s="432"/>
      <c r="P36" s="432"/>
    </row>
    <row r="37" spans="2:16" ht="18" customHeight="1" x14ac:dyDescent="0.2">
      <c r="B37" s="581"/>
      <c r="C37" s="584" t="s">
        <v>276</v>
      </c>
      <c r="D37" s="320">
        <v>171</v>
      </c>
      <c r="E37" s="553">
        <f>D37-O37-P37</f>
        <v>129</v>
      </c>
      <c r="F37" s="23">
        <v>23</v>
      </c>
      <c r="G37" s="23">
        <v>42</v>
      </c>
      <c r="H37" s="23">
        <v>4</v>
      </c>
      <c r="I37" s="23">
        <v>84</v>
      </c>
      <c r="J37" s="23">
        <v>14</v>
      </c>
      <c r="K37" s="23">
        <v>2</v>
      </c>
      <c r="L37" s="23">
        <v>12</v>
      </c>
      <c r="M37" s="14">
        <v>30</v>
      </c>
      <c r="N37" s="14">
        <v>10</v>
      </c>
      <c r="O37" s="157">
        <v>32</v>
      </c>
      <c r="P37" s="157">
        <v>10</v>
      </c>
    </row>
    <row r="38" spans="2:16" ht="18" customHeight="1" x14ac:dyDescent="0.2">
      <c r="B38" s="581"/>
      <c r="C38" s="585"/>
      <c r="D38" s="328"/>
      <c r="E38" s="425">
        <f>E37/D37</f>
        <v>0.75438596491228072</v>
      </c>
      <c r="F38" s="312">
        <f>F37/D37</f>
        <v>0.13450292397660818</v>
      </c>
      <c r="G38" s="312">
        <f>G37/D37</f>
        <v>0.24561403508771928</v>
      </c>
      <c r="H38" s="312">
        <f>H37/D37</f>
        <v>2.3391812865497075E-2</v>
      </c>
      <c r="I38" s="312">
        <f>I37/D37</f>
        <v>0.49122807017543857</v>
      </c>
      <c r="J38" s="312">
        <f>J37/D37</f>
        <v>8.1871345029239762E-2</v>
      </c>
      <c r="K38" s="312">
        <f>K37/D37</f>
        <v>1.1695906432748537E-2</v>
      </c>
      <c r="L38" s="312">
        <f>L37/D37</f>
        <v>7.0175438596491224E-2</v>
      </c>
      <c r="M38" s="426">
        <f>M37/D37</f>
        <v>0.17543859649122806</v>
      </c>
      <c r="N38" s="426">
        <f>N37/D37</f>
        <v>5.8479532163742687E-2</v>
      </c>
      <c r="O38" s="427">
        <f>O37/D37</f>
        <v>0.1871345029239766</v>
      </c>
      <c r="P38" s="427">
        <f>P37/D37</f>
        <v>5.8479532163742687E-2</v>
      </c>
    </row>
    <row r="39" spans="2:16" ht="18" customHeight="1" x14ac:dyDescent="0.2">
      <c r="B39" s="581"/>
      <c r="C39" s="687"/>
      <c r="D39" s="485"/>
      <c r="E39" s="431"/>
      <c r="F39" s="318">
        <f>F37/E37</f>
        <v>0.17829457364341086</v>
      </c>
      <c r="G39" s="318">
        <f>G37/E37</f>
        <v>0.32558139534883723</v>
      </c>
      <c r="H39" s="318">
        <f>H37/E37</f>
        <v>3.1007751937984496E-2</v>
      </c>
      <c r="I39" s="318">
        <f>I37/E37</f>
        <v>0.65116279069767447</v>
      </c>
      <c r="J39" s="318">
        <f>J37/E37</f>
        <v>0.10852713178294573</v>
      </c>
      <c r="K39" s="318">
        <f>K37/D37</f>
        <v>1.1695906432748537E-2</v>
      </c>
      <c r="L39" s="318">
        <f>L37/E37</f>
        <v>9.3023255813953487E-2</v>
      </c>
      <c r="M39" s="458">
        <f>M37/E37</f>
        <v>0.23255813953488372</v>
      </c>
      <c r="N39" s="458">
        <f>N37/E37</f>
        <v>7.7519379844961239E-2</v>
      </c>
      <c r="O39" s="432"/>
      <c r="P39" s="432"/>
    </row>
    <row r="40" spans="2:16" ht="18" customHeight="1" x14ac:dyDescent="0.2">
      <c r="B40" s="581"/>
      <c r="C40" s="584" t="s">
        <v>277</v>
      </c>
      <c r="D40" s="320">
        <v>49</v>
      </c>
      <c r="E40" s="553">
        <f>D40-O40-P40</f>
        <v>38</v>
      </c>
      <c r="F40" s="8">
        <v>7</v>
      </c>
      <c r="G40" s="8">
        <v>10</v>
      </c>
      <c r="H40" s="8">
        <v>2</v>
      </c>
      <c r="I40" s="8">
        <v>29</v>
      </c>
      <c r="J40" s="8">
        <v>7</v>
      </c>
      <c r="K40" s="8">
        <v>0</v>
      </c>
      <c r="L40" s="8">
        <v>9</v>
      </c>
      <c r="M40" s="7">
        <v>15</v>
      </c>
      <c r="N40" s="7">
        <v>4</v>
      </c>
      <c r="O40" s="155">
        <v>7</v>
      </c>
      <c r="P40" s="155">
        <v>4</v>
      </c>
    </row>
    <row r="41" spans="2:16" ht="18" customHeight="1" x14ac:dyDescent="0.2">
      <c r="B41" s="581"/>
      <c r="C41" s="585"/>
      <c r="D41" s="328"/>
      <c r="E41" s="425">
        <f>E40/D40</f>
        <v>0.77551020408163263</v>
      </c>
      <c r="F41" s="312">
        <f>F40/D40</f>
        <v>0.14285714285714285</v>
      </c>
      <c r="G41" s="312">
        <f>G40/D40</f>
        <v>0.20408163265306123</v>
      </c>
      <c r="H41" s="312">
        <f>H40/D40</f>
        <v>4.0816326530612242E-2</v>
      </c>
      <c r="I41" s="312">
        <f>I40/D40</f>
        <v>0.59183673469387754</v>
      </c>
      <c r="J41" s="312">
        <f>J40/D40</f>
        <v>0.14285714285714285</v>
      </c>
      <c r="K41" s="312">
        <f>K40/D40</f>
        <v>0</v>
      </c>
      <c r="L41" s="312">
        <f>L40/D40</f>
        <v>0.18367346938775511</v>
      </c>
      <c r="M41" s="426">
        <f>M40/D40</f>
        <v>0.30612244897959184</v>
      </c>
      <c r="N41" s="426">
        <f>N40/D40</f>
        <v>8.1632653061224483E-2</v>
      </c>
      <c r="O41" s="427">
        <f>O40/D40</f>
        <v>0.14285714285714285</v>
      </c>
      <c r="P41" s="427">
        <f>P40/D40</f>
        <v>8.1632653061224483E-2</v>
      </c>
    </row>
    <row r="42" spans="2:16" ht="18" customHeight="1" x14ac:dyDescent="0.2">
      <c r="B42" s="581"/>
      <c r="C42" s="687"/>
      <c r="D42" s="485"/>
      <c r="E42" s="431"/>
      <c r="F42" s="318">
        <f>F40/E40</f>
        <v>0.18421052631578946</v>
      </c>
      <c r="G42" s="318">
        <f>G40/E40</f>
        <v>0.26315789473684209</v>
      </c>
      <c r="H42" s="318">
        <f>H40/E40</f>
        <v>5.2631578947368418E-2</v>
      </c>
      <c r="I42" s="318">
        <f>I40/E40</f>
        <v>0.76315789473684215</v>
      </c>
      <c r="J42" s="318">
        <f>J40/E40</f>
        <v>0.18421052631578946</v>
      </c>
      <c r="K42" s="318">
        <f>K40/E40</f>
        <v>0</v>
      </c>
      <c r="L42" s="318">
        <f>L40/E40</f>
        <v>0.23684210526315788</v>
      </c>
      <c r="M42" s="458">
        <f>M40/E40</f>
        <v>0.39473684210526316</v>
      </c>
      <c r="N42" s="458">
        <f>N40/E40</f>
        <v>0.10526315789473684</v>
      </c>
      <c r="O42" s="432"/>
      <c r="P42" s="432"/>
    </row>
    <row r="43" spans="2:16" ht="18" customHeight="1" x14ac:dyDescent="0.2">
      <c r="B43" s="581"/>
      <c r="C43" s="584" t="s">
        <v>278</v>
      </c>
      <c r="D43" s="320">
        <v>38</v>
      </c>
      <c r="E43" s="553">
        <f>D43-O43-P43</f>
        <v>36</v>
      </c>
      <c r="F43" s="8">
        <v>7</v>
      </c>
      <c r="G43" s="8">
        <v>11</v>
      </c>
      <c r="H43" s="8">
        <v>1</v>
      </c>
      <c r="I43" s="8">
        <v>27</v>
      </c>
      <c r="J43" s="8">
        <v>5</v>
      </c>
      <c r="K43" s="8">
        <v>0</v>
      </c>
      <c r="L43" s="8">
        <v>6</v>
      </c>
      <c r="M43" s="7">
        <v>4</v>
      </c>
      <c r="N43" s="7">
        <v>4</v>
      </c>
      <c r="O43" s="155">
        <v>2</v>
      </c>
      <c r="P43" s="155">
        <v>0</v>
      </c>
    </row>
    <row r="44" spans="2:16" ht="18" customHeight="1" x14ac:dyDescent="0.2">
      <c r="B44" s="581"/>
      <c r="C44" s="585"/>
      <c r="D44" s="328"/>
      <c r="E44" s="425">
        <f>E43/D43</f>
        <v>0.94736842105263153</v>
      </c>
      <c r="F44" s="312">
        <f>F43/D43</f>
        <v>0.18421052631578946</v>
      </c>
      <c r="G44" s="312">
        <f>G43/D43</f>
        <v>0.28947368421052633</v>
      </c>
      <c r="H44" s="312">
        <f>H43/D43</f>
        <v>2.6315789473684209E-2</v>
      </c>
      <c r="I44" s="312">
        <f>I43/D43</f>
        <v>0.71052631578947367</v>
      </c>
      <c r="J44" s="312">
        <f>J43/D43</f>
        <v>0.13157894736842105</v>
      </c>
      <c r="K44" s="312">
        <f>K43/D43</f>
        <v>0</v>
      </c>
      <c r="L44" s="312">
        <f>L43/D43</f>
        <v>0.15789473684210525</v>
      </c>
      <c r="M44" s="426">
        <f>M43/D43</f>
        <v>0.10526315789473684</v>
      </c>
      <c r="N44" s="426">
        <f>N43/D43</f>
        <v>0.10526315789473684</v>
      </c>
      <c r="O44" s="427">
        <f>O43/D43</f>
        <v>5.2631578947368418E-2</v>
      </c>
      <c r="P44" s="427">
        <f>P43/D43</f>
        <v>0</v>
      </c>
    </row>
    <row r="45" spans="2:16" ht="18" customHeight="1" x14ac:dyDescent="0.2">
      <c r="B45" s="581"/>
      <c r="C45" s="687"/>
      <c r="D45" s="485"/>
      <c r="E45" s="431"/>
      <c r="F45" s="318">
        <f>F43/E43</f>
        <v>0.19444444444444445</v>
      </c>
      <c r="G45" s="318">
        <f>G43/E43</f>
        <v>0.30555555555555558</v>
      </c>
      <c r="H45" s="318">
        <f>H43/E43</f>
        <v>2.7777777777777776E-2</v>
      </c>
      <c r="I45" s="318">
        <f>I43/E43</f>
        <v>0.75</v>
      </c>
      <c r="J45" s="318">
        <f>J43/E43</f>
        <v>0.1388888888888889</v>
      </c>
      <c r="K45" s="318">
        <f>K43/E43</f>
        <v>0</v>
      </c>
      <c r="L45" s="318">
        <f>L43/E43</f>
        <v>0.16666666666666666</v>
      </c>
      <c r="M45" s="458">
        <f>M43/E43</f>
        <v>0.1111111111111111</v>
      </c>
      <c r="N45" s="458">
        <f>N43/E43</f>
        <v>0.1111111111111111</v>
      </c>
      <c r="O45" s="432"/>
      <c r="P45" s="432"/>
    </row>
    <row r="46" spans="2:16" ht="18" customHeight="1" x14ac:dyDescent="0.2">
      <c r="B46" s="581"/>
      <c r="C46" s="584" t="s">
        <v>279</v>
      </c>
      <c r="D46" s="320">
        <v>33</v>
      </c>
      <c r="E46" s="553">
        <f>D46-O46-P46</f>
        <v>32</v>
      </c>
      <c r="F46" s="8">
        <v>6</v>
      </c>
      <c r="G46" s="8">
        <v>12</v>
      </c>
      <c r="H46" s="8">
        <v>3</v>
      </c>
      <c r="I46" s="8">
        <v>21</v>
      </c>
      <c r="J46" s="8">
        <v>8</v>
      </c>
      <c r="K46" s="8">
        <v>0</v>
      </c>
      <c r="L46" s="8">
        <v>8</v>
      </c>
      <c r="M46" s="7">
        <v>6</v>
      </c>
      <c r="N46" s="7">
        <v>2</v>
      </c>
      <c r="O46" s="155">
        <v>1</v>
      </c>
      <c r="P46" s="155">
        <v>0</v>
      </c>
    </row>
    <row r="47" spans="2:16" ht="18" customHeight="1" x14ac:dyDescent="0.2">
      <c r="B47" s="581"/>
      <c r="C47" s="585"/>
      <c r="D47" s="328"/>
      <c r="E47" s="425">
        <f>E46/D46</f>
        <v>0.96969696969696972</v>
      </c>
      <c r="F47" s="312">
        <f>F46/D46</f>
        <v>0.18181818181818182</v>
      </c>
      <c r="G47" s="312">
        <f>G46/D46</f>
        <v>0.36363636363636365</v>
      </c>
      <c r="H47" s="312">
        <f>H46/D46</f>
        <v>9.0909090909090912E-2</v>
      </c>
      <c r="I47" s="312">
        <f>I46/D46</f>
        <v>0.63636363636363635</v>
      </c>
      <c r="J47" s="312">
        <f>J46/D46</f>
        <v>0.24242424242424243</v>
      </c>
      <c r="K47" s="312">
        <f>K46/D46</f>
        <v>0</v>
      </c>
      <c r="L47" s="312">
        <f>L46/D46</f>
        <v>0.24242424242424243</v>
      </c>
      <c r="M47" s="426">
        <f>M46/D46</f>
        <v>0.18181818181818182</v>
      </c>
      <c r="N47" s="426">
        <f>N46/D46</f>
        <v>6.0606060606060608E-2</v>
      </c>
      <c r="O47" s="427">
        <f>O46/D46</f>
        <v>3.0303030303030304E-2</v>
      </c>
      <c r="P47" s="427">
        <f>P46/D46</f>
        <v>0</v>
      </c>
    </row>
    <row r="48" spans="2:16" ht="18" customHeight="1" x14ac:dyDescent="0.2">
      <c r="B48" s="581"/>
      <c r="C48" s="687"/>
      <c r="D48" s="485"/>
      <c r="E48" s="431"/>
      <c r="F48" s="318">
        <f>F46/E46</f>
        <v>0.1875</v>
      </c>
      <c r="G48" s="318">
        <f>G46/E46</f>
        <v>0.375</v>
      </c>
      <c r="H48" s="318">
        <f>H46/E46</f>
        <v>9.375E-2</v>
      </c>
      <c r="I48" s="318">
        <f>I46/E46</f>
        <v>0.65625</v>
      </c>
      <c r="J48" s="318">
        <f>J46/E46</f>
        <v>0.25</v>
      </c>
      <c r="K48" s="318">
        <f>K46/E46</f>
        <v>0</v>
      </c>
      <c r="L48" s="318">
        <f>L46/E46</f>
        <v>0.25</v>
      </c>
      <c r="M48" s="458">
        <f>M46/E46</f>
        <v>0.1875</v>
      </c>
      <c r="N48" s="458">
        <f>N46/E46</f>
        <v>6.25E-2</v>
      </c>
      <c r="O48" s="432"/>
      <c r="P48" s="432"/>
    </row>
    <row r="49" spans="2:16" ht="18" customHeight="1" x14ac:dyDescent="0.2">
      <c r="B49" s="581"/>
      <c r="C49" s="584" t="s">
        <v>280</v>
      </c>
      <c r="D49" s="320">
        <v>30</v>
      </c>
      <c r="E49" s="553">
        <f>D49-O49-P49</f>
        <v>30</v>
      </c>
      <c r="F49" s="8">
        <v>13</v>
      </c>
      <c r="G49" s="8">
        <v>15</v>
      </c>
      <c r="H49" s="8">
        <v>1</v>
      </c>
      <c r="I49" s="8">
        <v>24</v>
      </c>
      <c r="J49" s="8">
        <v>6</v>
      </c>
      <c r="K49" s="8">
        <v>1</v>
      </c>
      <c r="L49" s="8">
        <v>12</v>
      </c>
      <c r="M49" s="7">
        <v>9</v>
      </c>
      <c r="N49" s="7">
        <v>4</v>
      </c>
      <c r="O49" s="155">
        <v>0</v>
      </c>
      <c r="P49" s="155">
        <v>0</v>
      </c>
    </row>
    <row r="50" spans="2:16" ht="18" customHeight="1" x14ac:dyDescent="0.2">
      <c r="B50" s="581"/>
      <c r="C50" s="585"/>
      <c r="D50" s="328"/>
      <c r="E50" s="425">
        <f>E49/D49</f>
        <v>1</v>
      </c>
      <c r="F50" s="312">
        <f>F49/D49</f>
        <v>0.43333333333333335</v>
      </c>
      <c r="G50" s="312">
        <f>G49/D49</f>
        <v>0.5</v>
      </c>
      <c r="H50" s="312">
        <f>H49/D49</f>
        <v>3.3333333333333333E-2</v>
      </c>
      <c r="I50" s="312">
        <f>I49/D49</f>
        <v>0.8</v>
      </c>
      <c r="J50" s="312">
        <f>J49/D49</f>
        <v>0.2</v>
      </c>
      <c r="K50" s="312">
        <f>K49/D49</f>
        <v>3.3333333333333333E-2</v>
      </c>
      <c r="L50" s="312">
        <f>L49/D49</f>
        <v>0.4</v>
      </c>
      <c r="M50" s="426">
        <f>M49/D49</f>
        <v>0.3</v>
      </c>
      <c r="N50" s="426">
        <f>N49/D49</f>
        <v>0.13333333333333333</v>
      </c>
      <c r="O50" s="427">
        <f>O49/D49</f>
        <v>0</v>
      </c>
      <c r="P50" s="427">
        <f>P49/D49</f>
        <v>0</v>
      </c>
    </row>
    <row r="51" spans="2:16" ht="18" customHeight="1" thickBot="1" x14ac:dyDescent="0.25">
      <c r="B51" s="581"/>
      <c r="C51" s="676"/>
      <c r="D51" s="486"/>
      <c r="E51" s="433"/>
      <c r="F51" s="322">
        <f>F49/E49</f>
        <v>0.43333333333333335</v>
      </c>
      <c r="G51" s="322">
        <f>G49/E49</f>
        <v>0.5</v>
      </c>
      <c r="H51" s="322">
        <f>H49/E49</f>
        <v>3.3333333333333333E-2</v>
      </c>
      <c r="I51" s="322">
        <f>I49/E49</f>
        <v>0.8</v>
      </c>
      <c r="J51" s="322">
        <f>J49/E49</f>
        <v>0.2</v>
      </c>
      <c r="K51" s="322">
        <f>K49/E49</f>
        <v>3.3333333333333333E-2</v>
      </c>
      <c r="L51" s="322">
        <f>L49/E49</f>
        <v>0.4</v>
      </c>
      <c r="M51" s="434">
        <f>M49/E49</f>
        <v>0.3</v>
      </c>
      <c r="N51" s="434">
        <f>N49/E49</f>
        <v>0.13333333333333333</v>
      </c>
      <c r="O51" s="435"/>
      <c r="P51" s="435"/>
    </row>
    <row r="52" spans="2:16" ht="18" customHeight="1" thickTop="1" x14ac:dyDescent="0.2">
      <c r="B52" s="581"/>
      <c r="C52" s="26" t="s">
        <v>281</v>
      </c>
      <c r="D52" s="436">
        <f>D37+D40+D43+D46</f>
        <v>291</v>
      </c>
      <c r="E52" s="37">
        <f t="shared" ref="E52:N52" si="1">E37+E40+E43+E46</f>
        <v>235</v>
      </c>
      <c r="F52" s="23">
        <f>F37+F40+F43+F46</f>
        <v>43</v>
      </c>
      <c r="G52" s="23">
        <f t="shared" si="1"/>
        <v>75</v>
      </c>
      <c r="H52" s="23">
        <f>H37+H40+H43+H46</f>
        <v>10</v>
      </c>
      <c r="I52" s="23">
        <f t="shared" si="1"/>
        <v>161</v>
      </c>
      <c r="J52" s="23">
        <f t="shared" si="1"/>
        <v>34</v>
      </c>
      <c r="K52" s="23">
        <f>K37+K40+K43+K46</f>
        <v>2</v>
      </c>
      <c r="L52" s="23">
        <f t="shared" si="1"/>
        <v>35</v>
      </c>
      <c r="M52" s="23">
        <f t="shared" ref="M52" si="2">M37+M40+M43+M46</f>
        <v>55</v>
      </c>
      <c r="N52" s="14">
        <f t="shared" si="1"/>
        <v>20</v>
      </c>
      <c r="O52" s="157">
        <f>O37+O40+O43+O46</f>
        <v>42</v>
      </c>
      <c r="P52" s="157">
        <f>P37+P40+P43+P46</f>
        <v>14</v>
      </c>
    </row>
    <row r="53" spans="2:16" ht="18" customHeight="1" x14ac:dyDescent="0.2">
      <c r="B53" s="581"/>
      <c r="C53" s="33" t="s">
        <v>282</v>
      </c>
      <c r="D53" s="150"/>
      <c r="E53" s="425">
        <f>E52/D52</f>
        <v>0.80756013745704469</v>
      </c>
      <c r="F53" s="312">
        <f>F52/D52</f>
        <v>0.14776632302405499</v>
      </c>
      <c r="G53" s="312">
        <f>G52/D52</f>
        <v>0.25773195876288657</v>
      </c>
      <c r="H53" s="312">
        <f>H52/D52</f>
        <v>3.4364261168384883E-2</v>
      </c>
      <c r="I53" s="312">
        <f>I52/D52</f>
        <v>0.5532646048109966</v>
      </c>
      <c r="J53" s="312">
        <f>J52/D52</f>
        <v>0.11683848797250859</v>
      </c>
      <c r="K53" s="312">
        <f>K52/D52</f>
        <v>6.8728522336769758E-3</v>
      </c>
      <c r="L53" s="312">
        <f>L52/D52</f>
        <v>0.12027491408934708</v>
      </c>
      <c r="M53" s="426">
        <f>M52/D52</f>
        <v>0.18900343642611683</v>
      </c>
      <c r="N53" s="426">
        <f>N52/D52</f>
        <v>6.8728522336769765E-2</v>
      </c>
      <c r="O53" s="427">
        <f>O52/D52</f>
        <v>0.14432989690721648</v>
      </c>
      <c r="P53" s="427">
        <f>P52/D52</f>
        <v>4.8109965635738834E-2</v>
      </c>
    </row>
    <row r="54" spans="2:16" ht="18" customHeight="1" x14ac:dyDescent="0.2">
      <c r="B54" s="581"/>
      <c r="C54" s="27"/>
      <c r="D54" s="151"/>
      <c r="E54" s="431"/>
      <c r="F54" s="318">
        <f>F52/E52</f>
        <v>0.18297872340425531</v>
      </c>
      <c r="G54" s="318">
        <f>G52/E52</f>
        <v>0.31914893617021278</v>
      </c>
      <c r="H54" s="318">
        <f>H52/E52</f>
        <v>4.2553191489361701E-2</v>
      </c>
      <c r="I54" s="318">
        <f>I52/E52</f>
        <v>0.68510638297872339</v>
      </c>
      <c r="J54" s="318">
        <f>J52/E52</f>
        <v>0.14468085106382977</v>
      </c>
      <c r="K54" s="318">
        <f>K52/E52</f>
        <v>8.5106382978723406E-3</v>
      </c>
      <c r="L54" s="318">
        <f>L52/E52</f>
        <v>0.14893617021276595</v>
      </c>
      <c r="M54" s="458">
        <f>M52/E52</f>
        <v>0.23404255319148937</v>
      </c>
      <c r="N54" s="458">
        <f>N52/E52</f>
        <v>8.5106382978723402E-2</v>
      </c>
      <c r="O54" s="432"/>
      <c r="P54" s="432"/>
    </row>
    <row r="55" spans="2:16" ht="18" customHeight="1" x14ac:dyDescent="0.2">
      <c r="B55" s="581"/>
      <c r="C55" s="28" t="s">
        <v>281</v>
      </c>
      <c r="D55" s="437">
        <f>D40+D43+D46+D49</f>
        <v>150</v>
      </c>
      <c r="E55" s="36">
        <f>E40+E43+E46+E49</f>
        <v>136</v>
      </c>
      <c r="F55" s="8">
        <f t="shared" ref="F55:N55" si="3">F40+F43+F46+F49</f>
        <v>33</v>
      </c>
      <c r="G55" s="8">
        <f t="shared" si="3"/>
        <v>48</v>
      </c>
      <c r="H55" s="8">
        <f>H40+H43+H46+H49</f>
        <v>7</v>
      </c>
      <c r="I55" s="8">
        <f t="shared" si="3"/>
        <v>101</v>
      </c>
      <c r="J55" s="8">
        <f t="shared" si="3"/>
        <v>26</v>
      </c>
      <c r="K55" s="8">
        <f t="shared" ref="K55" si="4">K40+K43+K46+K49</f>
        <v>1</v>
      </c>
      <c r="L55" s="8">
        <f t="shared" si="3"/>
        <v>35</v>
      </c>
      <c r="M55" s="8">
        <f t="shared" ref="M55" si="5">M40+M43+M46+M49</f>
        <v>34</v>
      </c>
      <c r="N55" s="7">
        <f t="shared" si="3"/>
        <v>14</v>
      </c>
      <c r="O55" s="157">
        <f>O40+O43+O46+O49</f>
        <v>10</v>
      </c>
      <c r="P55" s="155">
        <f>P40+P43+P46+P49</f>
        <v>4</v>
      </c>
    </row>
    <row r="56" spans="2:16" ht="18" customHeight="1" x14ac:dyDescent="0.2">
      <c r="B56" s="581"/>
      <c r="C56" s="33" t="s">
        <v>283</v>
      </c>
      <c r="D56" s="438"/>
      <c r="E56" s="425">
        <f>E55/D55</f>
        <v>0.90666666666666662</v>
      </c>
      <c r="F56" s="312">
        <f>F55/D55</f>
        <v>0.22</v>
      </c>
      <c r="G56" s="312">
        <f>G55/D55</f>
        <v>0.32</v>
      </c>
      <c r="H56" s="312">
        <f>H55/D55</f>
        <v>4.6666666666666669E-2</v>
      </c>
      <c r="I56" s="312">
        <f>I55/D55</f>
        <v>0.67333333333333334</v>
      </c>
      <c r="J56" s="312">
        <f>J55/D55</f>
        <v>0.17333333333333334</v>
      </c>
      <c r="K56" s="312">
        <f>K55/D55</f>
        <v>6.6666666666666671E-3</v>
      </c>
      <c r="L56" s="312">
        <f>L55/D55</f>
        <v>0.23333333333333334</v>
      </c>
      <c r="M56" s="312">
        <f>M55/D55</f>
        <v>0.22666666666666666</v>
      </c>
      <c r="N56" s="426">
        <f>N55/D55</f>
        <v>9.3333333333333338E-2</v>
      </c>
      <c r="O56" s="427">
        <f>O55/D55</f>
        <v>6.6666666666666666E-2</v>
      </c>
      <c r="P56" s="427">
        <f>P55/D55</f>
        <v>2.6666666666666668E-2</v>
      </c>
    </row>
    <row r="57" spans="2:16" ht="18" customHeight="1" thickBot="1" x14ac:dyDescent="0.25">
      <c r="B57" s="587"/>
      <c r="C57" s="27"/>
      <c r="D57" s="151"/>
      <c r="E57" s="439"/>
      <c r="F57" s="325">
        <f>F55/E55</f>
        <v>0.24264705882352941</v>
      </c>
      <c r="G57" s="325">
        <f>G55/E55</f>
        <v>0.35294117647058826</v>
      </c>
      <c r="H57" s="325">
        <f>H55/E55</f>
        <v>5.1470588235294115E-2</v>
      </c>
      <c r="I57" s="325">
        <f>I55/E55</f>
        <v>0.74264705882352944</v>
      </c>
      <c r="J57" s="325">
        <f>J55/E55</f>
        <v>0.19117647058823528</v>
      </c>
      <c r="K57" s="325">
        <f>K55/E55</f>
        <v>7.3529411764705881E-3</v>
      </c>
      <c r="L57" s="325">
        <f>L55/E55</f>
        <v>0.25735294117647056</v>
      </c>
      <c r="M57" s="325">
        <f>M55/E55</f>
        <v>0.25</v>
      </c>
      <c r="N57" s="440">
        <f>N55/E55</f>
        <v>0.10294117647058823</v>
      </c>
      <c r="O57" s="441"/>
      <c r="P57" s="441"/>
    </row>
    <row r="58" spans="2:16" ht="15" customHeight="1" x14ac:dyDescent="0.2">
      <c r="B58" s="734" t="s">
        <v>365</v>
      </c>
      <c r="C58" s="734"/>
      <c r="D58" s="734"/>
      <c r="E58" s="735"/>
      <c r="F58" s="735"/>
      <c r="G58" s="735"/>
      <c r="H58" s="735"/>
      <c r="I58" s="735"/>
      <c r="J58" s="735"/>
      <c r="K58" s="735"/>
      <c r="L58" s="735"/>
      <c r="M58" s="735"/>
      <c r="N58" s="735"/>
      <c r="O58" s="735"/>
      <c r="P58" s="158"/>
    </row>
    <row r="59" spans="2:16" x14ac:dyDescent="0.2">
      <c r="B59" s="17"/>
      <c r="C59" s="21"/>
    </row>
    <row r="60" spans="2:16" x14ac:dyDescent="0.2">
      <c r="C60" s="15"/>
      <c r="D60" s="15"/>
    </row>
    <row r="61" spans="2:16" x14ac:dyDescent="0.2">
      <c r="C61" s="15"/>
      <c r="D61" s="15"/>
    </row>
    <row r="62" spans="2:16" x14ac:dyDescent="0.2">
      <c r="C62" s="15"/>
      <c r="D62" s="15"/>
    </row>
    <row r="63" spans="2:16" x14ac:dyDescent="0.2">
      <c r="C63" s="15"/>
      <c r="D63" s="15"/>
    </row>
    <row r="64" spans="2:16" x14ac:dyDescent="0.2">
      <c r="C64" s="15"/>
      <c r="D64" s="15"/>
    </row>
    <row r="65" spans="1:4" x14ac:dyDescent="0.2">
      <c r="C65" s="15"/>
      <c r="D65" s="15"/>
    </row>
    <row r="66" spans="1:4" x14ac:dyDescent="0.2">
      <c r="C66" s="15"/>
      <c r="D66" s="15"/>
    </row>
    <row r="67" spans="1:4" x14ac:dyDescent="0.2">
      <c r="C67" s="15"/>
      <c r="D67" s="15"/>
    </row>
    <row r="68" spans="1:4" x14ac:dyDescent="0.2">
      <c r="C68" s="15"/>
      <c r="D68" s="15"/>
    </row>
    <row r="69" spans="1:4" x14ac:dyDescent="0.2">
      <c r="C69" s="15"/>
      <c r="D69" s="15"/>
    </row>
    <row r="70" spans="1:4" x14ac:dyDescent="0.2">
      <c r="C70" s="15"/>
      <c r="D70" s="15"/>
    </row>
    <row r="71" spans="1:4" x14ac:dyDescent="0.2">
      <c r="C71" s="15"/>
      <c r="D71" s="15"/>
    </row>
    <row r="72" spans="1:4" x14ac:dyDescent="0.2">
      <c r="C72" s="15"/>
      <c r="D72" s="15"/>
    </row>
    <row r="73" spans="1:4" x14ac:dyDescent="0.2">
      <c r="C73" s="15"/>
      <c r="D73" s="15"/>
    </row>
    <row r="74" spans="1:4" x14ac:dyDescent="0.2">
      <c r="C74" s="15"/>
      <c r="D74" s="15"/>
    </row>
    <row r="75" spans="1:4" x14ac:dyDescent="0.2">
      <c r="C75" s="15"/>
      <c r="D75" s="15"/>
    </row>
    <row r="76" spans="1:4" x14ac:dyDescent="0.2">
      <c r="C76" s="15"/>
      <c r="D76" s="15"/>
    </row>
    <row r="77" spans="1:4" x14ac:dyDescent="0.2">
      <c r="C77" s="15"/>
      <c r="D77" s="15"/>
    </row>
    <row r="78" spans="1:4" x14ac:dyDescent="0.2">
      <c r="A78" s="1"/>
      <c r="B78" s="1"/>
      <c r="C78" s="15"/>
      <c r="D78" s="15"/>
    </row>
    <row r="79" spans="1:4" x14ac:dyDescent="0.2">
      <c r="A79" s="1"/>
      <c r="B79" s="1"/>
      <c r="C79" s="15"/>
      <c r="D79" s="15"/>
    </row>
  </sheetData>
  <mergeCells count="30">
    <mergeCell ref="P9:P12"/>
    <mergeCell ref="B58:O58"/>
    <mergeCell ref="B13:C15"/>
    <mergeCell ref="L10:L12"/>
    <mergeCell ref="I10:I12"/>
    <mergeCell ref="N10:N12"/>
    <mergeCell ref="O9:O12"/>
    <mergeCell ref="B9:C12"/>
    <mergeCell ref="D9:D12"/>
    <mergeCell ref="G10:G12"/>
    <mergeCell ref="F10:F12"/>
    <mergeCell ref="B16:B33"/>
    <mergeCell ref="C16:C18"/>
    <mergeCell ref="C19:C21"/>
    <mergeCell ref="C22:C24"/>
    <mergeCell ref="C25:C27"/>
    <mergeCell ref="C28:C30"/>
    <mergeCell ref="C31:C33"/>
    <mergeCell ref="C46:C48"/>
    <mergeCell ref="C49:C51"/>
    <mergeCell ref="B34:B57"/>
    <mergeCell ref="C34:C36"/>
    <mergeCell ref="C37:C39"/>
    <mergeCell ref="C40:C42"/>
    <mergeCell ref="C43:C45"/>
    <mergeCell ref="H10:H12"/>
    <mergeCell ref="K10:K12"/>
    <mergeCell ref="M10:M12"/>
    <mergeCell ref="E9:E12"/>
    <mergeCell ref="J10:J12"/>
  </mergeCells>
  <phoneticPr fontId="2"/>
  <printOptions horizontalCentered="1"/>
  <pageMargins left="0.6692913385826772" right="0.51181102362204722" top="0.59055118110236227" bottom="0.59055118110236227" header="0.39370078740157483" footer="0.39370078740157483"/>
  <pageSetup paperSize="9" scale="65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3ECFF-0A26-4036-94B5-A0438F333FB1}">
  <sheetPr>
    <tabColor rgb="FF00B0F0"/>
    <pageSetUpPr fitToPage="1"/>
  </sheetPr>
  <dimension ref="A3:Q67"/>
  <sheetViews>
    <sheetView view="pageBreakPreview" topLeftCell="A38" zoomScale="70" zoomScaleNormal="100" zoomScaleSheetLayoutView="70" workbookViewId="0">
      <selection activeCell="B68" sqref="B67:B68"/>
    </sheetView>
  </sheetViews>
  <sheetFormatPr defaultColWidth="9" defaultRowHeight="14.4" x14ac:dyDescent="0.2"/>
  <cols>
    <col min="1" max="1" width="3.88671875" style="15" customWidth="1"/>
    <col min="2" max="2" width="4.6640625" style="15" customWidth="1"/>
    <col min="3" max="3" width="16.88671875" style="20" customWidth="1"/>
    <col min="4" max="4" width="10.33203125" style="1" customWidth="1"/>
    <col min="5" max="5" width="12.33203125" style="1" hidden="1" customWidth="1"/>
    <col min="6" max="17" width="9.33203125" style="1" customWidth="1"/>
    <col min="18" max="27" width="4.6640625" style="1" customWidth="1"/>
    <col min="28" max="16384" width="9" style="1"/>
  </cols>
  <sheetData>
    <row r="3" spans="1:17" x14ac:dyDescent="0.2">
      <c r="B3" s="20" t="s">
        <v>366</v>
      </c>
    </row>
    <row r="4" spans="1:17" x14ac:dyDescent="0.2">
      <c r="B4" s="1"/>
      <c r="K4" s="30" t="s">
        <v>367</v>
      </c>
    </row>
    <row r="5" spans="1:17" x14ac:dyDescent="0.2">
      <c r="B5" s="1"/>
      <c r="F5" s="30"/>
      <c r="J5" s="30"/>
      <c r="K5" s="30" t="s">
        <v>312</v>
      </c>
      <c r="N5" s="30"/>
    </row>
    <row r="6" spans="1:17" x14ac:dyDescent="0.2">
      <c r="B6" s="1"/>
      <c r="F6" s="30"/>
      <c r="J6" s="30"/>
      <c r="N6" s="30"/>
    </row>
    <row r="7" spans="1:17" x14ac:dyDescent="0.2">
      <c r="B7" s="1"/>
    </row>
    <row r="8" spans="1:17" ht="15" thickBot="1" x14ac:dyDescent="0.25">
      <c r="B8" s="1"/>
      <c r="I8" s="2"/>
      <c r="M8" s="2"/>
      <c r="Q8" s="2" t="s">
        <v>334</v>
      </c>
    </row>
    <row r="9" spans="1:17" ht="21.75" customHeight="1" thickBot="1" x14ac:dyDescent="0.25">
      <c r="B9" s="653"/>
      <c r="C9" s="654"/>
      <c r="D9" s="677" t="s">
        <v>287</v>
      </c>
      <c r="E9" s="766" t="s">
        <v>368</v>
      </c>
      <c r="F9" s="731" t="s">
        <v>369</v>
      </c>
      <c r="G9" s="746"/>
      <c r="H9" s="746"/>
      <c r="I9" s="746"/>
      <c r="J9" s="773"/>
      <c r="K9" s="773"/>
      <c r="L9" s="773"/>
      <c r="M9" s="773"/>
      <c r="N9" s="773"/>
      <c r="O9" s="773"/>
      <c r="P9" s="773"/>
      <c r="Q9" s="774"/>
    </row>
    <row r="10" spans="1:17" ht="21.75" customHeight="1" x14ac:dyDescent="0.2">
      <c r="B10" s="655"/>
      <c r="C10" s="656"/>
      <c r="D10" s="700"/>
      <c r="E10" s="767"/>
      <c r="F10" s="570"/>
      <c r="G10" s="570"/>
      <c r="H10" s="775" t="s">
        <v>371</v>
      </c>
      <c r="I10" s="777" t="s">
        <v>315</v>
      </c>
      <c r="J10" s="731" t="s">
        <v>372</v>
      </c>
      <c r="K10" s="746"/>
      <c r="L10" s="746"/>
      <c r="M10" s="770"/>
      <c r="N10" s="746" t="s">
        <v>373</v>
      </c>
      <c r="O10" s="746"/>
      <c r="P10" s="746"/>
      <c r="Q10" s="732"/>
    </row>
    <row r="11" spans="1:17" s="20" customFormat="1" ht="15" customHeight="1" x14ac:dyDescent="0.2">
      <c r="A11" s="195"/>
      <c r="B11" s="655"/>
      <c r="C11" s="656"/>
      <c r="D11" s="678"/>
      <c r="E11" s="768"/>
      <c r="F11" s="568"/>
      <c r="G11" s="569"/>
      <c r="H11" s="775"/>
      <c r="I11" s="778"/>
      <c r="J11" s="480"/>
      <c r="K11" s="202"/>
      <c r="L11" s="760" t="s">
        <v>371</v>
      </c>
      <c r="M11" s="784" t="s">
        <v>315</v>
      </c>
      <c r="N11" s="554"/>
      <c r="O11" s="202"/>
      <c r="P11" s="760" t="s">
        <v>371</v>
      </c>
      <c r="Q11" s="757" t="s">
        <v>315</v>
      </c>
    </row>
    <row r="12" spans="1:17" s="20" customFormat="1" ht="15" customHeight="1" x14ac:dyDescent="0.2">
      <c r="A12" s="195"/>
      <c r="B12" s="655"/>
      <c r="C12" s="656"/>
      <c r="D12" s="678"/>
      <c r="E12" s="768"/>
      <c r="F12" s="771" t="s">
        <v>374</v>
      </c>
      <c r="G12" s="668" t="s">
        <v>375</v>
      </c>
      <c r="H12" s="775"/>
      <c r="I12" s="778"/>
      <c r="J12" s="780" t="s">
        <v>374</v>
      </c>
      <c r="K12" s="668" t="s">
        <v>375</v>
      </c>
      <c r="L12" s="761"/>
      <c r="M12" s="785"/>
      <c r="N12" s="782" t="s">
        <v>374</v>
      </c>
      <c r="O12" s="668" t="s">
        <v>375</v>
      </c>
      <c r="P12" s="761"/>
      <c r="Q12" s="758"/>
    </row>
    <row r="13" spans="1:17" s="20" customFormat="1" ht="10.5" customHeight="1" x14ac:dyDescent="0.2">
      <c r="A13" s="195"/>
      <c r="B13" s="655"/>
      <c r="C13" s="656"/>
      <c r="D13" s="678"/>
      <c r="E13" s="768"/>
      <c r="F13" s="771"/>
      <c r="G13" s="628"/>
      <c r="H13" s="775"/>
      <c r="I13" s="778"/>
      <c r="J13" s="780"/>
      <c r="K13" s="628"/>
      <c r="L13" s="761"/>
      <c r="M13" s="785"/>
      <c r="N13" s="782"/>
      <c r="O13" s="628"/>
      <c r="P13" s="761"/>
      <c r="Q13" s="758"/>
    </row>
    <row r="14" spans="1:17" s="20" customFormat="1" ht="37.5" customHeight="1" x14ac:dyDescent="0.2">
      <c r="A14" s="195"/>
      <c r="B14" s="657"/>
      <c r="C14" s="658"/>
      <c r="D14" s="679"/>
      <c r="E14" s="769"/>
      <c r="F14" s="772"/>
      <c r="G14" s="629"/>
      <c r="H14" s="776"/>
      <c r="I14" s="779"/>
      <c r="J14" s="781"/>
      <c r="K14" s="629"/>
      <c r="L14" s="762"/>
      <c r="M14" s="786"/>
      <c r="N14" s="783"/>
      <c r="O14" s="629"/>
      <c r="P14" s="762"/>
      <c r="Q14" s="759"/>
    </row>
    <row r="15" spans="1:17" ht="25.2" customHeight="1" x14ac:dyDescent="0.2">
      <c r="A15" s="1"/>
      <c r="B15" s="577" t="s">
        <v>266</v>
      </c>
      <c r="C15" s="763"/>
      <c r="D15" s="466">
        <v>427</v>
      </c>
      <c r="E15" s="501">
        <f>E17+E19+E21+E23+E25+E27</f>
        <v>2335</v>
      </c>
      <c r="F15" s="37">
        <f t="shared" ref="F15:H15" si="0">F17+F19+F21+F23+F25+F27</f>
        <v>99</v>
      </c>
      <c r="G15" s="14">
        <f t="shared" si="0"/>
        <v>365</v>
      </c>
      <c r="H15" s="8">
        <f t="shared" si="0"/>
        <v>171</v>
      </c>
      <c r="I15" s="14">
        <f>I17+I19+I21+I23+I25+I27</f>
        <v>157</v>
      </c>
      <c r="J15" s="37">
        <f t="shared" ref="J15:L15" si="1">J17+J19+J21+J23+J25+J27</f>
        <v>63</v>
      </c>
      <c r="K15" s="14">
        <f t="shared" si="1"/>
        <v>100</v>
      </c>
      <c r="L15" s="8">
        <f t="shared" si="1"/>
        <v>181</v>
      </c>
      <c r="M15" s="10">
        <f>M17+M19+M21+M23+M25+M27</f>
        <v>183</v>
      </c>
      <c r="N15" s="10">
        <f t="shared" ref="N15:P15" si="2">N17+N19+N21+N23+N25+N27</f>
        <v>93</v>
      </c>
      <c r="O15" s="14">
        <f t="shared" si="2"/>
        <v>265</v>
      </c>
      <c r="P15" s="8">
        <f t="shared" si="2"/>
        <v>171</v>
      </c>
      <c r="Q15" s="389">
        <f>Q17+Q19+Q21+Q23+Q25+Q27</f>
        <v>163</v>
      </c>
    </row>
    <row r="16" spans="1:17" ht="25.2" customHeight="1" thickBot="1" x14ac:dyDescent="0.25">
      <c r="A16" s="1"/>
      <c r="B16" s="756"/>
      <c r="C16" s="764"/>
      <c r="D16" s="328"/>
      <c r="E16" s="490"/>
      <c r="F16" s="481">
        <f>F15/D15</f>
        <v>0.23185011709601874</v>
      </c>
      <c r="G16" s="426"/>
      <c r="H16" s="312">
        <f>H15/D15</f>
        <v>0.40046838407494145</v>
      </c>
      <c r="I16" s="392">
        <f>I15/D15</f>
        <v>0.36768149882903983</v>
      </c>
      <c r="J16" s="481">
        <f>J15/D15</f>
        <v>0.14754098360655737</v>
      </c>
      <c r="K16" s="426"/>
      <c r="L16" s="312">
        <f>L15/D15</f>
        <v>0.42388758782201408</v>
      </c>
      <c r="M16" s="391">
        <f>M15/D15</f>
        <v>0.42857142857142855</v>
      </c>
      <c r="N16" s="555">
        <f>N15/D15</f>
        <v>0.21779859484777517</v>
      </c>
      <c r="O16" s="426"/>
      <c r="P16" s="312">
        <f>P15/D15</f>
        <v>0.40046838407494145</v>
      </c>
      <c r="Q16" s="489">
        <f>Q15/D15</f>
        <v>0.38173302107728335</v>
      </c>
    </row>
    <row r="17" spans="1:17" ht="25.2" customHeight="1" thickTop="1" x14ac:dyDescent="0.2">
      <c r="A17" s="1"/>
      <c r="B17" s="580" t="s">
        <v>267</v>
      </c>
      <c r="C17" s="686" t="s">
        <v>268</v>
      </c>
      <c r="D17" s="316">
        <v>49</v>
      </c>
      <c r="E17" s="491">
        <v>9</v>
      </c>
      <c r="F17" s="38">
        <v>2</v>
      </c>
      <c r="G17" s="40">
        <f>K17+O17</f>
        <v>2</v>
      </c>
      <c r="H17" s="39">
        <v>10</v>
      </c>
      <c r="I17" s="14">
        <f>D17-F17-H17</f>
        <v>37</v>
      </c>
      <c r="J17" s="38">
        <v>1</v>
      </c>
      <c r="K17" s="40">
        <v>0</v>
      </c>
      <c r="L17" s="39">
        <v>10</v>
      </c>
      <c r="M17" s="10">
        <f>D17-J17-L17</f>
        <v>38</v>
      </c>
      <c r="N17" s="380">
        <v>2</v>
      </c>
      <c r="O17" s="40">
        <v>2</v>
      </c>
      <c r="P17" s="39">
        <v>10</v>
      </c>
      <c r="Q17" s="204">
        <f>D17-N17-P17</f>
        <v>37</v>
      </c>
    </row>
    <row r="18" spans="1:17" ht="25.2" customHeight="1" x14ac:dyDescent="0.2">
      <c r="A18" s="1"/>
      <c r="B18" s="765"/>
      <c r="C18" s="756"/>
      <c r="D18" s="329"/>
      <c r="E18" s="492"/>
      <c r="F18" s="488">
        <f>F17/D17</f>
        <v>4.0816326530612242E-2</v>
      </c>
      <c r="G18" s="81"/>
      <c r="H18" s="383">
        <f>H17/D17</f>
        <v>0.20408163265306123</v>
      </c>
      <c r="I18" s="384">
        <f>I17/D17</f>
        <v>0.75510204081632648</v>
      </c>
      <c r="J18" s="482">
        <f>J17/D17</f>
        <v>2.0408163265306121E-2</v>
      </c>
      <c r="K18" s="461"/>
      <c r="L18" s="374">
        <f>L17/D17</f>
        <v>0.20408163265306123</v>
      </c>
      <c r="M18" s="376">
        <f>M17/D17</f>
        <v>0.77551020408163263</v>
      </c>
      <c r="N18" s="376">
        <f>N17/D17</f>
        <v>4.0816326530612242E-2</v>
      </c>
      <c r="O18" s="461"/>
      <c r="P18" s="374">
        <f>P17/D17</f>
        <v>0.20408163265306123</v>
      </c>
      <c r="Q18" s="377">
        <f>Q17/D17</f>
        <v>0.75510204081632648</v>
      </c>
    </row>
    <row r="19" spans="1:17" ht="25.2" customHeight="1" x14ac:dyDescent="0.2">
      <c r="A19" s="1"/>
      <c r="B19" s="765"/>
      <c r="C19" s="584" t="s">
        <v>269</v>
      </c>
      <c r="D19" s="309">
        <v>87</v>
      </c>
      <c r="E19" s="493">
        <v>436</v>
      </c>
      <c r="F19" s="37">
        <v>20</v>
      </c>
      <c r="G19" s="14">
        <f t="shared" ref="G19" si="3">K19+O19</f>
        <v>70</v>
      </c>
      <c r="H19" s="23">
        <v>37</v>
      </c>
      <c r="I19" s="14">
        <f t="shared" ref="I19" si="4">D19-F19-H19</f>
        <v>30</v>
      </c>
      <c r="J19" s="36">
        <v>13</v>
      </c>
      <c r="K19" s="7">
        <v>40</v>
      </c>
      <c r="L19" s="8">
        <v>36</v>
      </c>
      <c r="M19" s="3">
        <f t="shared" ref="M19" si="5">D19-J19-L19</f>
        <v>38</v>
      </c>
      <c r="N19" s="3">
        <v>18</v>
      </c>
      <c r="O19" s="7">
        <v>30</v>
      </c>
      <c r="P19" s="8">
        <v>37</v>
      </c>
      <c r="Q19" s="204">
        <f>D19-N19-P19</f>
        <v>32</v>
      </c>
    </row>
    <row r="20" spans="1:17" ht="25.2" customHeight="1" x14ac:dyDescent="0.2">
      <c r="A20" s="1"/>
      <c r="B20" s="765"/>
      <c r="C20" s="586"/>
      <c r="D20" s="332"/>
      <c r="E20" s="492"/>
      <c r="F20" s="488">
        <f t="shared" ref="F20" si="6">F19/D19</f>
        <v>0.22988505747126436</v>
      </c>
      <c r="G20" s="81"/>
      <c r="H20" s="383">
        <f t="shared" ref="H20" si="7">H19/D19</f>
        <v>0.42528735632183906</v>
      </c>
      <c r="I20" s="384">
        <f t="shared" ref="I20" si="8">I19/D19</f>
        <v>0.34482758620689657</v>
      </c>
      <c r="J20" s="482">
        <f>J19/D19</f>
        <v>0.14942528735632185</v>
      </c>
      <c r="K20" s="461"/>
      <c r="L20" s="374">
        <f>L19/D19</f>
        <v>0.41379310344827586</v>
      </c>
      <c r="M20" s="376">
        <f t="shared" ref="M20" si="9">M19/D19</f>
        <v>0.43678160919540232</v>
      </c>
      <c r="N20" s="376">
        <f>N19/D19</f>
        <v>0.20689655172413793</v>
      </c>
      <c r="O20" s="461"/>
      <c r="P20" s="374">
        <f>P19/D19</f>
        <v>0.42528735632183906</v>
      </c>
      <c r="Q20" s="377">
        <f>Q19/D19</f>
        <v>0.36781609195402298</v>
      </c>
    </row>
    <row r="21" spans="1:17" ht="25.2" customHeight="1" x14ac:dyDescent="0.2">
      <c r="A21" s="1"/>
      <c r="B21" s="765"/>
      <c r="C21" s="584" t="s">
        <v>270</v>
      </c>
      <c r="D21" s="309">
        <v>25</v>
      </c>
      <c r="E21" s="493">
        <v>113</v>
      </c>
      <c r="F21" s="37">
        <v>5</v>
      </c>
      <c r="G21" s="14">
        <f t="shared" ref="G21" si="10">K21+O21</f>
        <v>8</v>
      </c>
      <c r="H21" s="23">
        <v>10</v>
      </c>
      <c r="I21" s="14">
        <f t="shared" ref="I21" si="11">D21-F21-H21</f>
        <v>10</v>
      </c>
      <c r="J21" s="36">
        <v>5</v>
      </c>
      <c r="K21" s="7">
        <v>7</v>
      </c>
      <c r="L21" s="8">
        <v>9</v>
      </c>
      <c r="M21" s="3">
        <f t="shared" ref="M21" si="12">D21-J21-L21</f>
        <v>11</v>
      </c>
      <c r="N21" s="3">
        <v>4</v>
      </c>
      <c r="O21" s="7">
        <v>1</v>
      </c>
      <c r="P21" s="8">
        <v>9</v>
      </c>
      <c r="Q21" s="204">
        <f t="shared" ref="Q21" si="13">D21-N21-P21</f>
        <v>12</v>
      </c>
    </row>
    <row r="22" spans="1:17" ht="25.2" customHeight="1" x14ac:dyDescent="0.2">
      <c r="A22" s="1"/>
      <c r="B22" s="765"/>
      <c r="C22" s="586"/>
      <c r="D22" s="332"/>
      <c r="E22" s="492"/>
      <c r="F22" s="488">
        <f t="shared" ref="F22" si="14">F21/D21</f>
        <v>0.2</v>
      </c>
      <c r="G22" s="81"/>
      <c r="H22" s="383">
        <f t="shared" ref="H22" si="15">H21/D21</f>
        <v>0.4</v>
      </c>
      <c r="I22" s="384">
        <f t="shared" ref="I22" si="16">I21/D21</f>
        <v>0.4</v>
      </c>
      <c r="J22" s="482">
        <f>J21/D21</f>
        <v>0.2</v>
      </c>
      <c r="K22" s="461"/>
      <c r="L22" s="374">
        <f>L21/D21</f>
        <v>0.36</v>
      </c>
      <c r="M22" s="376">
        <f t="shared" ref="M22" si="17">M21/D21</f>
        <v>0.44</v>
      </c>
      <c r="N22" s="376">
        <f t="shared" ref="N22" si="18">N21/D21</f>
        <v>0.16</v>
      </c>
      <c r="O22" s="461"/>
      <c r="P22" s="374">
        <f t="shared" ref="P22" si="19">P21/D21</f>
        <v>0.36</v>
      </c>
      <c r="Q22" s="377">
        <f t="shared" ref="Q22" si="20">Q21/D21</f>
        <v>0.48</v>
      </c>
    </row>
    <row r="23" spans="1:17" ht="25.2" customHeight="1" x14ac:dyDescent="0.2">
      <c r="A23" s="1"/>
      <c r="B23" s="765"/>
      <c r="C23" s="585" t="s">
        <v>271</v>
      </c>
      <c r="D23" s="309">
        <v>82</v>
      </c>
      <c r="E23" s="493">
        <v>407</v>
      </c>
      <c r="F23" s="37">
        <v>14</v>
      </c>
      <c r="G23" s="14">
        <f t="shared" ref="G23" si="21">K23+O23</f>
        <v>41</v>
      </c>
      <c r="H23" s="23">
        <v>42</v>
      </c>
      <c r="I23" s="14">
        <f t="shared" ref="I23" si="22">D23-F23-H23</f>
        <v>26</v>
      </c>
      <c r="J23" s="36">
        <v>6</v>
      </c>
      <c r="K23" s="7">
        <v>7</v>
      </c>
      <c r="L23" s="8">
        <v>40</v>
      </c>
      <c r="M23" s="3">
        <f t="shared" ref="M23" si="23">D23-J23-L23</f>
        <v>36</v>
      </c>
      <c r="N23" s="3">
        <v>13</v>
      </c>
      <c r="O23" s="7">
        <v>34</v>
      </c>
      <c r="P23" s="8">
        <v>42</v>
      </c>
      <c r="Q23" s="204">
        <f t="shared" ref="Q23" si="24">D23-N23-P23</f>
        <v>27</v>
      </c>
    </row>
    <row r="24" spans="1:17" ht="25.2" customHeight="1" x14ac:dyDescent="0.2">
      <c r="A24" s="1"/>
      <c r="B24" s="765"/>
      <c r="C24" s="756"/>
      <c r="D24" s="332"/>
      <c r="E24" s="492"/>
      <c r="F24" s="488">
        <f t="shared" ref="F24" si="25">F23/D23</f>
        <v>0.17073170731707318</v>
      </c>
      <c r="G24" s="81"/>
      <c r="H24" s="383">
        <f t="shared" ref="H24" si="26">H23/D23</f>
        <v>0.51219512195121952</v>
      </c>
      <c r="I24" s="384">
        <f t="shared" ref="I24" si="27">I23/D23</f>
        <v>0.31707317073170732</v>
      </c>
      <c r="J24" s="482">
        <f>J23/D23</f>
        <v>7.3170731707317069E-2</v>
      </c>
      <c r="K24" s="461"/>
      <c r="L24" s="374">
        <f>L23/D23</f>
        <v>0.48780487804878048</v>
      </c>
      <c r="M24" s="376">
        <f t="shared" ref="M24" si="28">M23/D23</f>
        <v>0.43902439024390244</v>
      </c>
      <c r="N24" s="376">
        <f t="shared" ref="N24" si="29">N23/D23</f>
        <v>0.15853658536585366</v>
      </c>
      <c r="O24" s="461"/>
      <c r="P24" s="374">
        <f t="shared" ref="P24" si="30">P23/D23</f>
        <v>0.51219512195121952</v>
      </c>
      <c r="Q24" s="377">
        <f t="shared" ref="Q24" si="31">Q23/D23</f>
        <v>0.32926829268292684</v>
      </c>
    </row>
    <row r="25" spans="1:17" ht="25.2" customHeight="1" x14ac:dyDescent="0.2">
      <c r="A25" s="1"/>
      <c r="B25" s="765"/>
      <c r="C25" s="584" t="s">
        <v>272</v>
      </c>
      <c r="D25" s="309">
        <v>8</v>
      </c>
      <c r="E25" s="493">
        <v>72</v>
      </c>
      <c r="F25" s="37">
        <v>2</v>
      </c>
      <c r="G25" s="14">
        <f t="shared" ref="G25" si="32">K25+O25</f>
        <v>29</v>
      </c>
      <c r="H25" s="23">
        <v>1</v>
      </c>
      <c r="I25" s="14">
        <f t="shared" ref="I25" si="33">D25-F25-H25</f>
        <v>5</v>
      </c>
      <c r="J25" s="483">
        <v>1</v>
      </c>
      <c r="K25" s="472">
        <v>0</v>
      </c>
      <c r="L25" s="471">
        <v>2</v>
      </c>
      <c r="M25" s="556">
        <f>D25-J25-L25</f>
        <v>5</v>
      </c>
      <c r="N25" s="3">
        <v>2</v>
      </c>
      <c r="O25" s="472">
        <v>29</v>
      </c>
      <c r="P25" s="8">
        <v>1</v>
      </c>
      <c r="Q25" s="204">
        <f t="shared" ref="Q25" si="34">D25-N25-P25</f>
        <v>5</v>
      </c>
    </row>
    <row r="26" spans="1:17" ht="25.2" customHeight="1" x14ac:dyDescent="0.2">
      <c r="A26" s="1"/>
      <c r="B26" s="765"/>
      <c r="C26" s="756"/>
      <c r="D26" s="332"/>
      <c r="E26" s="492"/>
      <c r="F26" s="488">
        <f t="shared" ref="F26" si="35">F25/D25</f>
        <v>0.25</v>
      </c>
      <c r="G26" s="81"/>
      <c r="H26" s="383">
        <f t="shared" ref="H26" si="36">H25/D25</f>
        <v>0.125</v>
      </c>
      <c r="I26" s="384">
        <f t="shared" ref="I26" si="37">I25/D25</f>
        <v>0.625</v>
      </c>
      <c r="J26" s="482">
        <f>J25/D25</f>
        <v>0.125</v>
      </c>
      <c r="K26" s="461"/>
      <c r="L26" s="374">
        <f>L25/D25</f>
        <v>0.25</v>
      </c>
      <c r="M26" s="376">
        <f t="shared" ref="M26" si="38">M25/D25</f>
        <v>0.625</v>
      </c>
      <c r="N26" s="376">
        <f t="shared" ref="N26" si="39">N25/D25</f>
        <v>0.25</v>
      </c>
      <c r="O26" s="461"/>
      <c r="P26" s="374">
        <f t="shared" ref="P26" si="40">P25/D25</f>
        <v>0.125</v>
      </c>
      <c r="Q26" s="377">
        <f t="shared" ref="Q26" si="41">Q25/D25</f>
        <v>0.625</v>
      </c>
    </row>
    <row r="27" spans="1:17" ht="25.2" customHeight="1" x14ac:dyDescent="0.2">
      <c r="A27" s="1"/>
      <c r="B27" s="765"/>
      <c r="C27" s="584" t="s">
        <v>273</v>
      </c>
      <c r="D27" s="309">
        <v>176</v>
      </c>
      <c r="E27" s="497">
        <v>1298</v>
      </c>
      <c r="F27" s="37">
        <v>56</v>
      </c>
      <c r="G27" s="14">
        <f t="shared" ref="G27" si="42">K27+O27</f>
        <v>215</v>
      </c>
      <c r="H27" s="23">
        <v>71</v>
      </c>
      <c r="I27" s="14">
        <f t="shared" ref="I27" si="43">D27-F27-H27</f>
        <v>49</v>
      </c>
      <c r="J27" s="36">
        <v>37</v>
      </c>
      <c r="K27" s="7">
        <v>46</v>
      </c>
      <c r="L27" s="8">
        <v>84</v>
      </c>
      <c r="M27" s="3">
        <f t="shared" ref="M27" si="44">D27-J27-L27</f>
        <v>55</v>
      </c>
      <c r="N27" s="3">
        <v>54</v>
      </c>
      <c r="O27" s="7">
        <v>169</v>
      </c>
      <c r="P27" s="8">
        <v>72</v>
      </c>
      <c r="Q27" s="204">
        <f t="shared" ref="Q27" si="45">D27-N27-P27</f>
        <v>50</v>
      </c>
    </row>
    <row r="28" spans="1:17" ht="25.2" customHeight="1" thickBot="1" x14ac:dyDescent="0.25">
      <c r="A28" s="1"/>
      <c r="B28" s="765"/>
      <c r="C28" s="756"/>
      <c r="D28" s="329"/>
      <c r="E28" s="492"/>
      <c r="F28" s="482">
        <f t="shared" ref="F28" si="46">F27/D27</f>
        <v>0.31818181818181818</v>
      </c>
      <c r="G28" s="563"/>
      <c r="H28" s="374">
        <f t="shared" ref="H28" si="47">H27/D27</f>
        <v>0.40340909090909088</v>
      </c>
      <c r="I28" s="375">
        <f t="shared" ref="I28" si="48">I27/D27</f>
        <v>0.27840909090909088</v>
      </c>
      <c r="J28" s="482">
        <f>J27/D27</f>
        <v>0.21022727272727273</v>
      </c>
      <c r="K28" s="461"/>
      <c r="L28" s="374">
        <f>L27/D27</f>
        <v>0.47727272727272729</v>
      </c>
      <c r="M28" s="376">
        <f t="shared" ref="M28" si="49">M27/D27</f>
        <v>0.3125</v>
      </c>
      <c r="N28" s="391">
        <f>N27/D27</f>
        <v>0.30681818181818182</v>
      </c>
      <c r="O28" s="461"/>
      <c r="P28" s="391">
        <f>P27/D27</f>
        <v>0.40909090909090912</v>
      </c>
      <c r="Q28" s="489">
        <f t="shared" ref="Q28" si="50">Q27/D27</f>
        <v>0.28409090909090912</v>
      </c>
    </row>
    <row r="29" spans="1:17" ht="25.2" customHeight="1" thickTop="1" x14ac:dyDescent="0.2">
      <c r="A29" s="1"/>
      <c r="B29" s="580" t="s">
        <v>274</v>
      </c>
      <c r="C29" s="686" t="s">
        <v>275</v>
      </c>
      <c r="D29" s="316">
        <v>106</v>
      </c>
      <c r="E29" s="491">
        <v>76</v>
      </c>
      <c r="F29" s="38">
        <v>10</v>
      </c>
      <c r="G29" s="40">
        <f>K29+O29</f>
        <v>19</v>
      </c>
      <c r="H29" s="39">
        <v>39</v>
      </c>
      <c r="I29" s="40">
        <f>D29-F29-H29</f>
        <v>57</v>
      </c>
      <c r="J29" s="38">
        <v>3</v>
      </c>
      <c r="K29" s="40">
        <v>1</v>
      </c>
      <c r="L29" s="39">
        <v>36</v>
      </c>
      <c r="M29" s="380">
        <f>D29-J29-L29</f>
        <v>67</v>
      </c>
      <c r="N29" s="10">
        <v>10</v>
      </c>
      <c r="O29" s="40">
        <v>18</v>
      </c>
      <c r="P29" s="23">
        <v>38</v>
      </c>
      <c r="Q29" s="389">
        <f t="shared" ref="Q29" si="51">D29-N29-P29</f>
        <v>58</v>
      </c>
    </row>
    <row r="30" spans="1:17" ht="25.2" customHeight="1" x14ac:dyDescent="0.2">
      <c r="A30" s="1"/>
      <c r="B30" s="765"/>
      <c r="C30" s="586"/>
      <c r="D30" s="332"/>
      <c r="E30" s="496"/>
      <c r="F30" s="488">
        <f>F29/D29</f>
        <v>9.4339622641509441E-2</v>
      </c>
      <c r="G30" s="81"/>
      <c r="H30" s="383">
        <f>H29/D29</f>
        <v>0.36792452830188677</v>
      </c>
      <c r="I30" s="384">
        <f>I29/D29</f>
        <v>0.53773584905660377</v>
      </c>
      <c r="J30" s="482">
        <f>J29/D29</f>
        <v>2.8301886792452831E-2</v>
      </c>
      <c r="K30" s="461"/>
      <c r="L30" s="374">
        <f>L29/D29</f>
        <v>0.33962264150943394</v>
      </c>
      <c r="M30" s="376">
        <f t="shared" ref="M30" si="52">M29/D29</f>
        <v>0.63207547169811318</v>
      </c>
      <c r="N30" s="376">
        <f t="shared" ref="N30" si="53">N29/D29</f>
        <v>9.4339622641509441E-2</v>
      </c>
      <c r="O30" s="461"/>
      <c r="P30" s="374">
        <f t="shared" ref="P30" si="54">P29/D29</f>
        <v>0.35849056603773582</v>
      </c>
      <c r="Q30" s="377">
        <f t="shared" ref="Q30" si="55">Q29/D29</f>
        <v>0.54716981132075471</v>
      </c>
    </row>
    <row r="31" spans="1:17" ht="25.2" customHeight="1" x14ac:dyDescent="0.2">
      <c r="A31" s="1"/>
      <c r="B31" s="765"/>
      <c r="C31" s="584" t="s">
        <v>276</v>
      </c>
      <c r="D31" s="320">
        <v>171</v>
      </c>
      <c r="E31" s="494">
        <v>232</v>
      </c>
      <c r="F31" s="37">
        <v>25</v>
      </c>
      <c r="G31" s="14">
        <f t="shared" ref="G31" si="56">K31+O31</f>
        <v>24</v>
      </c>
      <c r="H31" s="23">
        <v>71</v>
      </c>
      <c r="I31" s="14">
        <f t="shared" ref="I31" si="57">D31-F31-H31</f>
        <v>75</v>
      </c>
      <c r="J31" s="36">
        <v>15</v>
      </c>
      <c r="K31" s="7">
        <v>4</v>
      </c>
      <c r="L31" s="8">
        <v>72</v>
      </c>
      <c r="M31" s="3">
        <f t="shared" ref="M31" si="58">D31-J31-L31</f>
        <v>84</v>
      </c>
      <c r="N31" s="3">
        <v>22</v>
      </c>
      <c r="O31" s="7">
        <v>20</v>
      </c>
      <c r="P31" s="8">
        <v>70</v>
      </c>
      <c r="Q31" s="204">
        <f t="shared" ref="Q31" si="59">D31-N31-P31</f>
        <v>79</v>
      </c>
    </row>
    <row r="32" spans="1:17" ht="25.2" customHeight="1" x14ac:dyDescent="0.2">
      <c r="A32" s="1"/>
      <c r="B32" s="765"/>
      <c r="C32" s="586"/>
      <c r="D32" s="332"/>
      <c r="E32" s="496"/>
      <c r="F32" s="488">
        <f t="shared" ref="F32" si="60">F31/D31</f>
        <v>0.14619883040935672</v>
      </c>
      <c r="G32" s="81"/>
      <c r="H32" s="383">
        <f t="shared" ref="H32" si="61">H31/D31</f>
        <v>0.41520467836257308</v>
      </c>
      <c r="I32" s="384">
        <f t="shared" ref="I32" si="62">I31/D31</f>
        <v>0.43859649122807015</v>
      </c>
      <c r="J32" s="482">
        <f>J31/D31</f>
        <v>8.771929824561403E-2</v>
      </c>
      <c r="K32" s="461"/>
      <c r="L32" s="374">
        <f>L31/D31</f>
        <v>0.42105263157894735</v>
      </c>
      <c r="M32" s="376">
        <f t="shared" ref="M32" si="63">M31/D31</f>
        <v>0.49122807017543857</v>
      </c>
      <c r="N32" s="376">
        <f t="shared" ref="N32" si="64">N31/D31</f>
        <v>0.12865497076023391</v>
      </c>
      <c r="O32" s="461"/>
      <c r="P32" s="374">
        <f t="shared" ref="P32" si="65">P31/D31</f>
        <v>0.40935672514619881</v>
      </c>
      <c r="Q32" s="377">
        <f t="shared" ref="Q32" si="66">Q31/D31</f>
        <v>0.46198830409356723</v>
      </c>
    </row>
    <row r="33" spans="1:17" ht="25.2" customHeight="1" x14ac:dyDescent="0.2">
      <c r="A33" s="1"/>
      <c r="B33" s="765"/>
      <c r="C33" s="584" t="s">
        <v>277</v>
      </c>
      <c r="D33" s="329">
        <v>49</v>
      </c>
      <c r="E33" s="494">
        <v>212</v>
      </c>
      <c r="F33" s="37">
        <v>16</v>
      </c>
      <c r="G33" s="14">
        <f t="shared" ref="G33" si="67">K33+O33</f>
        <v>12</v>
      </c>
      <c r="H33" s="23">
        <v>21</v>
      </c>
      <c r="I33" s="14">
        <f t="shared" ref="I33" si="68">D33-F33-H33</f>
        <v>12</v>
      </c>
      <c r="J33" s="36">
        <v>10</v>
      </c>
      <c r="K33" s="7">
        <v>2</v>
      </c>
      <c r="L33" s="8">
        <v>23</v>
      </c>
      <c r="M33" s="3">
        <f t="shared" ref="M33" si="69">D33-J33-L33</f>
        <v>16</v>
      </c>
      <c r="N33" s="3">
        <v>15</v>
      </c>
      <c r="O33" s="7">
        <v>10</v>
      </c>
      <c r="P33" s="8">
        <v>21</v>
      </c>
      <c r="Q33" s="204">
        <f t="shared" ref="Q33" si="70">D33-N33-P33</f>
        <v>13</v>
      </c>
    </row>
    <row r="34" spans="1:17" ht="25.2" customHeight="1" x14ac:dyDescent="0.2">
      <c r="A34" s="1"/>
      <c r="B34" s="765"/>
      <c r="C34" s="586"/>
      <c r="D34" s="332"/>
      <c r="E34" s="496"/>
      <c r="F34" s="488">
        <f t="shared" ref="F34" si="71">F33/D33</f>
        <v>0.32653061224489793</v>
      </c>
      <c r="G34" s="81"/>
      <c r="H34" s="383">
        <f t="shared" ref="H34" si="72">H33/D33</f>
        <v>0.42857142857142855</v>
      </c>
      <c r="I34" s="384">
        <f t="shared" ref="I34" si="73">I33/D33</f>
        <v>0.24489795918367346</v>
      </c>
      <c r="J34" s="482">
        <f>J33/D33</f>
        <v>0.20408163265306123</v>
      </c>
      <c r="K34" s="461"/>
      <c r="L34" s="374">
        <f>L33/D33</f>
        <v>0.46938775510204084</v>
      </c>
      <c r="M34" s="376">
        <f t="shared" ref="M34" si="74">M33/D33</f>
        <v>0.32653061224489793</v>
      </c>
      <c r="N34" s="376">
        <f t="shared" ref="N34" si="75">N33/D33</f>
        <v>0.30612244897959184</v>
      </c>
      <c r="O34" s="461"/>
      <c r="P34" s="374">
        <f t="shared" ref="P34" si="76">P33/D33</f>
        <v>0.42857142857142855</v>
      </c>
      <c r="Q34" s="377">
        <f t="shared" ref="Q34" si="77">Q33/D33</f>
        <v>0.26530612244897961</v>
      </c>
    </row>
    <row r="35" spans="1:17" ht="25.2" customHeight="1" x14ac:dyDescent="0.2">
      <c r="A35" s="1"/>
      <c r="B35" s="765"/>
      <c r="C35" s="584" t="s">
        <v>278</v>
      </c>
      <c r="D35" s="329">
        <v>38</v>
      </c>
      <c r="E35" s="494">
        <v>275</v>
      </c>
      <c r="F35" s="37">
        <v>16</v>
      </c>
      <c r="G35" s="14">
        <f t="shared" ref="G35" si="78">K35+O35</f>
        <v>24</v>
      </c>
      <c r="H35" s="23">
        <v>19</v>
      </c>
      <c r="I35" s="14">
        <f t="shared" ref="I35" si="79">D35-F35-H35</f>
        <v>3</v>
      </c>
      <c r="J35" s="36">
        <v>11</v>
      </c>
      <c r="K35" s="7">
        <v>5</v>
      </c>
      <c r="L35" s="8">
        <v>23</v>
      </c>
      <c r="M35" s="3">
        <f t="shared" ref="M35" si="80">D35-J35-L35</f>
        <v>4</v>
      </c>
      <c r="N35" s="3">
        <v>15</v>
      </c>
      <c r="O35" s="7">
        <v>19</v>
      </c>
      <c r="P35" s="8">
        <v>20</v>
      </c>
      <c r="Q35" s="204">
        <f t="shared" ref="Q35" si="81">D35-N35-P35</f>
        <v>3</v>
      </c>
    </row>
    <row r="36" spans="1:17" ht="25.2" customHeight="1" x14ac:dyDescent="0.2">
      <c r="A36" s="1"/>
      <c r="B36" s="765"/>
      <c r="C36" s="586"/>
      <c r="D36" s="332"/>
      <c r="E36" s="496"/>
      <c r="F36" s="488">
        <f t="shared" ref="F36" si="82">F35/D35</f>
        <v>0.42105263157894735</v>
      </c>
      <c r="G36" s="81"/>
      <c r="H36" s="383">
        <f t="shared" ref="H36" si="83">H35/D35</f>
        <v>0.5</v>
      </c>
      <c r="I36" s="384">
        <f t="shared" ref="I36" si="84">I35/D35</f>
        <v>7.8947368421052627E-2</v>
      </c>
      <c r="J36" s="482">
        <f>J35/D35</f>
        <v>0.28947368421052633</v>
      </c>
      <c r="K36" s="461"/>
      <c r="L36" s="374">
        <f>L35/D35</f>
        <v>0.60526315789473684</v>
      </c>
      <c r="M36" s="376">
        <f t="shared" ref="M36" si="85">M35/D35</f>
        <v>0.10526315789473684</v>
      </c>
      <c r="N36" s="376">
        <f t="shared" ref="N36" si="86">N35/D35</f>
        <v>0.39473684210526316</v>
      </c>
      <c r="O36" s="461"/>
      <c r="P36" s="374">
        <f t="shared" ref="P36" si="87">P35/D35</f>
        <v>0.52631578947368418</v>
      </c>
      <c r="Q36" s="377">
        <f t="shared" ref="Q36" si="88">Q35/D35</f>
        <v>7.8947368421052627E-2</v>
      </c>
    </row>
    <row r="37" spans="1:17" ht="25.2" customHeight="1" x14ac:dyDescent="0.2">
      <c r="A37" s="1"/>
      <c r="B37" s="765"/>
      <c r="C37" s="584" t="s">
        <v>279</v>
      </c>
      <c r="D37" s="329">
        <v>33</v>
      </c>
      <c r="E37" s="494">
        <v>390</v>
      </c>
      <c r="F37" s="37">
        <v>13</v>
      </c>
      <c r="G37" s="14">
        <f t="shared" ref="G37" si="89">K37+O37</f>
        <v>53</v>
      </c>
      <c r="H37" s="23">
        <v>13</v>
      </c>
      <c r="I37" s="14">
        <f t="shared" ref="I37" si="90">D37-F37-H37</f>
        <v>7</v>
      </c>
      <c r="J37" s="36">
        <v>8</v>
      </c>
      <c r="K37" s="7">
        <v>21</v>
      </c>
      <c r="L37" s="8">
        <v>16</v>
      </c>
      <c r="M37" s="3">
        <f t="shared" ref="M37" si="91">D37-J37-L37</f>
        <v>9</v>
      </c>
      <c r="N37" s="3">
        <v>12</v>
      </c>
      <c r="O37" s="7">
        <v>32</v>
      </c>
      <c r="P37" s="8">
        <v>14</v>
      </c>
      <c r="Q37" s="204">
        <f t="shared" ref="Q37" si="92">D37-N37-P37</f>
        <v>7</v>
      </c>
    </row>
    <row r="38" spans="1:17" ht="25.2" customHeight="1" x14ac:dyDescent="0.2">
      <c r="A38" s="1"/>
      <c r="B38" s="765"/>
      <c r="C38" s="586"/>
      <c r="D38" s="332"/>
      <c r="E38" s="496"/>
      <c r="F38" s="488">
        <f t="shared" ref="F38" si="93">F37/D37</f>
        <v>0.39393939393939392</v>
      </c>
      <c r="G38" s="81"/>
      <c r="H38" s="383">
        <f t="shared" ref="H38" si="94">H37/D37</f>
        <v>0.39393939393939392</v>
      </c>
      <c r="I38" s="384">
        <f t="shared" ref="I38" si="95">I37/D37</f>
        <v>0.21212121212121213</v>
      </c>
      <c r="J38" s="482">
        <f>J37/D37</f>
        <v>0.24242424242424243</v>
      </c>
      <c r="K38" s="461"/>
      <c r="L38" s="374">
        <f>L37/D37</f>
        <v>0.48484848484848486</v>
      </c>
      <c r="M38" s="376">
        <f t="shared" ref="M38" si="96">M37/D37</f>
        <v>0.27272727272727271</v>
      </c>
      <c r="N38" s="376">
        <f t="shared" ref="N38" si="97">N37/D37</f>
        <v>0.36363636363636365</v>
      </c>
      <c r="O38" s="461"/>
      <c r="P38" s="374">
        <f t="shared" ref="P38" si="98">P37/D37</f>
        <v>0.42424242424242425</v>
      </c>
      <c r="Q38" s="377">
        <f t="shared" ref="Q38" si="99">Q37/D37</f>
        <v>0.21212121212121213</v>
      </c>
    </row>
    <row r="39" spans="1:17" ht="25.2" customHeight="1" x14ac:dyDescent="0.2">
      <c r="A39" s="1"/>
      <c r="B39" s="765"/>
      <c r="C39" s="585" t="s">
        <v>280</v>
      </c>
      <c r="D39" s="320">
        <v>30</v>
      </c>
      <c r="E39" s="498">
        <v>1150</v>
      </c>
      <c r="F39" s="37">
        <v>19</v>
      </c>
      <c r="G39" s="14">
        <f t="shared" ref="G39" si="100">K39+O39</f>
        <v>233</v>
      </c>
      <c r="H39" s="23">
        <v>8</v>
      </c>
      <c r="I39" s="14">
        <f t="shared" ref="I39" si="101">D39-F39-H39</f>
        <v>3</v>
      </c>
      <c r="J39" s="36">
        <v>16</v>
      </c>
      <c r="K39" s="7">
        <v>67</v>
      </c>
      <c r="L39" s="8">
        <v>11</v>
      </c>
      <c r="M39" s="3">
        <f t="shared" ref="M39" si="102">D39-J39-L39</f>
        <v>3</v>
      </c>
      <c r="N39" s="3">
        <v>19</v>
      </c>
      <c r="O39" s="7">
        <v>166</v>
      </c>
      <c r="P39" s="8">
        <v>8</v>
      </c>
      <c r="Q39" s="204">
        <f t="shared" ref="Q39" si="103">D39-N39-P39</f>
        <v>3</v>
      </c>
    </row>
    <row r="40" spans="1:17" ht="25.2" customHeight="1" thickBot="1" x14ac:dyDescent="0.25">
      <c r="A40" s="1"/>
      <c r="B40" s="765"/>
      <c r="C40" s="756"/>
      <c r="D40" s="329"/>
      <c r="E40" s="492"/>
      <c r="F40" s="482">
        <f t="shared" ref="F40" si="104">F39/D39</f>
        <v>0.6333333333333333</v>
      </c>
      <c r="G40" s="563"/>
      <c r="H40" s="374">
        <f t="shared" ref="H40" si="105">H39/D39</f>
        <v>0.26666666666666666</v>
      </c>
      <c r="I40" s="375">
        <f t="shared" ref="I40" si="106">I39/D39</f>
        <v>0.1</v>
      </c>
      <c r="J40" s="482">
        <f>J39/D39</f>
        <v>0.53333333333333333</v>
      </c>
      <c r="K40" s="461"/>
      <c r="L40" s="374">
        <f>L39/D39</f>
        <v>0.36666666666666664</v>
      </c>
      <c r="M40" s="376">
        <f t="shared" ref="M40" si="107">M39/D39</f>
        <v>0.1</v>
      </c>
      <c r="N40" s="376">
        <f t="shared" ref="N40" si="108">N39/D39</f>
        <v>0.6333333333333333</v>
      </c>
      <c r="O40" s="461"/>
      <c r="P40" s="374">
        <f t="shared" ref="P40" si="109">P39/D39</f>
        <v>0.26666666666666666</v>
      </c>
      <c r="Q40" s="377">
        <f t="shared" ref="Q40" si="110">Q39/D39</f>
        <v>0.1</v>
      </c>
    </row>
    <row r="41" spans="1:17" ht="25.2" customHeight="1" thickTop="1" x14ac:dyDescent="0.2">
      <c r="A41" s="1"/>
      <c r="B41" s="765"/>
      <c r="C41" s="182" t="s">
        <v>281</v>
      </c>
      <c r="D41" s="479">
        <f>D31+D33+D35+D37</f>
        <v>291</v>
      </c>
      <c r="E41" s="499">
        <f>E31+E33+E35+E37</f>
        <v>1109</v>
      </c>
      <c r="F41" s="38">
        <f>F31+F33+F35+F37</f>
        <v>70</v>
      </c>
      <c r="G41" s="40">
        <f t="shared" ref="G41:H41" si="111">G31+G33+G35+G37</f>
        <v>113</v>
      </c>
      <c r="H41" s="39">
        <f t="shared" si="111"/>
        <v>124</v>
      </c>
      <c r="I41" s="40">
        <f>I31+I33+I35+I37</f>
        <v>97</v>
      </c>
      <c r="J41" s="38">
        <f>J31+J33+J35+J37</f>
        <v>44</v>
      </c>
      <c r="K41" s="40">
        <f t="shared" ref="K41:L41" si="112">K31+K33+K35+K37</f>
        <v>32</v>
      </c>
      <c r="L41" s="39">
        <f t="shared" si="112"/>
        <v>134</v>
      </c>
      <c r="M41" s="380">
        <f>M31+M33+M35+M37</f>
        <v>113</v>
      </c>
      <c r="N41" s="380">
        <f>N31+N33+N35+N37</f>
        <v>64</v>
      </c>
      <c r="O41" s="40">
        <f t="shared" ref="O41:P41" si="113">O31+O33+O35+O37</f>
        <v>81</v>
      </c>
      <c r="P41" s="39">
        <f t="shared" si="113"/>
        <v>125</v>
      </c>
      <c r="Q41" s="203">
        <f>Q31+Q33+Q35+Q37</f>
        <v>102</v>
      </c>
    </row>
    <row r="42" spans="1:17" ht="25.2" customHeight="1" x14ac:dyDescent="0.2">
      <c r="A42" s="1"/>
      <c r="B42" s="765"/>
      <c r="C42" s="16" t="s">
        <v>282</v>
      </c>
      <c r="D42" s="478"/>
      <c r="E42" s="492"/>
      <c r="F42" s="482">
        <f>F41/D41</f>
        <v>0.24054982817869416</v>
      </c>
      <c r="G42" s="461"/>
      <c r="H42" s="374">
        <f>H41/D41</f>
        <v>0.42611683848797249</v>
      </c>
      <c r="I42" s="375">
        <f>I41/D41</f>
        <v>0.33333333333333331</v>
      </c>
      <c r="J42" s="482">
        <f>J41/D41</f>
        <v>0.15120274914089346</v>
      </c>
      <c r="K42" s="461"/>
      <c r="L42" s="374">
        <f>L41/D41</f>
        <v>0.46048109965635736</v>
      </c>
      <c r="M42" s="376">
        <f>M41/D41</f>
        <v>0.38831615120274915</v>
      </c>
      <c r="N42" s="376">
        <f>N41/D41</f>
        <v>0.21993127147766323</v>
      </c>
      <c r="O42" s="461"/>
      <c r="P42" s="374">
        <f>P41/D41</f>
        <v>0.42955326460481097</v>
      </c>
      <c r="Q42" s="377">
        <f>Q41/D41</f>
        <v>0.35051546391752575</v>
      </c>
    </row>
    <row r="43" spans="1:17" ht="25.2" customHeight="1" x14ac:dyDescent="0.2">
      <c r="A43" s="1"/>
      <c r="B43" s="765"/>
      <c r="C43" s="180" t="s">
        <v>281</v>
      </c>
      <c r="D43" s="459">
        <f>D33+D35+D37+D39</f>
        <v>150</v>
      </c>
      <c r="E43" s="500">
        <f>E33+E35+E37+E39</f>
        <v>2027</v>
      </c>
      <c r="F43" s="36">
        <f t="shared" ref="F43:H43" si="114">F33+F35+F37+F39</f>
        <v>64</v>
      </c>
      <c r="G43" s="7">
        <f t="shared" si="114"/>
        <v>322</v>
      </c>
      <c r="H43" s="8">
        <f t="shared" si="114"/>
        <v>61</v>
      </c>
      <c r="I43" s="7">
        <f>I33+I35+I37+I39</f>
        <v>25</v>
      </c>
      <c r="J43" s="36">
        <f t="shared" ref="J43:L43" si="115">J33+J35+J37+J39</f>
        <v>45</v>
      </c>
      <c r="K43" s="7">
        <f t="shared" si="115"/>
        <v>95</v>
      </c>
      <c r="L43" s="8">
        <f t="shared" si="115"/>
        <v>73</v>
      </c>
      <c r="M43" s="3">
        <f>M33+M35+M37+M39</f>
        <v>32</v>
      </c>
      <c r="N43" s="3">
        <f t="shared" ref="N43:P43" si="116">N33+N35+N37+N39</f>
        <v>61</v>
      </c>
      <c r="O43" s="7">
        <f t="shared" si="116"/>
        <v>227</v>
      </c>
      <c r="P43" s="8">
        <f t="shared" si="116"/>
        <v>63</v>
      </c>
      <c r="Q43" s="204">
        <f>Q33+Q35+Q37+Q39</f>
        <v>26</v>
      </c>
    </row>
    <row r="44" spans="1:17" ht="25.2" customHeight="1" thickBot="1" x14ac:dyDescent="0.25">
      <c r="A44" s="1"/>
      <c r="B44" s="669"/>
      <c r="C44" s="16" t="s">
        <v>283</v>
      </c>
      <c r="D44" s="478"/>
      <c r="E44" s="495"/>
      <c r="F44" s="484">
        <f>F43/D43</f>
        <v>0.42666666666666669</v>
      </c>
      <c r="G44" s="462"/>
      <c r="H44" s="404">
        <f>H43/D43</f>
        <v>0.40666666666666668</v>
      </c>
      <c r="I44" s="573">
        <f>I43/D43</f>
        <v>0.16666666666666666</v>
      </c>
      <c r="J44" s="484">
        <f>J43/D43</f>
        <v>0.3</v>
      </c>
      <c r="K44" s="462"/>
      <c r="L44" s="404">
        <f>L43/D43</f>
        <v>0.48666666666666669</v>
      </c>
      <c r="M44" s="405">
        <f>M43/D43</f>
        <v>0.21333333333333335</v>
      </c>
      <c r="N44" s="405">
        <f>N43/D43</f>
        <v>0.40666666666666668</v>
      </c>
      <c r="O44" s="462"/>
      <c r="P44" s="404">
        <f>P43/D43</f>
        <v>0.42</v>
      </c>
      <c r="Q44" s="406">
        <f>Q43/D43</f>
        <v>0.17333333333333334</v>
      </c>
    </row>
    <row r="45" spans="1:17" ht="15" customHeight="1" x14ac:dyDescent="0.2">
      <c r="B45" s="158"/>
      <c r="C45" s="196"/>
      <c r="D45"/>
      <c r="E45"/>
      <c r="F45"/>
      <c r="G45"/>
      <c r="H45"/>
      <c r="I45" s="76"/>
      <c r="J45"/>
      <c r="K45"/>
      <c r="L45"/>
      <c r="M45" s="76"/>
      <c r="N45"/>
      <c r="O45"/>
      <c r="P45"/>
      <c r="Q45" s="76"/>
    </row>
    <row r="46" spans="1:17" x14ac:dyDescent="0.2">
      <c r="C46" s="195"/>
      <c r="D46" s="15"/>
      <c r="E46" s="15"/>
    </row>
    <row r="47" spans="1:17" x14ac:dyDescent="0.2">
      <c r="C47" s="195"/>
      <c r="D47" s="15"/>
      <c r="E47" s="15"/>
    </row>
    <row r="48" spans="1:17" x14ac:dyDescent="0.2">
      <c r="C48" s="195"/>
      <c r="D48" s="15"/>
      <c r="E48" s="15"/>
    </row>
    <row r="49" spans="3:5" x14ac:dyDescent="0.2">
      <c r="C49" s="195"/>
      <c r="D49" s="15"/>
      <c r="E49" s="15"/>
    </row>
    <row r="50" spans="3:5" x14ac:dyDescent="0.2">
      <c r="C50" s="195"/>
      <c r="D50" s="15"/>
      <c r="E50" s="15"/>
    </row>
    <row r="51" spans="3:5" x14ac:dyDescent="0.2">
      <c r="C51" s="195"/>
      <c r="D51" s="15"/>
      <c r="E51" s="15"/>
    </row>
    <row r="52" spans="3:5" x14ac:dyDescent="0.2">
      <c r="C52" s="195"/>
      <c r="D52" s="15"/>
      <c r="E52" s="15"/>
    </row>
    <row r="53" spans="3:5" x14ac:dyDescent="0.2">
      <c r="C53" s="195"/>
      <c r="D53" s="15"/>
      <c r="E53" s="15"/>
    </row>
    <row r="54" spans="3:5" x14ac:dyDescent="0.2">
      <c r="C54" s="195"/>
      <c r="D54" s="15"/>
      <c r="E54" s="15"/>
    </row>
    <row r="55" spans="3:5" x14ac:dyDescent="0.2">
      <c r="C55" s="195"/>
      <c r="D55" s="15"/>
      <c r="E55" s="15"/>
    </row>
    <row r="56" spans="3:5" x14ac:dyDescent="0.2">
      <c r="C56" s="195"/>
      <c r="D56" s="15"/>
      <c r="E56" s="15"/>
    </row>
    <row r="57" spans="3:5" x14ac:dyDescent="0.2">
      <c r="C57" s="195"/>
      <c r="D57" s="15"/>
      <c r="E57" s="15"/>
    </row>
    <row r="58" spans="3:5" x14ac:dyDescent="0.2">
      <c r="C58" s="195"/>
      <c r="D58" s="15"/>
      <c r="E58" s="15"/>
    </row>
    <row r="59" spans="3:5" x14ac:dyDescent="0.2">
      <c r="C59" s="195"/>
      <c r="D59" s="15"/>
      <c r="E59" s="15"/>
    </row>
    <row r="60" spans="3:5" x14ac:dyDescent="0.2">
      <c r="C60" s="195"/>
      <c r="D60" s="15"/>
      <c r="E60" s="15"/>
    </row>
    <row r="61" spans="3:5" x14ac:dyDescent="0.2">
      <c r="C61" s="195"/>
      <c r="D61" s="15"/>
      <c r="E61" s="15"/>
    </row>
    <row r="62" spans="3:5" x14ac:dyDescent="0.2">
      <c r="C62" s="195"/>
      <c r="D62" s="15"/>
      <c r="E62" s="15"/>
    </row>
    <row r="63" spans="3:5" x14ac:dyDescent="0.2">
      <c r="C63" s="195"/>
      <c r="D63" s="15"/>
      <c r="E63" s="15"/>
    </row>
    <row r="64" spans="3:5" x14ac:dyDescent="0.2">
      <c r="C64" s="195"/>
      <c r="D64" s="15"/>
      <c r="E64" s="15"/>
    </row>
    <row r="65" spans="1:5" x14ac:dyDescent="0.2">
      <c r="C65" s="195"/>
      <c r="D65" s="15"/>
      <c r="E65" s="15"/>
    </row>
    <row r="66" spans="1:5" x14ac:dyDescent="0.2">
      <c r="A66" s="1"/>
      <c r="B66" s="1"/>
      <c r="C66" s="195"/>
      <c r="D66" s="15"/>
      <c r="E66" s="15"/>
    </row>
    <row r="67" spans="1:5" x14ac:dyDescent="0.2">
      <c r="A67" s="1"/>
      <c r="B67" s="1"/>
      <c r="C67" s="195"/>
      <c r="D67" s="15"/>
      <c r="E67" s="15"/>
    </row>
  </sheetData>
  <mergeCells count="33">
    <mergeCell ref="F12:F14"/>
    <mergeCell ref="G12:G14"/>
    <mergeCell ref="F9:Q9"/>
    <mergeCell ref="H10:H14"/>
    <mergeCell ref="I10:I14"/>
    <mergeCell ref="J12:J14"/>
    <mergeCell ref="K12:K14"/>
    <mergeCell ref="N12:N14"/>
    <mergeCell ref="M11:M14"/>
    <mergeCell ref="P11:P14"/>
    <mergeCell ref="B29:B44"/>
    <mergeCell ref="C29:C30"/>
    <mergeCell ref="C31:C32"/>
    <mergeCell ref="C33:C34"/>
    <mergeCell ref="C35:C36"/>
    <mergeCell ref="C37:C38"/>
    <mergeCell ref="C39:C40"/>
    <mergeCell ref="C25:C26"/>
    <mergeCell ref="C27:C28"/>
    <mergeCell ref="Q11:Q14"/>
    <mergeCell ref="O12:O14"/>
    <mergeCell ref="L11:L14"/>
    <mergeCell ref="B15:C16"/>
    <mergeCell ref="B17:B28"/>
    <mergeCell ref="C17:C18"/>
    <mergeCell ref="C19:C20"/>
    <mergeCell ref="C21:C22"/>
    <mergeCell ref="C23:C24"/>
    <mergeCell ref="B9:C14"/>
    <mergeCell ref="D9:D14"/>
    <mergeCell ref="E9:E14"/>
    <mergeCell ref="J10:M10"/>
    <mergeCell ref="N10:Q10"/>
  </mergeCells>
  <phoneticPr fontId="2"/>
  <printOptions horizontalCentered="1"/>
  <pageMargins left="0.48" right="0.47244094488188981" top="0.23622047244094491" bottom="0.39370078740157483" header="0.51181102362204722" footer="0.19685039370078741"/>
  <pageSetup paperSize="9" scale="66" fitToHeight="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F21D9-8D3D-410D-A9CE-645DBF437E54}">
  <sheetPr>
    <tabColor rgb="FF00B0F0"/>
    <pageSetUpPr fitToPage="1"/>
  </sheetPr>
  <dimension ref="A3:R73"/>
  <sheetViews>
    <sheetView view="pageBreakPreview" topLeftCell="A49" zoomScale="70" zoomScaleNormal="100" zoomScaleSheetLayoutView="70" workbookViewId="0">
      <selection activeCell="L12" sqref="L12:L14"/>
    </sheetView>
  </sheetViews>
  <sheetFormatPr defaultColWidth="9" defaultRowHeight="14.4" x14ac:dyDescent="0.2"/>
  <cols>
    <col min="1" max="1" width="4.33203125" style="15" customWidth="1"/>
    <col min="2" max="2" width="4.6640625" style="15" customWidth="1"/>
    <col min="3" max="3" width="16.88671875" style="20" customWidth="1"/>
    <col min="4" max="4" width="10.33203125" style="1" customWidth="1"/>
    <col min="5" max="5" width="12.33203125" style="1" hidden="1" customWidth="1"/>
    <col min="6" max="6" width="9.33203125" style="1" hidden="1" customWidth="1"/>
    <col min="7" max="18" width="9.33203125" style="1" customWidth="1"/>
    <col min="19" max="29" width="4.6640625" style="1" customWidth="1"/>
    <col min="30" max="16384" width="9" style="1"/>
  </cols>
  <sheetData>
    <row r="3" spans="1:18" x14ac:dyDescent="0.2">
      <c r="B3" s="20" t="s">
        <v>376</v>
      </c>
    </row>
    <row r="4" spans="1:18" x14ac:dyDescent="0.2">
      <c r="B4" s="1"/>
    </row>
    <row r="5" spans="1:18" x14ac:dyDescent="0.2">
      <c r="B5" s="1"/>
      <c r="G5" s="30"/>
      <c r="K5" s="30"/>
      <c r="L5" s="30" t="s">
        <v>367</v>
      </c>
    </row>
    <row r="6" spans="1:18" x14ac:dyDescent="0.2">
      <c r="B6" s="1"/>
      <c r="G6" s="30"/>
      <c r="K6" s="30"/>
      <c r="L6" s="30" t="s">
        <v>312</v>
      </c>
    </row>
    <row r="7" spans="1:18" x14ac:dyDescent="0.2">
      <c r="B7" s="1"/>
    </row>
    <row r="8" spans="1:18" ht="15" thickBot="1" x14ac:dyDescent="0.25">
      <c r="B8" s="1"/>
      <c r="J8" s="2"/>
      <c r="N8" s="2"/>
      <c r="R8" s="2" t="s">
        <v>334</v>
      </c>
    </row>
    <row r="9" spans="1:18" ht="21.75" customHeight="1" thickBot="1" x14ac:dyDescent="0.25">
      <c r="B9" s="653"/>
      <c r="C9" s="654"/>
      <c r="D9" s="677" t="s">
        <v>287</v>
      </c>
      <c r="E9" s="766" t="s">
        <v>368</v>
      </c>
      <c r="F9" s="792" t="s">
        <v>370</v>
      </c>
      <c r="G9" s="773"/>
      <c r="H9" s="773"/>
      <c r="I9" s="773"/>
      <c r="J9" s="773"/>
      <c r="K9" s="773"/>
      <c r="L9" s="773"/>
      <c r="M9" s="773"/>
      <c r="N9" s="773"/>
      <c r="O9" s="773"/>
      <c r="P9" s="773"/>
      <c r="Q9" s="773"/>
      <c r="R9" s="774"/>
    </row>
    <row r="10" spans="1:18" ht="21.75" customHeight="1" x14ac:dyDescent="0.2">
      <c r="B10" s="655"/>
      <c r="C10" s="656"/>
      <c r="D10" s="700"/>
      <c r="E10" s="791"/>
      <c r="F10" s="567"/>
      <c r="G10" s="570"/>
      <c r="H10" s="570"/>
      <c r="I10" s="775" t="s">
        <v>371</v>
      </c>
      <c r="J10" s="796" t="s">
        <v>315</v>
      </c>
      <c r="K10" s="793" t="s">
        <v>372</v>
      </c>
      <c r="L10" s="794"/>
      <c r="M10" s="794"/>
      <c r="N10" s="794"/>
      <c r="O10" s="794" t="s">
        <v>373</v>
      </c>
      <c r="P10" s="794"/>
      <c r="Q10" s="794"/>
      <c r="R10" s="795"/>
    </row>
    <row r="11" spans="1:18" s="20" customFormat="1" ht="15" customHeight="1" x14ac:dyDescent="0.2">
      <c r="A11" s="195"/>
      <c r="B11" s="655"/>
      <c r="C11" s="656"/>
      <c r="D11" s="678"/>
      <c r="E11" s="768"/>
      <c r="F11" s="787" t="s">
        <v>287</v>
      </c>
      <c r="G11" s="571"/>
      <c r="H11" s="569"/>
      <c r="I11" s="775"/>
      <c r="J11" s="796"/>
      <c r="K11" s="554"/>
      <c r="L11" s="202"/>
      <c r="M11" s="760" t="s">
        <v>371</v>
      </c>
      <c r="N11" s="784" t="s">
        <v>315</v>
      </c>
      <c r="O11" s="554"/>
      <c r="P11" s="202"/>
      <c r="Q11" s="760" t="s">
        <v>371</v>
      </c>
      <c r="R11" s="757" t="s">
        <v>315</v>
      </c>
    </row>
    <row r="12" spans="1:18" s="20" customFormat="1" ht="15" customHeight="1" x14ac:dyDescent="0.2">
      <c r="A12" s="195"/>
      <c r="B12" s="655"/>
      <c r="C12" s="656"/>
      <c r="D12" s="678"/>
      <c r="E12" s="768"/>
      <c r="F12" s="767"/>
      <c r="G12" s="798" t="s">
        <v>374</v>
      </c>
      <c r="H12" s="668" t="s">
        <v>375</v>
      </c>
      <c r="I12" s="775"/>
      <c r="J12" s="796"/>
      <c r="K12" s="782" t="s">
        <v>374</v>
      </c>
      <c r="L12" s="668" t="s">
        <v>375</v>
      </c>
      <c r="M12" s="789"/>
      <c r="N12" s="785"/>
      <c r="O12" s="782" t="s">
        <v>374</v>
      </c>
      <c r="P12" s="668" t="s">
        <v>375</v>
      </c>
      <c r="Q12" s="789"/>
      <c r="R12" s="758"/>
    </row>
    <row r="13" spans="1:18" s="20" customFormat="1" ht="10.5" customHeight="1" x14ac:dyDescent="0.2">
      <c r="A13" s="195"/>
      <c r="B13" s="655"/>
      <c r="C13" s="656"/>
      <c r="D13" s="678"/>
      <c r="E13" s="768"/>
      <c r="F13" s="767"/>
      <c r="G13" s="798"/>
      <c r="H13" s="628"/>
      <c r="I13" s="775"/>
      <c r="J13" s="796"/>
      <c r="K13" s="782"/>
      <c r="L13" s="628"/>
      <c r="M13" s="789"/>
      <c r="N13" s="785"/>
      <c r="O13" s="782"/>
      <c r="P13" s="628"/>
      <c r="Q13" s="789"/>
      <c r="R13" s="758"/>
    </row>
    <row r="14" spans="1:18" s="20" customFormat="1" ht="37.5" customHeight="1" x14ac:dyDescent="0.2">
      <c r="A14" s="195"/>
      <c r="B14" s="657"/>
      <c r="C14" s="658"/>
      <c r="D14" s="679"/>
      <c r="E14" s="769"/>
      <c r="F14" s="788"/>
      <c r="G14" s="799"/>
      <c r="H14" s="629"/>
      <c r="I14" s="776"/>
      <c r="J14" s="797"/>
      <c r="K14" s="783"/>
      <c r="L14" s="629"/>
      <c r="M14" s="790"/>
      <c r="N14" s="786"/>
      <c r="O14" s="783"/>
      <c r="P14" s="629"/>
      <c r="Q14" s="790"/>
      <c r="R14" s="759"/>
    </row>
    <row r="15" spans="1:18" ht="25.2" customHeight="1" x14ac:dyDescent="0.2">
      <c r="A15" s="1"/>
      <c r="B15" s="577" t="s">
        <v>266</v>
      </c>
      <c r="C15" s="763"/>
      <c r="D15" s="466">
        <v>427</v>
      </c>
      <c r="E15" s="501">
        <f>E17+E19+E21+E23+E25+E27</f>
        <v>2335</v>
      </c>
      <c r="F15" s="359">
        <f>D15</f>
        <v>427</v>
      </c>
      <c r="G15" s="23">
        <f t="shared" ref="G15:I15" si="0">G17+G19+G21+G23+G25+G27</f>
        <v>32</v>
      </c>
      <c r="H15" s="14">
        <f t="shared" si="0"/>
        <v>37</v>
      </c>
      <c r="I15" s="8">
        <f t="shared" si="0"/>
        <v>181</v>
      </c>
      <c r="J15" s="74">
        <f>J17+J19+J21+J23+J25+J27</f>
        <v>214</v>
      </c>
      <c r="K15" s="10">
        <f t="shared" ref="K15:R15" si="1">K17+K19+K21+K23+K25+K27</f>
        <v>23</v>
      </c>
      <c r="L15" s="14">
        <f t="shared" si="1"/>
        <v>15</v>
      </c>
      <c r="M15" s="8">
        <f t="shared" si="1"/>
        <v>188</v>
      </c>
      <c r="N15" s="10">
        <f t="shared" si="1"/>
        <v>216</v>
      </c>
      <c r="O15" s="10">
        <f t="shared" si="1"/>
        <v>31</v>
      </c>
      <c r="P15" s="14">
        <f t="shared" si="1"/>
        <v>22</v>
      </c>
      <c r="Q15" s="8">
        <f t="shared" si="1"/>
        <v>181</v>
      </c>
      <c r="R15" s="389">
        <f t="shared" si="1"/>
        <v>215</v>
      </c>
    </row>
    <row r="16" spans="1:18" ht="25.2" customHeight="1" thickBot="1" x14ac:dyDescent="0.25">
      <c r="A16" s="1"/>
      <c r="B16" s="756"/>
      <c r="C16" s="764"/>
      <c r="D16" s="328"/>
      <c r="E16" s="490"/>
      <c r="F16" s="465"/>
      <c r="G16" s="463">
        <f>G15/D15</f>
        <v>7.4941451990632318E-2</v>
      </c>
      <c r="H16" s="426"/>
      <c r="I16" s="312">
        <f>I15/D15</f>
        <v>0.42388758782201408</v>
      </c>
      <c r="J16" s="313">
        <f>J15/D15</f>
        <v>0.50117096018735363</v>
      </c>
      <c r="K16" s="555">
        <f>K15/F15</f>
        <v>5.3864168618266976E-2</v>
      </c>
      <c r="L16" s="426"/>
      <c r="M16" s="312">
        <f>M15/F15</f>
        <v>0.44028103044496486</v>
      </c>
      <c r="N16" s="562">
        <f>N15/F15</f>
        <v>0.50585480093676816</v>
      </c>
      <c r="O16" s="555">
        <f>O15/F15</f>
        <v>7.2599531615925056E-2</v>
      </c>
      <c r="P16" s="426"/>
      <c r="Q16" s="312">
        <f>Q15/F15</f>
        <v>0.42388758782201408</v>
      </c>
      <c r="R16" s="464">
        <f>R15/F15</f>
        <v>0.50351288056206089</v>
      </c>
    </row>
    <row r="17" spans="1:18" ht="25.2" customHeight="1" thickTop="1" thickBot="1" x14ac:dyDescent="0.25">
      <c r="A17" s="1"/>
      <c r="B17" s="580" t="s">
        <v>267</v>
      </c>
      <c r="C17" s="686" t="s">
        <v>268</v>
      </c>
      <c r="D17" s="316">
        <v>49</v>
      </c>
      <c r="E17" s="491">
        <v>9</v>
      </c>
      <c r="F17" s="548">
        <f t="shared" ref="F17:F40" si="2">D17</f>
        <v>49</v>
      </c>
      <c r="G17" s="473">
        <v>0</v>
      </c>
      <c r="H17" s="474">
        <f>L17+P17</f>
        <v>0</v>
      </c>
      <c r="I17" s="473">
        <v>11</v>
      </c>
      <c r="J17" s="572">
        <f>D17-G17-I17</f>
        <v>38</v>
      </c>
      <c r="K17" s="564">
        <v>0</v>
      </c>
      <c r="L17" s="474">
        <v>0</v>
      </c>
      <c r="M17" s="473">
        <v>11</v>
      </c>
      <c r="N17" s="564">
        <f>F17-K17-M17</f>
        <v>38</v>
      </c>
      <c r="O17" s="564">
        <v>0</v>
      </c>
      <c r="P17" s="474">
        <v>0</v>
      </c>
      <c r="Q17" s="473">
        <v>11</v>
      </c>
      <c r="R17" s="475">
        <f>F17-O17-Q17</f>
        <v>38</v>
      </c>
    </row>
    <row r="18" spans="1:18" ht="25.2" customHeight="1" thickTop="1" thickBot="1" x14ac:dyDescent="0.25">
      <c r="A18" s="1"/>
      <c r="B18" s="765"/>
      <c r="C18" s="756"/>
      <c r="D18" s="329"/>
      <c r="E18" s="492"/>
      <c r="F18" s="548">
        <f t="shared" si="2"/>
        <v>0</v>
      </c>
      <c r="G18" s="374">
        <f>G17/D17</f>
        <v>0</v>
      </c>
      <c r="H18" s="161"/>
      <c r="I18" s="374">
        <f>I17/D17</f>
        <v>0.22448979591836735</v>
      </c>
      <c r="J18" s="331">
        <f>J17/D17</f>
        <v>0.77551020408163263</v>
      </c>
      <c r="K18" s="376">
        <f>K17/F17</f>
        <v>0</v>
      </c>
      <c r="L18" s="461"/>
      <c r="M18" s="374">
        <f>M17/F17</f>
        <v>0.22448979591836735</v>
      </c>
      <c r="N18" s="376">
        <f>N17/F17</f>
        <v>0.77551020408163263</v>
      </c>
      <c r="O18" s="376">
        <f>O17/F17</f>
        <v>0</v>
      </c>
      <c r="P18" s="461"/>
      <c r="Q18" s="374">
        <f>Q17/F17</f>
        <v>0.22448979591836735</v>
      </c>
      <c r="R18" s="377">
        <f>R17/F17</f>
        <v>0.77551020408163263</v>
      </c>
    </row>
    <row r="19" spans="1:18" ht="25.2" customHeight="1" thickTop="1" thickBot="1" x14ac:dyDescent="0.25">
      <c r="A19" s="1"/>
      <c r="B19" s="765"/>
      <c r="C19" s="584" t="s">
        <v>269</v>
      </c>
      <c r="D19" s="309">
        <v>87</v>
      </c>
      <c r="E19" s="493">
        <v>436</v>
      </c>
      <c r="F19" s="548">
        <f t="shared" si="2"/>
        <v>87</v>
      </c>
      <c r="G19" s="8">
        <v>11</v>
      </c>
      <c r="H19" s="575">
        <f t="shared" ref="H19" si="3">L19+P19</f>
        <v>20</v>
      </c>
      <c r="I19" s="8">
        <v>36</v>
      </c>
      <c r="J19" s="75">
        <f>D19-G19-I19</f>
        <v>40</v>
      </c>
      <c r="K19" s="3">
        <v>7</v>
      </c>
      <c r="L19" s="7">
        <v>13</v>
      </c>
      <c r="M19" s="8">
        <v>39</v>
      </c>
      <c r="N19" s="3">
        <f>F19-K19-M19</f>
        <v>41</v>
      </c>
      <c r="O19" s="3">
        <v>11</v>
      </c>
      <c r="P19" s="7">
        <v>7</v>
      </c>
      <c r="Q19" s="8">
        <v>36</v>
      </c>
      <c r="R19" s="204">
        <f>F19-O19-Q19</f>
        <v>40</v>
      </c>
    </row>
    <row r="20" spans="1:18" ht="25.2" customHeight="1" thickTop="1" thickBot="1" x14ac:dyDescent="0.25">
      <c r="A20" s="1"/>
      <c r="B20" s="765"/>
      <c r="C20" s="586"/>
      <c r="D20" s="332"/>
      <c r="E20" s="492"/>
      <c r="F20" s="548">
        <f t="shared" si="2"/>
        <v>0</v>
      </c>
      <c r="G20" s="374">
        <f>G19/D19</f>
        <v>0.12643678160919541</v>
      </c>
      <c r="H20" s="161"/>
      <c r="I20" s="374">
        <f>I19/D19</f>
        <v>0.41379310344827586</v>
      </c>
      <c r="J20" s="331">
        <f>J19/D19</f>
        <v>0.45977011494252873</v>
      </c>
      <c r="K20" s="376">
        <f>K19/F19</f>
        <v>8.0459770114942528E-2</v>
      </c>
      <c r="L20" s="461"/>
      <c r="M20" s="374">
        <f>M19/F19</f>
        <v>0.44827586206896552</v>
      </c>
      <c r="N20" s="376">
        <f>N19/F19</f>
        <v>0.47126436781609193</v>
      </c>
      <c r="O20" s="376">
        <f>O19/F19</f>
        <v>0.12643678160919541</v>
      </c>
      <c r="P20" s="461"/>
      <c r="Q20" s="374">
        <f>Q19/F19</f>
        <v>0.41379310344827586</v>
      </c>
      <c r="R20" s="377">
        <f>R19/F19</f>
        <v>0.45977011494252873</v>
      </c>
    </row>
    <row r="21" spans="1:18" ht="25.2" customHeight="1" thickTop="1" thickBot="1" x14ac:dyDescent="0.25">
      <c r="A21" s="1"/>
      <c r="B21" s="765"/>
      <c r="C21" s="584" t="s">
        <v>270</v>
      </c>
      <c r="D21" s="309">
        <v>25</v>
      </c>
      <c r="E21" s="493">
        <v>113</v>
      </c>
      <c r="F21" s="548">
        <f t="shared" si="2"/>
        <v>25</v>
      </c>
      <c r="G21" s="8">
        <v>1</v>
      </c>
      <c r="H21" s="575">
        <f t="shared" ref="H21" si="4">L21+P21</f>
        <v>0</v>
      </c>
      <c r="I21" s="8">
        <v>9</v>
      </c>
      <c r="J21" s="75">
        <f t="shared" ref="J21" si="5">D21-G21-I21</f>
        <v>15</v>
      </c>
      <c r="K21" s="556">
        <v>1</v>
      </c>
      <c r="L21" s="472">
        <v>0</v>
      </c>
      <c r="M21" s="471">
        <v>9</v>
      </c>
      <c r="N21" s="556">
        <f>F21-K21-M21</f>
        <v>15</v>
      </c>
      <c r="O21" s="3">
        <v>1</v>
      </c>
      <c r="P21" s="472">
        <v>0</v>
      </c>
      <c r="Q21" s="8">
        <v>9</v>
      </c>
      <c r="R21" s="204">
        <f t="shared" ref="R21" si="6">F21-O21-Q21</f>
        <v>15</v>
      </c>
    </row>
    <row r="22" spans="1:18" ht="25.2" customHeight="1" thickTop="1" thickBot="1" x14ac:dyDescent="0.25">
      <c r="A22" s="1"/>
      <c r="B22" s="765"/>
      <c r="C22" s="586"/>
      <c r="D22" s="332"/>
      <c r="E22" s="492"/>
      <c r="F22" s="548">
        <f t="shared" si="2"/>
        <v>0</v>
      </c>
      <c r="G22" s="374">
        <f t="shared" ref="G22" si="7">G21/D21</f>
        <v>0.04</v>
      </c>
      <c r="H22" s="461"/>
      <c r="I22" s="374">
        <f t="shared" ref="I22" si="8">I21/D21</f>
        <v>0.36</v>
      </c>
      <c r="J22" s="331">
        <f t="shared" ref="J22" si="9">J21/D21</f>
        <v>0.6</v>
      </c>
      <c r="K22" s="376">
        <f>K21/F21</f>
        <v>0.04</v>
      </c>
      <c r="L22" s="461"/>
      <c r="M22" s="374">
        <f>M21/F21</f>
        <v>0.36</v>
      </c>
      <c r="N22" s="376">
        <f>N21/F21</f>
        <v>0.6</v>
      </c>
      <c r="O22" s="376">
        <f t="shared" ref="O22" si="10">O21/F21</f>
        <v>0.04</v>
      </c>
      <c r="P22" s="461"/>
      <c r="Q22" s="374">
        <f t="shared" ref="Q22" si="11">Q21/F21</f>
        <v>0.36</v>
      </c>
      <c r="R22" s="377">
        <f t="shared" ref="R22" si="12">R21/F21</f>
        <v>0.6</v>
      </c>
    </row>
    <row r="23" spans="1:18" ht="25.2" customHeight="1" thickTop="1" thickBot="1" x14ac:dyDescent="0.25">
      <c r="A23" s="1"/>
      <c r="B23" s="765"/>
      <c r="C23" s="585" t="s">
        <v>271</v>
      </c>
      <c r="D23" s="309">
        <v>82</v>
      </c>
      <c r="E23" s="493">
        <v>407</v>
      </c>
      <c r="F23" s="548">
        <f t="shared" si="2"/>
        <v>82</v>
      </c>
      <c r="G23" s="8">
        <v>2</v>
      </c>
      <c r="H23" s="575">
        <f t="shared" ref="H23" si="13">L23+P23</f>
        <v>2</v>
      </c>
      <c r="I23" s="8">
        <v>38</v>
      </c>
      <c r="J23" s="75">
        <f t="shared" ref="J23" si="14">D23-G23-I23</f>
        <v>42</v>
      </c>
      <c r="K23" s="556">
        <v>1</v>
      </c>
      <c r="L23" s="472">
        <v>0</v>
      </c>
      <c r="M23" s="471">
        <v>39</v>
      </c>
      <c r="N23" s="556">
        <f>F23-K23-M23</f>
        <v>42</v>
      </c>
      <c r="O23" s="3">
        <v>2</v>
      </c>
      <c r="P23" s="472">
        <v>2</v>
      </c>
      <c r="Q23" s="8">
        <v>38</v>
      </c>
      <c r="R23" s="204">
        <f t="shared" ref="R23" si="15">F23-O23-Q23</f>
        <v>42</v>
      </c>
    </row>
    <row r="24" spans="1:18" ht="25.2" customHeight="1" thickTop="1" thickBot="1" x14ac:dyDescent="0.25">
      <c r="A24" s="1"/>
      <c r="B24" s="765"/>
      <c r="C24" s="756"/>
      <c r="D24" s="332"/>
      <c r="E24" s="492"/>
      <c r="F24" s="548">
        <f t="shared" si="2"/>
        <v>0</v>
      </c>
      <c r="G24" s="374">
        <f t="shared" ref="G24" si="16">G23/D23</f>
        <v>2.4390243902439025E-2</v>
      </c>
      <c r="H24" s="461"/>
      <c r="I24" s="374">
        <f t="shared" ref="I24" si="17">I23/D23</f>
        <v>0.46341463414634149</v>
      </c>
      <c r="J24" s="331">
        <f t="shared" ref="J24" si="18">J23/D23</f>
        <v>0.51219512195121952</v>
      </c>
      <c r="K24" s="376">
        <f>K23/F23</f>
        <v>1.2195121951219513E-2</v>
      </c>
      <c r="L24" s="461"/>
      <c r="M24" s="374">
        <f>M23/F23</f>
        <v>0.47560975609756095</v>
      </c>
      <c r="N24" s="376">
        <f>N23/F23</f>
        <v>0.51219512195121952</v>
      </c>
      <c r="O24" s="376">
        <f t="shared" ref="O24" si="19">O23/F23</f>
        <v>2.4390243902439025E-2</v>
      </c>
      <c r="P24" s="461"/>
      <c r="Q24" s="374">
        <f t="shared" ref="Q24" si="20">Q23/F23</f>
        <v>0.46341463414634149</v>
      </c>
      <c r="R24" s="377">
        <f t="shared" ref="R24" si="21">R23/F23</f>
        <v>0.51219512195121952</v>
      </c>
    </row>
    <row r="25" spans="1:18" ht="25.2" customHeight="1" thickTop="1" thickBot="1" x14ac:dyDescent="0.25">
      <c r="A25" s="1"/>
      <c r="B25" s="765"/>
      <c r="C25" s="584" t="s">
        <v>272</v>
      </c>
      <c r="D25" s="309">
        <v>8</v>
      </c>
      <c r="E25" s="493">
        <v>72</v>
      </c>
      <c r="F25" s="548">
        <f t="shared" si="2"/>
        <v>8</v>
      </c>
      <c r="G25" s="8">
        <v>0</v>
      </c>
      <c r="H25" s="575">
        <f t="shared" ref="H25" si="22">L25+P25</f>
        <v>0</v>
      </c>
      <c r="I25" s="8">
        <v>1</v>
      </c>
      <c r="J25" s="75">
        <f t="shared" ref="J25" si="23">D25-G25-I25</f>
        <v>7</v>
      </c>
      <c r="K25" s="556">
        <v>0</v>
      </c>
      <c r="L25" s="472">
        <v>0</v>
      </c>
      <c r="M25" s="471">
        <v>1</v>
      </c>
      <c r="N25" s="556">
        <f>F25-K25-M25</f>
        <v>7</v>
      </c>
      <c r="O25" s="3">
        <v>0</v>
      </c>
      <c r="P25" s="472">
        <v>0</v>
      </c>
      <c r="Q25" s="8">
        <v>1</v>
      </c>
      <c r="R25" s="204">
        <f>F25-O25-Q25</f>
        <v>7</v>
      </c>
    </row>
    <row r="26" spans="1:18" ht="25.2" customHeight="1" thickTop="1" thickBot="1" x14ac:dyDescent="0.25">
      <c r="A26" s="1"/>
      <c r="B26" s="765"/>
      <c r="C26" s="756"/>
      <c r="D26" s="332"/>
      <c r="E26" s="492"/>
      <c r="F26" s="548">
        <f t="shared" si="2"/>
        <v>0</v>
      </c>
      <c r="G26" s="374">
        <f t="shared" ref="G26" si="24">G25/D25</f>
        <v>0</v>
      </c>
      <c r="H26" s="81"/>
      <c r="I26" s="374">
        <f t="shared" ref="I26" si="25">I25/D25</f>
        <v>0.125</v>
      </c>
      <c r="J26" s="331">
        <f>J25/D25</f>
        <v>0.875</v>
      </c>
      <c r="K26" s="376">
        <f>K25/F25</f>
        <v>0</v>
      </c>
      <c r="L26" s="461"/>
      <c r="M26" s="374">
        <f>M25/F25</f>
        <v>0.125</v>
      </c>
      <c r="N26" s="376">
        <f>N25/F25</f>
        <v>0.875</v>
      </c>
      <c r="O26" s="376">
        <f t="shared" ref="O26" si="26">O25/F25</f>
        <v>0</v>
      </c>
      <c r="P26" s="461"/>
      <c r="Q26" s="374">
        <f t="shared" ref="Q26" si="27">Q25/F25</f>
        <v>0.125</v>
      </c>
      <c r="R26" s="377">
        <f t="shared" ref="R26" si="28">R25/F25</f>
        <v>0.875</v>
      </c>
    </row>
    <row r="27" spans="1:18" ht="25.2" customHeight="1" thickTop="1" thickBot="1" x14ac:dyDescent="0.25">
      <c r="A27" s="1"/>
      <c r="B27" s="765"/>
      <c r="C27" s="584" t="s">
        <v>273</v>
      </c>
      <c r="D27" s="309">
        <v>176</v>
      </c>
      <c r="E27" s="497">
        <v>1298</v>
      </c>
      <c r="F27" s="548">
        <f t="shared" si="2"/>
        <v>176</v>
      </c>
      <c r="G27" s="8">
        <v>18</v>
      </c>
      <c r="H27" s="574">
        <f t="shared" ref="H27" si="29">L27+P27</f>
        <v>15</v>
      </c>
      <c r="I27" s="8">
        <v>86</v>
      </c>
      <c r="J27" s="75">
        <f t="shared" ref="J27" si="30">D27-G27-I27</f>
        <v>72</v>
      </c>
      <c r="K27" s="556">
        <v>14</v>
      </c>
      <c r="L27" s="472">
        <v>2</v>
      </c>
      <c r="M27" s="471">
        <v>89</v>
      </c>
      <c r="N27" s="556">
        <f>F27-K27-M27</f>
        <v>73</v>
      </c>
      <c r="O27" s="3">
        <v>17</v>
      </c>
      <c r="P27" s="472">
        <v>13</v>
      </c>
      <c r="Q27" s="8">
        <v>86</v>
      </c>
      <c r="R27" s="204">
        <f>F27-O27-Q27</f>
        <v>73</v>
      </c>
    </row>
    <row r="28" spans="1:18" ht="25.2" customHeight="1" thickTop="1" thickBot="1" x14ac:dyDescent="0.25">
      <c r="A28" s="1"/>
      <c r="B28" s="765"/>
      <c r="C28" s="756"/>
      <c r="D28" s="329"/>
      <c r="E28" s="492"/>
      <c r="F28" s="548">
        <f t="shared" si="2"/>
        <v>0</v>
      </c>
      <c r="G28" s="391">
        <f t="shared" ref="G28" si="31">G27/D27</f>
        <v>0.10227272727272728</v>
      </c>
      <c r="H28" s="87"/>
      <c r="I28" s="391">
        <f t="shared" ref="I28" si="32">I27/D27</f>
        <v>0.48863636363636365</v>
      </c>
      <c r="J28" s="489">
        <f t="shared" ref="J28" si="33">J27/D27</f>
        <v>0.40909090909090912</v>
      </c>
      <c r="K28" s="376">
        <f>K27/F27</f>
        <v>7.9545454545454544E-2</v>
      </c>
      <c r="L28" s="461"/>
      <c r="M28" s="374">
        <f>M27/F27</f>
        <v>0.50568181818181823</v>
      </c>
      <c r="N28" s="376">
        <f>N27/F27</f>
        <v>0.41477272727272729</v>
      </c>
      <c r="O28" s="393">
        <f>O27/F27</f>
        <v>9.6590909090909088E-2</v>
      </c>
      <c r="P28" s="461"/>
      <c r="Q28" s="391">
        <f>Q27/F27</f>
        <v>0.48863636363636365</v>
      </c>
      <c r="R28" s="489">
        <f t="shared" ref="R28" si="34">R27/F27</f>
        <v>0.41477272727272729</v>
      </c>
    </row>
    <row r="29" spans="1:18" ht="25.2" customHeight="1" thickTop="1" thickBot="1" x14ac:dyDescent="0.25">
      <c r="A29" s="1"/>
      <c r="B29" s="580" t="s">
        <v>274</v>
      </c>
      <c r="C29" s="686" t="s">
        <v>275</v>
      </c>
      <c r="D29" s="316">
        <v>106</v>
      </c>
      <c r="E29" s="491">
        <v>76</v>
      </c>
      <c r="F29" s="548">
        <f t="shared" si="2"/>
        <v>106</v>
      </c>
      <c r="G29" s="23">
        <v>1</v>
      </c>
      <c r="H29" s="14">
        <f>L29+P29</f>
        <v>2</v>
      </c>
      <c r="I29" s="23">
        <v>33</v>
      </c>
      <c r="J29" s="74">
        <f t="shared" ref="J29" si="35">D29-G29-I29</f>
        <v>72</v>
      </c>
      <c r="K29" s="564">
        <v>0</v>
      </c>
      <c r="L29" s="474">
        <v>0</v>
      </c>
      <c r="M29" s="473">
        <v>32</v>
      </c>
      <c r="N29" s="564">
        <f>F29-K29-M29</f>
        <v>74</v>
      </c>
      <c r="O29" s="10">
        <v>1</v>
      </c>
      <c r="P29" s="474">
        <v>2</v>
      </c>
      <c r="Q29" s="23">
        <v>33</v>
      </c>
      <c r="R29" s="389">
        <f t="shared" ref="R29" si="36">F29-O29-Q29</f>
        <v>72</v>
      </c>
    </row>
    <row r="30" spans="1:18" ht="25.2" customHeight="1" thickTop="1" thickBot="1" x14ac:dyDescent="0.25">
      <c r="A30" s="1"/>
      <c r="B30" s="765"/>
      <c r="C30" s="586"/>
      <c r="D30" s="332"/>
      <c r="E30" s="496"/>
      <c r="F30" s="548">
        <f t="shared" si="2"/>
        <v>0</v>
      </c>
      <c r="G30" s="374">
        <f t="shared" ref="G30" si="37">G29/D29</f>
        <v>9.433962264150943E-3</v>
      </c>
      <c r="H30" s="461"/>
      <c r="I30" s="374">
        <f t="shared" ref="I30" si="38">I29/D29</f>
        <v>0.31132075471698112</v>
      </c>
      <c r="J30" s="331">
        <f t="shared" ref="J30" si="39">J29/D29</f>
        <v>0.67924528301886788</v>
      </c>
      <c r="K30" s="565">
        <f>K29/F29</f>
        <v>0</v>
      </c>
      <c r="L30" s="461"/>
      <c r="M30" s="161">
        <f>M29/F29</f>
        <v>0.30188679245283018</v>
      </c>
      <c r="N30" s="565">
        <f>N29/F29</f>
        <v>0.69811320754716977</v>
      </c>
      <c r="O30" s="376">
        <f t="shared" ref="O30" si="40">O29/F29</f>
        <v>9.433962264150943E-3</v>
      </c>
      <c r="P30" s="461"/>
      <c r="Q30" s="374">
        <f t="shared" ref="Q30" si="41">Q29/F29</f>
        <v>0.31132075471698112</v>
      </c>
      <c r="R30" s="377">
        <f t="shared" ref="R30" si="42">R29/F29</f>
        <v>0.67924528301886788</v>
      </c>
    </row>
    <row r="31" spans="1:18" ht="25.2" customHeight="1" thickTop="1" thickBot="1" x14ac:dyDescent="0.25">
      <c r="A31" s="1"/>
      <c r="B31" s="765"/>
      <c r="C31" s="584" t="s">
        <v>276</v>
      </c>
      <c r="D31" s="320">
        <v>171</v>
      </c>
      <c r="E31" s="494">
        <v>232</v>
      </c>
      <c r="F31" s="548">
        <f t="shared" si="2"/>
        <v>171</v>
      </c>
      <c r="G31" s="8">
        <v>8</v>
      </c>
      <c r="H31" s="7">
        <f>L31+P31</f>
        <v>3</v>
      </c>
      <c r="I31" s="8">
        <v>67</v>
      </c>
      <c r="J31" s="75">
        <f t="shared" ref="J31" si="43">D31-G31-I31</f>
        <v>96</v>
      </c>
      <c r="K31" s="556">
        <v>7</v>
      </c>
      <c r="L31" s="472">
        <v>1</v>
      </c>
      <c r="M31" s="471">
        <v>68</v>
      </c>
      <c r="N31" s="556">
        <f>F31-K31-M31</f>
        <v>96</v>
      </c>
      <c r="O31" s="3">
        <v>7</v>
      </c>
      <c r="P31" s="472">
        <v>2</v>
      </c>
      <c r="Q31" s="8">
        <v>67</v>
      </c>
      <c r="R31" s="204">
        <f t="shared" ref="R31" si="44">F31-O31-Q31</f>
        <v>97</v>
      </c>
    </row>
    <row r="32" spans="1:18" ht="25.2" customHeight="1" thickTop="1" thickBot="1" x14ac:dyDescent="0.25">
      <c r="A32" s="1"/>
      <c r="B32" s="765"/>
      <c r="C32" s="586"/>
      <c r="D32" s="332"/>
      <c r="E32" s="496"/>
      <c r="F32" s="548">
        <f t="shared" si="2"/>
        <v>0</v>
      </c>
      <c r="G32" s="374">
        <f t="shared" ref="G32" si="45">G31/D31</f>
        <v>4.6783625730994149E-2</v>
      </c>
      <c r="H32" s="461"/>
      <c r="I32" s="374">
        <f t="shared" ref="I32" si="46">I31/D31</f>
        <v>0.391812865497076</v>
      </c>
      <c r="J32" s="331">
        <f t="shared" ref="J32" si="47">J31/D31</f>
        <v>0.56140350877192979</v>
      </c>
      <c r="K32" s="376">
        <f>K31/F31</f>
        <v>4.0935672514619881E-2</v>
      </c>
      <c r="L32" s="461"/>
      <c r="M32" s="374">
        <f>M31/F31</f>
        <v>0.39766081871345027</v>
      </c>
      <c r="N32" s="376">
        <f>N31/F31</f>
        <v>0.56140350877192979</v>
      </c>
      <c r="O32" s="376">
        <f t="shared" ref="O32" si="48">O31/F31</f>
        <v>4.0935672514619881E-2</v>
      </c>
      <c r="P32" s="461"/>
      <c r="Q32" s="374">
        <f t="shared" ref="Q32" si="49">Q31/F31</f>
        <v>0.391812865497076</v>
      </c>
      <c r="R32" s="377">
        <f t="shared" ref="R32" si="50">R31/F31</f>
        <v>0.56725146198830412</v>
      </c>
    </row>
    <row r="33" spans="1:18" ht="25.2" customHeight="1" thickTop="1" thickBot="1" x14ac:dyDescent="0.25">
      <c r="A33" s="1"/>
      <c r="B33" s="765"/>
      <c r="C33" s="584" t="s">
        <v>277</v>
      </c>
      <c r="D33" s="329">
        <v>49</v>
      </c>
      <c r="E33" s="494">
        <v>212</v>
      </c>
      <c r="F33" s="548">
        <f t="shared" si="2"/>
        <v>49</v>
      </c>
      <c r="G33" s="8">
        <v>4</v>
      </c>
      <c r="H33" s="7">
        <f>L33+P33</f>
        <v>2</v>
      </c>
      <c r="I33" s="8">
        <v>24</v>
      </c>
      <c r="J33" s="75">
        <f t="shared" ref="J33" si="51">D33-G33-I33</f>
        <v>21</v>
      </c>
      <c r="K33" s="3">
        <v>4</v>
      </c>
      <c r="L33" s="7">
        <v>1</v>
      </c>
      <c r="M33" s="8">
        <v>24</v>
      </c>
      <c r="N33" s="3">
        <f>F33-K33-M33</f>
        <v>21</v>
      </c>
      <c r="O33" s="3">
        <v>4</v>
      </c>
      <c r="P33" s="7">
        <v>1</v>
      </c>
      <c r="Q33" s="8">
        <v>24</v>
      </c>
      <c r="R33" s="204">
        <f t="shared" ref="R33" si="52">F33-O33-Q33</f>
        <v>21</v>
      </c>
    </row>
    <row r="34" spans="1:18" ht="25.2" customHeight="1" thickTop="1" thickBot="1" x14ac:dyDescent="0.25">
      <c r="A34" s="1"/>
      <c r="B34" s="765"/>
      <c r="C34" s="586"/>
      <c r="D34" s="332"/>
      <c r="E34" s="496"/>
      <c r="F34" s="548">
        <f t="shared" si="2"/>
        <v>0</v>
      </c>
      <c r="G34" s="374">
        <f t="shared" ref="G34" si="53">G33/D33</f>
        <v>8.1632653061224483E-2</v>
      </c>
      <c r="H34" s="461"/>
      <c r="I34" s="374">
        <f t="shared" ref="I34" si="54">I33/D33</f>
        <v>0.48979591836734693</v>
      </c>
      <c r="J34" s="331">
        <f t="shared" ref="J34" si="55">J33/D33</f>
        <v>0.42857142857142855</v>
      </c>
      <c r="K34" s="376">
        <f>K33/F33</f>
        <v>8.1632653061224483E-2</v>
      </c>
      <c r="L34" s="461"/>
      <c r="M34" s="374">
        <f>M33/F33</f>
        <v>0.48979591836734693</v>
      </c>
      <c r="N34" s="376">
        <f>N33/F33</f>
        <v>0.42857142857142855</v>
      </c>
      <c r="O34" s="376">
        <f t="shared" ref="O34" si="56">O33/F33</f>
        <v>8.1632653061224483E-2</v>
      </c>
      <c r="P34" s="461"/>
      <c r="Q34" s="374">
        <f t="shared" ref="Q34" si="57">Q33/F33</f>
        <v>0.48979591836734693</v>
      </c>
      <c r="R34" s="377">
        <f t="shared" ref="R34" si="58">R33/F33</f>
        <v>0.42857142857142855</v>
      </c>
    </row>
    <row r="35" spans="1:18" ht="25.2" customHeight="1" thickTop="1" thickBot="1" x14ac:dyDescent="0.25">
      <c r="A35" s="1"/>
      <c r="B35" s="765"/>
      <c r="C35" s="584" t="s">
        <v>278</v>
      </c>
      <c r="D35" s="329">
        <v>38</v>
      </c>
      <c r="E35" s="494">
        <v>275</v>
      </c>
      <c r="F35" s="548">
        <f t="shared" si="2"/>
        <v>38</v>
      </c>
      <c r="G35" s="8">
        <v>6</v>
      </c>
      <c r="H35" s="7">
        <f t="shared" ref="H35" si="59">L35+P35</f>
        <v>4</v>
      </c>
      <c r="I35" s="8">
        <v>22</v>
      </c>
      <c r="J35" s="75">
        <f t="shared" ref="J35" si="60">D35-G35-I35</f>
        <v>10</v>
      </c>
      <c r="K35" s="556">
        <v>4</v>
      </c>
      <c r="L35" s="472">
        <v>0</v>
      </c>
      <c r="M35" s="471">
        <v>24</v>
      </c>
      <c r="N35" s="556">
        <f>F35-K35-M35</f>
        <v>10</v>
      </c>
      <c r="O35" s="3">
        <v>6</v>
      </c>
      <c r="P35" s="472">
        <v>4</v>
      </c>
      <c r="Q35" s="8">
        <v>22</v>
      </c>
      <c r="R35" s="204">
        <f t="shared" ref="R35" si="61">F35-O35-Q35</f>
        <v>10</v>
      </c>
    </row>
    <row r="36" spans="1:18" ht="25.2" customHeight="1" thickTop="1" thickBot="1" x14ac:dyDescent="0.25">
      <c r="A36" s="1"/>
      <c r="B36" s="765"/>
      <c r="C36" s="586"/>
      <c r="D36" s="332"/>
      <c r="E36" s="496"/>
      <c r="F36" s="548">
        <f t="shared" si="2"/>
        <v>0</v>
      </c>
      <c r="G36" s="374">
        <f t="shared" ref="G36" si="62">G35/D35</f>
        <v>0.15789473684210525</v>
      </c>
      <c r="H36" s="461"/>
      <c r="I36" s="374">
        <f t="shared" ref="I36" si="63">I35/D35</f>
        <v>0.57894736842105265</v>
      </c>
      <c r="J36" s="331">
        <f t="shared" ref="J36" si="64">J35/D35</f>
        <v>0.26315789473684209</v>
      </c>
      <c r="K36" s="376">
        <f>K35/F35</f>
        <v>0.10526315789473684</v>
      </c>
      <c r="L36" s="461"/>
      <c r="M36" s="374">
        <f>M35/F35</f>
        <v>0.63157894736842102</v>
      </c>
      <c r="N36" s="376">
        <f>N35/F35</f>
        <v>0.26315789473684209</v>
      </c>
      <c r="O36" s="376">
        <f t="shared" ref="O36" si="65">O35/F35</f>
        <v>0.15789473684210525</v>
      </c>
      <c r="P36" s="461"/>
      <c r="Q36" s="374">
        <f t="shared" ref="Q36" si="66">Q35/F35</f>
        <v>0.57894736842105265</v>
      </c>
      <c r="R36" s="377">
        <f t="shared" ref="R36" si="67">R35/F35</f>
        <v>0.26315789473684209</v>
      </c>
    </row>
    <row r="37" spans="1:18" ht="25.2" customHeight="1" thickTop="1" thickBot="1" x14ac:dyDescent="0.25">
      <c r="A37" s="1"/>
      <c r="B37" s="765"/>
      <c r="C37" s="584" t="s">
        <v>279</v>
      </c>
      <c r="D37" s="329">
        <v>33</v>
      </c>
      <c r="E37" s="494">
        <v>390</v>
      </c>
      <c r="F37" s="548">
        <f t="shared" si="2"/>
        <v>33</v>
      </c>
      <c r="G37" s="8">
        <v>6</v>
      </c>
      <c r="H37" s="7">
        <f t="shared" ref="H37" si="68">L37+P37</f>
        <v>7</v>
      </c>
      <c r="I37" s="8">
        <v>16</v>
      </c>
      <c r="J37" s="75">
        <f t="shared" ref="J37" si="69">D37-G37-I37</f>
        <v>11</v>
      </c>
      <c r="K37" s="556">
        <v>2</v>
      </c>
      <c r="L37" s="472">
        <v>1</v>
      </c>
      <c r="M37" s="471">
        <v>20</v>
      </c>
      <c r="N37" s="556">
        <f>F37-K37-M37</f>
        <v>11</v>
      </c>
      <c r="O37" s="3">
        <v>6</v>
      </c>
      <c r="P37" s="472">
        <v>6</v>
      </c>
      <c r="Q37" s="8">
        <v>16</v>
      </c>
      <c r="R37" s="204">
        <f t="shared" ref="R37" si="70">F37-O37-Q37</f>
        <v>11</v>
      </c>
    </row>
    <row r="38" spans="1:18" ht="25.2" customHeight="1" thickTop="1" thickBot="1" x14ac:dyDescent="0.25">
      <c r="A38" s="1"/>
      <c r="B38" s="765"/>
      <c r="C38" s="586"/>
      <c r="D38" s="332"/>
      <c r="E38" s="496"/>
      <c r="F38" s="548">
        <f t="shared" si="2"/>
        <v>0</v>
      </c>
      <c r="G38" s="374">
        <f t="shared" ref="G38" si="71">G37/D37</f>
        <v>0.18181818181818182</v>
      </c>
      <c r="H38" s="461"/>
      <c r="I38" s="374">
        <f t="shared" ref="I38" si="72">I37/D37</f>
        <v>0.48484848484848486</v>
      </c>
      <c r="J38" s="331">
        <f t="shared" ref="J38" si="73">J37/D37</f>
        <v>0.33333333333333331</v>
      </c>
      <c r="K38" s="376">
        <f>K37/F37</f>
        <v>6.0606060606060608E-2</v>
      </c>
      <c r="L38" s="461"/>
      <c r="M38" s="374">
        <f>M37/F37</f>
        <v>0.60606060606060608</v>
      </c>
      <c r="N38" s="376">
        <f>N37/F37</f>
        <v>0.33333333333333331</v>
      </c>
      <c r="O38" s="376">
        <f t="shared" ref="O38" si="74">O37/F37</f>
        <v>0.18181818181818182</v>
      </c>
      <c r="P38" s="461"/>
      <c r="Q38" s="374">
        <f t="shared" ref="Q38" si="75">Q37/F37</f>
        <v>0.48484848484848486</v>
      </c>
      <c r="R38" s="377">
        <f t="shared" ref="R38" si="76">R37/F37</f>
        <v>0.33333333333333331</v>
      </c>
    </row>
    <row r="39" spans="1:18" ht="25.2" customHeight="1" thickTop="1" thickBot="1" x14ac:dyDescent="0.25">
      <c r="A39" s="1"/>
      <c r="B39" s="765"/>
      <c r="C39" s="585" t="s">
        <v>280</v>
      </c>
      <c r="D39" s="320">
        <v>30</v>
      </c>
      <c r="E39" s="498">
        <v>1150</v>
      </c>
      <c r="F39" s="548">
        <f t="shared" si="2"/>
        <v>30</v>
      </c>
      <c r="G39" s="8">
        <v>7</v>
      </c>
      <c r="H39" s="7">
        <f t="shared" ref="H39" si="77">L39+P39</f>
        <v>19</v>
      </c>
      <c r="I39" s="8">
        <v>19</v>
      </c>
      <c r="J39" s="75">
        <f t="shared" ref="J39" si="78">D39-G39-I39</f>
        <v>4</v>
      </c>
      <c r="K39" s="3">
        <v>6</v>
      </c>
      <c r="L39" s="7">
        <v>12</v>
      </c>
      <c r="M39" s="8">
        <v>20</v>
      </c>
      <c r="N39" s="556">
        <f>F39-K39-M39</f>
        <v>4</v>
      </c>
      <c r="O39" s="3">
        <v>7</v>
      </c>
      <c r="P39" s="7">
        <v>7</v>
      </c>
      <c r="Q39" s="8">
        <v>19</v>
      </c>
      <c r="R39" s="204">
        <f t="shared" ref="R39" si="79">F39-O39-Q39</f>
        <v>4</v>
      </c>
    </row>
    <row r="40" spans="1:18" ht="25.2" customHeight="1" thickTop="1" thickBot="1" x14ac:dyDescent="0.25">
      <c r="A40" s="1"/>
      <c r="B40" s="765"/>
      <c r="C40" s="756"/>
      <c r="D40" s="329"/>
      <c r="E40" s="492"/>
      <c r="F40" s="548">
        <f t="shared" si="2"/>
        <v>0</v>
      </c>
      <c r="G40" s="374">
        <f t="shared" ref="G40" si="80">G39/D39</f>
        <v>0.23333333333333334</v>
      </c>
      <c r="H40" s="461"/>
      <c r="I40" s="374">
        <f t="shared" ref="I40" si="81">I39/D39</f>
        <v>0.6333333333333333</v>
      </c>
      <c r="J40" s="331">
        <f t="shared" ref="J40" si="82">J39/D39</f>
        <v>0.13333333333333333</v>
      </c>
      <c r="K40" s="376">
        <f>K39/F39</f>
        <v>0.2</v>
      </c>
      <c r="L40" s="461"/>
      <c r="M40" s="374">
        <f>M39/F39</f>
        <v>0.66666666666666663</v>
      </c>
      <c r="N40" s="376">
        <f>N39/F39</f>
        <v>0.13333333333333333</v>
      </c>
      <c r="O40" s="376">
        <f t="shared" ref="O40" si="83">O39/F39</f>
        <v>0.23333333333333334</v>
      </c>
      <c r="P40" s="461"/>
      <c r="Q40" s="374">
        <f t="shared" ref="Q40" si="84">Q39/F39</f>
        <v>0.6333333333333333</v>
      </c>
      <c r="R40" s="377">
        <f t="shared" ref="R40" si="85">R39/F39</f>
        <v>0.13333333333333333</v>
      </c>
    </row>
    <row r="41" spans="1:18" ht="25.2" customHeight="1" thickTop="1" x14ac:dyDescent="0.2">
      <c r="A41" s="1"/>
      <c r="B41" s="765"/>
      <c r="C41" s="182" t="s">
        <v>281</v>
      </c>
      <c r="D41" s="183">
        <f>D31+D33+D35+D37</f>
        <v>291</v>
      </c>
      <c r="E41" s="499">
        <f>E31+E33+E35+E37</f>
        <v>1109</v>
      </c>
      <c r="F41" s="479">
        <f>F31+F33+F35+F37</f>
        <v>291</v>
      </c>
      <c r="G41" s="39">
        <f t="shared" ref="G41:H41" si="86">G31+G33+G35+G37</f>
        <v>24</v>
      </c>
      <c r="H41" s="40">
        <f t="shared" si="86"/>
        <v>16</v>
      </c>
      <c r="I41" s="39">
        <f>I31+I33+I35+I37</f>
        <v>129</v>
      </c>
      <c r="J41" s="73">
        <f>J31+J33+J35+J37</f>
        <v>138</v>
      </c>
      <c r="K41" s="380">
        <f t="shared" ref="K41:L41" si="87">K31+K33+K35+K37</f>
        <v>17</v>
      </c>
      <c r="L41" s="40">
        <f t="shared" si="87"/>
        <v>3</v>
      </c>
      <c r="M41" s="39">
        <f>M31+M33+M35+M37</f>
        <v>136</v>
      </c>
      <c r="N41" s="380">
        <f>N31+N33+N35+N37</f>
        <v>138</v>
      </c>
      <c r="O41" s="380">
        <f t="shared" ref="O41:P41" si="88">O31+O33+O35+O37</f>
        <v>23</v>
      </c>
      <c r="P41" s="40">
        <f t="shared" si="88"/>
        <v>13</v>
      </c>
      <c r="Q41" s="39">
        <f>Q31+Q33+Q35+Q37</f>
        <v>129</v>
      </c>
      <c r="R41" s="73">
        <f>R31+R33+R35+R37</f>
        <v>139</v>
      </c>
    </row>
    <row r="42" spans="1:18" ht="25.2" customHeight="1" x14ac:dyDescent="0.2">
      <c r="A42" s="1"/>
      <c r="B42" s="765"/>
      <c r="C42" s="16" t="s">
        <v>282</v>
      </c>
      <c r="D42" s="332"/>
      <c r="E42" s="492"/>
      <c r="F42" s="478"/>
      <c r="G42" s="374">
        <f>G41/D41</f>
        <v>8.247422680412371E-2</v>
      </c>
      <c r="H42" s="461"/>
      <c r="I42" s="374">
        <f>I41/D41</f>
        <v>0.44329896907216493</v>
      </c>
      <c r="J42" s="331">
        <f>J41/D41</f>
        <v>0.47422680412371132</v>
      </c>
      <c r="K42" s="376">
        <f>K41/F41</f>
        <v>5.8419243986254296E-2</v>
      </c>
      <c r="L42" s="461"/>
      <c r="M42" s="374">
        <f>M41/F41</f>
        <v>0.46735395189003437</v>
      </c>
      <c r="N42" s="376">
        <f>N41/F41</f>
        <v>0.47422680412371132</v>
      </c>
      <c r="O42" s="376">
        <f>O41/F41</f>
        <v>7.903780068728522E-2</v>
      </c>
      <c r="P42" s="461"/>
      <c r="Q42" s="374">
        <f>Q41/F41</f>
        <v>0.44329896907216493</v>
      </c>
      <c r="R42" s="331">
        <f>R41/F41</f>
        <v>0.47766323024054985</v>
      </c>
    </row>
    <row r="43" spans="1:18" ht="25.2" customHeight="1" x14ac:dyDescent="0.2">
      <c r="A43" s="1"/>
      <c r="B43" s="765"/>
      <c r="C43" s="180" t="s">
        <v>281</v>
      </c>
      <c r="D43" s="184">
        <f>D33+D35+D37+D39</f>
        <v>150</v>
      </c>
      <c r="E43" s="500">
        <f>E33+E35+E37+E39</f>
        <v>2027</v>
      </c>
      <c r="F43" s="459">
        <f>F33+F35+F37+F39</f>
        <v>150</v>
      </c>
      <c r="G43" s="8">
        <f t="shared" ref="G43:J43" si="89">G33+G35+G37+G39</f>
        <v>23</v>
      </c>
      <c r="H43" s="7">
        <f t="shared" si="89"/>
        <v>32</v>
      </c>
      <c r="I43" s="8">
        <f t="shared" si="89"/>
        <v>81</v>
      </c>
      <c r="J43" s="75">
        <f t="shared" si="89"/>
        <v>46</v>
      </c>
      <c r="K43" s="3">
        <f t="shared" ref="K43:N43" si="90">K33+K35+K37+K39</f>
        <v>16</v>
      </c>
      <c r="L43" s="7">
        <f t="shared" si="90"/>
        <v>14</v>
      </c>
      <c r="M43" s="8">
        <f t="shared" si="90"/>
        <v>88</v>
      </c>
      <c r="N43" s="3">
        <f t="shared" si="90"/>
        <v>46</v>
      </c>
      <c r="O43" s="3">
        <f>O33+O35+O37+O39</f>
        <v>23</v>
      </c>
      <c r="P43" s="7">
        <f t="shared" ref="P43:R43" si="91">P33+P35+P37+P39</f>
        <v>18</v>
      </c>
      <c r="Q43" s="8">
        <f t="shared" si="91"/>
        <v>81</v>
      </c>
      <c r="R43" s="75">
        <f t="shared" si="91"/>
        <v>46</v>
      </c>
    </row>
    <row r="44" spans="1:18" ht="25.2" customHeight="1" thickBot="1" x14ac:dyDescent="0.25">
      <c r="A44" s="1"/>
      <c r="B44" s="669"/>
      <c r="C44" s="16" t="s">
        <v>283</v>
      </c>
      <c r="D44" s="332"/>
      <c r="E44" s="495"/>
      <c r="F44" s="478"/>
      <c r="G44" s="383">
        <f>G43/D43</f>
        <v>0.15333333333333332</v>
      </c>
      <c r="H44" s="563"/>
      <c r="I44" s="383">
        <f>I43/D43</f>
        <v>0.54</v>
      </c>
      <c r="J44" s="334">
        <f>J43/D43</f>
        <v>0.30666666666666664</v>
      </c>
      <c r="K44" s="385">
        <f>K43/F43</f>
        <v>0.10666666666666667</v>
      </c>
      <c r="L44" s="563"/>
      <c r="M44" s="383">
        <f>M43/F43</f>
        <v>0.58666666666666667</v>
      </c>
      <c r="N44" s="385">
        <f>N43/F43</f>
        <v>0.30666666666666664</v>
      </c>
      <c r="O44" s="405">
        <f>O43/F43</f>
        <v>0.15333333333333332</v>
      </c>
      <c r="P44" s="462"/>
      <c r="Q44" s="404">
        <f>Q43/F43</f>
        <v>0.54</v>
      </c>
      <c r="R44" s="338">
        <f>R43/F43</f>
        <v>0.30666666666666664</v>
      </c>
    </row>
    <row r="45" spans="1:18" ht="15" customHeight="1" x14ac:dyDescent="0.2">
      <c r="B45" s="158"/>
      <c r="C45" s="196"/>
      <c r="D45"/>
      <c r="E45"/>
      <c r="F45"/>
      <c r="G45"/>
      <c r="H45"/>
      <c r="I45"/>
      <c r="J45" s="76"/>
      <c r="K45"/>
      <c r="L45"/>
      <c r="M45"/>
      <c r="N45" s="76"/>
      <c r="O45"/>
      <c r="P45"/>
      <c r="Q45"/>
      <c r="R45" s="76"/>
    </row>
    <row r="46" spans="1:18" x14ac:dyDescent="0.2">
      <c r="C46" s="195"/>
      <c r="D46" s="15"/>
      <c r="E46" s="15"/>
      <c r="F46" s="15"/>
    </row>
    <row r="47" spans="1:18" x14ac:dyDescent="0.2">
      <c r="C47" s="195"/>
      <c r="D47" s="15"/>
      <c r="E47" s="15"/>
      <c r="F47" s="15"/>
    </row>
    <row r="48" spans="1:18" x14ac:dyDescent="0.2">
      <c r="C48" s="195"/>
      <c r="D48" s="15"/>
      <c r="E48" s="15"/>
      <c r="F48" s="15"/>
    </row>
    <row r="49" spans="3:6" x14ac:dyDescent="0.2">
      <c r="C49" s="195"/>
      <c r="D49" s="15"/>
      <c r="E49" s="15"/>
      <c r="F49" s="15"/>
    </row>
    <row r="50" spans="3:6" x14ac:dyDescent="0.2">
      <c r="C50" s="195"/>
      <c r="D50" s="15"/>
      <c r="E50" s="15"/>
      <c r="F50" s="15"/>
    </row>
    <row r="51" spans="3:6" x14ac:dyDescent="0.2">
      <c r="C51" s="195"/>
      <c r="D51" s="15"/>
      <c r="E51" s="15"/>
      <c r="F51" s="15"/>
    </row>
    <row r="52" spans="3:6" x14ac:dyDescent="0.2">
      <c r="C52" s="195"/>
      <c r="D52" s="15"/>
      <c r="E52" s="15"/>
      <c r="F52" s="15"/>
    </row>
    <row r="53" spans="3:6" x14ac:dyDescent="0.2">
      <c r="C53" s="195"/>
      <c r="D53" s="15"/>
      <c r="E53" s="15"/>
      <c r="F53" s="15"/>
    </row>
    <row r="54" spans="3:6" x14ac:dyDescent="0.2">
      <c r="C54" s="195"/>
      <c r="D54" s="15"/>
      <c r="E54" s="15"/>
      <c r="F54" s="15"/>
    </row>
    <row r="55" spans="3:6" x14ac:dyDescent="0.2">
      <c r="C55" s="195"/>
      <c r="D55" s="15"/>
      <c r="E55" s="15"/>
      <c r="F55" s="15"/>
    </row>
    <row r="56" spans="3:6" x14ac:dyDescent="0.2">
      <c r="C56" s="195"/>
      <c r="D56" s="15"/>
      <c r="E56" s="15"/>
      <c r="F56" s="15"/>
    </row>
    <row r="57" spans="3:6" x14ac:dyDescent="0.2">
      <c r="C57" s="195"/>
      <c r="D57" s="15"/>
      <c r="E57" s="15"/>
      <c r="F57" s="15"/>
    </row>
    <row r="58" spans="3:6" x14ac:dyDescent="0.2">
      <c r="C58" s="195"/>
      <c r="D58" s="15"/>
      <c r="E58" s="15"/>
      <c r="F58" s="15"/>
    </row>
    <row r="59" spans="3:6" x14ac:dyDescent="0.2">
      <c r="C59" s="195"/>
      <c r="D59" s="15"/>
      <c r="E59" s="15"/>
      <c r="F59" s="15"/>
    </row>
    <row r="60" spans="3:6" x14ac:dyDescent="0.2">
      <c r="C60" s="195"/>
      <c r="D60" s="15"/>
      <c r="E60" s="15"/>
      <c r="F60" s="15"/>
    </row>
    <row r="61" spans="3:6" x14ac:dyDescent="0.2">
      <c r="C61" s="195"/>
      <c r="D61" s="15"/>
      <c r="E61" s="15"/>
      <c r="F61" s="15"/>
    </row>
    <row r="62" spans="3:6" x14ac:dyDescent="0.2">
      <c r="C62" s="195"/>
      <c r="D62" s="15"/>
      <c r="E62" s="15"/>
      <c r="F62" s="15"/>
    </row>
    <row r="63" spans="3:6" x14ac:dyDescent="0.2">
      <c r="C63" s="195"/>
      <c r="D63" s="15"/>
      <c r="E63" s="15"/>
      <c r="F63" s="15"/>
    </row>
    <row r="64" spans="3:6" x14ac:dyDescent="0.2">
      <c r="C64" s="195"/>
      <c r="D64" s="15"/>
      <c r="E64" s="15"/>
      <c r="F64" s="15"/>
    </row>
    <row r="65" spans="1:6" x14ac:dyDescent="0.2">
      <c r="C65" s="195"/>
      <c r="D65" s="15"/>
      <c r="E65" s="15"/>
      <c r="F65" s="15"/>
    </row>
    <row r="66" spans="1:6" x14ac:dyDescent="0.2">
      <c r="C66" s="195"/>
      <c r="D66" s="15"/>
      <c r="E66" s="15"/>
      <c r="F66" s="15"/>
    </row>
    <row r="67" spans="1:6" x14ac:dyDescent="0.2">
      <c r="C67" s="195"/>
      <c r="D67" s="15"/>
      <c r="E67" s="15"/>
      <c r="F67" s="15"/>
    </row>
    <row r="68" spans="1:6" x14ac:dyDescent="0.2">
      <c r="C68" s="195"/>
      <c r="D68" s="15"/>
      <c r="E68" s="15"/>
      <c r="F68" s="15"/>
    </row>
    <row r="69" spans="1:6" x14ac:dyDescent="0.2">
      <c r="C69" s="195"/>
      <c r="D69" s="15"/>
      <c r="E69" s="15"/>
      <c r="F69" s="15"/>
    </row>
    <row r="70" spans="1:6" ht="13.2" x14ac:dyDescent="0.2">
      <c r="C70" s="1"/>
    </row>
    <row r="71" spans="1:6" ht="13.2" x14ac:dyDescent="0.2">
      <c r="C71" s="1"/>
    </row>
    <row r="72" spans="1:6" ht="13.2" x14ac:dyDescent="0.2">
      <c r="C72" s="1"/>
    </row>
    <row r="73" spans="1:6" ht="13.2" x14ac:dyDescent="0.2">
      <c r="A73" s="1"/>
      <c r="B73" s="1"/>
      <c r="C73" s="1"/>
    </row>
  </sheetData>
  <mergeCells count="34">
    <mergeCell ref="M11:M14"/>
    <mergeCell ref="N11:N14"/>
    <mergeCell ref="Q11:Q14"/>
    <mergeCell ref="B9:C14"/>
    <mergeCell ref="D9:D14"/>
    <mergeCell ref="E9:E14"/>
    <mergeCell ref="F9:R9"/>
    <mergeCell ref="K10:N10"/>
    <mergeCell ref="O10:R10"/>
    <mergeCell ref="H12:H14"/>
    <mergeCell ref="I10:I14"/>
    <mergeCell ref="J10:J14"/>
    <mergeCell ref="R11:R14"/>
    <mergeCell ref="O12:O14"/>
    <mergeCell ref="P12:P14"/>
    <mergeCell ref="G12:G14"/>
    <mergeCell ref="B29:B44"/>
    <mergeCell ref="C29:C30"/>
    <mergeCell ref="C31:C32"/>
    <mergeCell ref="C33:C34"/>
    <mergeCell ref="C35:C36"/>
    <mergeCell ref="C37:C38"/>
    <mergeCell ref="C39:C40"/>
    <mergeCell ref="C25:C26"/>
    <mergeCell ref="C27:C28"/>
    <mergeCell ref="K12:K14"/>
    <mergeCell ref="L12:L14"/>
    <mergeCell ref="F11:F14"/>
    <mergeCell ref="B15:C16"/>
    <mergeCell ref="B17:B28"/>
    <mergeCell ref="C17:C18"/>
    <mergeCell ref="C19:C20"/>
    <mergeCell ref="C21:C22"/>
    <mergeCell ref="C23:C24"/>
  </mergeCells>
  <phoneticPr fontId="2"/>
  <printOptions horizontalCentered="1"/>
  <pageMargins left="0.48" right="0.47244094488188981" top="0.23622047244094491" bottom="0.39370078740157483" header="0.51181102362204722" footer="0.19685039370078741"/>
  <pageSetup paperSize="9" scale="66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F0"/>
    <pageSetUpPr fitToPage="1"/>
  </sheetPr>
  <dimension ref="B2:AB56"/>
  <sheetViews>
    <sheetView view="pageBreakPreview" topLeftCell="A50" zoomScaleNormal="84" zoomScaleSheetLayoutView="100" workbookViewId="0">
      <selection activeCell="A57" sqref="A57:XFD70"/>
    </sheetView>
  </sheetViews>
  <sheetFormatPr defaultColWidth="9" defaultRowHeight="13.2" x14ac:dyDescent="0.2"/>
  <cols>
    <col min="1" max="1" width="5" style="1" customWidth="1"/>
    <col min="2" max="2" width="3.6640625" style="1" customWidth="1"/>
    <col min="3" max="3" width="18.109375" style="1" customWidth="1"/>
    <col min="4" max="4" width="9.33203125" style="2" customWidth="1"/>
    <col min="5" max="8" width="9.33203125" style="1" customWidth="1"/>
    <col min="9" max="12" width="9.33203125" style="2" customWidth="1"/>
    <col min="13" max="16" width="9.33203125" style="1" customWidth="1"/>
    <col min="17" max="18" width="9.33203125" style="2" customWidth="1"/>
    <col min="19" max="19" width="9.33203125" style="1" customWidth="1"/>
    <col min="20" max="20" width="9.33203125" style="2" customWidth="1"/>
    <col min="21" max="24" width="9.33203125" style="1" customWidth="1"/>
    <col min="25" max="26" width="9.33203125" style="2" customWidth="1"/>
    <col min="27" max="27" width="9.33203125" style="1" customWidth="1"/>
    <col min="28" max="16384" width="9" style="1"/>
  </cols>
  <sheetData>
    <row r="2" spans="2:28" ht="14.4" x14ac:dyDescent="0.2">
      <c r="B2" s="20" t="s">
        <v>167</v>
      </c>
    </row>
    <row r="3" spans="2:28" x14ac:dyDescent="0.2">
      <c r="U3" s="30" t="s">
        <v>168</v>
      </c>
    </row>
    <row r="4" spans="2:28" x14ac:dyDescent="0.2">
      <c r="U4" s="30" t="s">
        <v>169</v>
      </c>
    </row>
    <row r="5" spans="2:28" x14ac:dyDescent="0.2">
      <c r="U5" s="30" t="s">
        <v>170</v>
      </c>
    </row>
    <row r="6" spans="2:28" ht="18" customHeight="1" thickBot="1" x14ac:dyDescent="0.25">
      <c r="I6" s="1"/>
      <c r="J6" s="1"/>
      <c r="K6" s="1"/>
      <c r="Q6" s="1"/>
      <c r="R6" s="1"/>
      <c r="Y6" s="1"/>
      <c r="Z6" s="1"/>
      <c r="AA6" s="2" t="s">
        <v>171</v>
      </c>
    </row>
    <row r="7" spans="2:28" s="49" customFormat="1" ht="13.5" customHeight="1" x14ac:dyDescent="0.2">
      <c r="B7" s="597"/>
      <c r="C7" s="606"/>
      <c r="D7" s="612" t="s">
        <v>172</v>
      </c>
      <c r="E7" s="510"/>
      <c r="F7" s="510"/>
      <c r="G7" s="510"/>
      <c r="H7" s="510"/>
      <c r="I7" s="510"/>
      <c r="J7" s="510"/>
      <c r="K7" s="510"/>
      <c r="L7" s="612" t="s">
        <v>173</v>
      </c>
      <c r="M7" s="510"/>
      <c r="N7" s="510"/>
      <c r="O7" s="510"/>
      <c r="P7" s="510"/>
      <c r="Q7" s="510"/>
      <c r="R7" s="510"/>
      <c r="S7" s="510"/>
      <c r="T7" s="612" t="s">
        <v>174</v>
      </c>
      <c r="U7" s="510"/>
      <c r="V7" s="510"/>
      <c r="W7" s="510"/>
      <c r="X7" s="510"/>
      <c r="Y7" s="510"/>
      <c r="Z7" s="510"/>
      <c r="AA7" s="511"/>
    </row>
    <row r="8" spans="2:28" s="49" customFormat="1" ht="13.5" customHeight="1" x14ac:dyDescent="0.2">
      <c r="B8" s="598"/>
      <c r="C8" s="607"/>
      <c r="D8" s="613"/>
      <c r="E8" s="602" t="s">
        <v>175</v>
      </c>
      <c r="F8" s="597" t="s">
        <v>176</v>
      </c>
      <c r="G8" s="609" t="s">
        <v>177</v>
      </c>
      <c r="H8" s="610"/>
      <c r="I8" s="610"/>
      <c r="J8" s="610"/>
      <c r="K8" s="611"/>
      <c r="L8" s="617"/>
      <c r="M8" s="602" t="s">
        <v>175</v>
      </c>
      <c r="N8" s="597" t="s">
        <v>176</v>
      </c>
      <c r="O8" s="621"/>
      <c r="P8" s="610"/>
      <c r="Q8" s="610"/>
      <c r="R8" s="610"/>
      <c r="S8" s="611"/>
      <c r="T8" s="617"/>
      <c r="U8" s="602" t="s">
        <v>175</v>
      </c>
      <c r="V8" s="597" t="s">
        <v>176</v>
      </c>
      <c r="W8" s="621"/>
      <c r="X8" s="610"/>
      <c r="Y8" s="610"/>
      <c r="Z8" s="610"/>
      <c r="AA8" s="611"/>
    </row>
    <row r="9" spans="2:28" s="49" customFormat="1" ht="12" customHeight="1" x14ac:dyDescent="0.2">
      <c r="B9" s="598"/>
      <c r="C9" s="607"/>
      <c r="D9" s="613"/>
      <c r="E9" s="615"/>
      <c r="F9" s="598"/>
      <c r="G9" s="600" t="s">
        <v>178</v>
      </c>
      <c r="H9" s="162"/>
      <c r="I9" s="163"/>
      <c r="J9" s="602" t="s">
        <v>179</v>
      </c>
      <c r="K9" s="619" t="s">
        <v>180</v>
      </c>
      <c r="L9" s="617"/>
      <c r="M9" s="615"/>
      <c r="N9" s="598"/>
      <c r="O9" s="600" t="s">
        <v>178</v>
      </c>
      <c r="P9" s="162"/>
      <c r="Q9" s="163"/>
      <c r="R9" s="602" t="s">
        <v>179</v>
      </c>
      <c r="S9" s="604" t="s">
        <v>180</v>
      </c>
      <c r="T9" s="617"/>
      <c r="U9" s="615"/>
      <c r="V9" s="598"/>
      <c r="W9" s="600" t="s">
        <v>178</v>
      </c>
      <c r="X9" s="162"/>
      <c r="Y9" s="163"/>
      <c r="Z9" s="602" t="s">
        <v>179</v>
      </c>
      <c r="AA9" s="604" t="s">
        <v>180</v>
      </c>
    </row>
    <row r="10" spans="2:28" s="49" customFormat="1" ht="162.75" customHeight="1" x14ac:dyDescent="0.2">
      <c r="B10" s="599"/>
      <c r="C10" s="608"/>
      <c r="D10" s="614"/>
      <c r="E10" s="616"/>
      <c r="F10" s="599"/>
      <c r="G10" s="601"/>
      <c r="H10" s="90" t="s">
        <v>181</v>
      </c>
      <c r="I10" s="90" t="s">
        <v>182</v>
      </c>
      <c r="J10" s="603"/>
      <c r="K10" s="620"/>
      <c r="L10" s="618"/>
      <c r="M10" s="616"/>
      <c r="N10" s="599"/>
      <c r="O10" s="601"/>
      <c r="P10" s="90" t="s">
        <v>181</v>
      </c>
      <c r="Q10" s="90" t="s">
        <v>182</v>
      </c>
      <c r="R10" s="603"/>
      <c r="S10" s="605"/>
      <c r="T10" s="618"/>
      <c r="U10" s="616"/>
      <c r="V10" s="599"/>
      <c r="W10" s="601"/>
      <c r="X10" s="90" t="s">
        <v>181</v>
      </c>
      <c r="Y10" s="90" t="s">
        <v>182</v>
      </c>
      <c r="Z10" s="603"/>
      <c r="AA10" s="605"/>
    </row>
    <row r="11" spans="2:28" ht="14.1" customHeight="1" x14ac:dyDescent="0.2">
      <c r="B11" s="577" t="s">
        <v>183</v>
      </c>
      <c r="C11" s="593"/>
      <c r="D11" s="296">
        <f>D14+D17+D20+D23+D26+D29</f>
        <v>427</v>
      </c>
      <c r="E11" s="84">
        <v>404</v>
      </c>
      <c r="F11" s="84">
        <v>342</v>
      </c>
      <c r="G11" s="84">
        <f>G14+G17+G20+G23+G26+G29</f>
        <v>303</v>
      </c>
      <c r="H11" s="84">
        <f t="shared" ref="H11:S11" si="0">H14+H17+H20+H23+H26+H29</f>
        <v>134</v>
      </c>
      <c r="I11" s="84">
        <f t="shared" si="0"/>
        <v>271</v>
      </c>
      <c r="J11" s="84">
        <f t="shared" si="0"/>
        <v>54</v>
      </c>
      <c r="K11" s="84">
        <f t="shared" si="0"/>
        <v>133</v>
      </c>
      <c r="L11" s="296">
        <f>L14+L17+L20+L23+L26+L29</f>
        <v>395</v>
      </c>
      <c r="M11" s="84">
        <f>M14+M17+M20+M23+M26+M29</f>
        <v>381</v>
      </c>
      <c r="N11" s="84">
        <f t="shared" si="0"/>
        <v>246</v>
      </c>
      <c r="O11" s="84">
        <f t="shared" si="0"/>
        <v>192</v>
      </c>
      <c r="P11" s="84">
        <f t="shared" si="0"/>
        <v>159</v>
      </c>
      <c r="Q11" s="84">
        <f t="shared" si="0"/>
        <v>212</v>
      </c>
      <c r="R11" s="84">
        <f t="shared" si="0"/>
        <v>124</v>
      </c>
      <c r="S11" s="84">
        <f t="shared" si="0"/>
        <v>172</v>
      </c>
      <c r="T11" s="296">
        <f>T14+T17+T20+T23+T26+T29</f>
        <v>407</v>
      </c>
      <c r="U11" s="84">
        <f>U14+U17+U20+U23+U26+U29</f>
        <v>387</v>
      </c>
      <c r="V11" s="84">
        <f t="shared" ref="V11:AA11" si="1">V14+V17+V20+V23+V26+V29</f>
        <v>308</v>
      </c>
      <c r="W11" s="84">
        <f t="shared" si="1"/>
        <v>274</v>
      </c>
      <c r="X11" s="84">
        <f t="shared" si="1"/>
        <v>180</v>
      </c>
      <c r="Y11" s="84">
        <f t="shared" si="1"/>
        <v>273</v>
      </c>
      <c r="Z11" s="84">
        <f t="shared" si="1"/>
        <v>135</v>
      </c>
      <c r="AA11" s="184">
        <f t="shared" si="1"/>
        <v>162</v>
      </c>
    </row>
    <row r="12" spans="2:28" ht="14.1" customHeight="1" x14ac:dyDescent="0.2">
      <c r="B12" s="578"/>
      <c r="C12" s="594"/>
      <c r="D12" s="297"/>
      <c r="E12" s="298">
        <f>(E11/D11)</f>
        <v>0.94613583138173307</v>
      </c>
      <c r="F12" s="298">
        <f>(F11/D11)</f>
        <v>0.80093676814988291</v>
      </c>
      <c r="G12" s="298">
        <f>(G11/D11)</f>
        <v>0.70960187353629978</v>
      </c>
      <c r="H12" s="298">
        <f>(H11/D11)</f>
        <v>0.31381733021077285</v>
      </c>
      <c r="I12" s="298">
        <f>(I11/D11)</f>
        <v>0.63466042154566749</v>
      </c>
      <c r="J12" s="298">
        <f>(J11/D11)</f>
        <v>0.12646370023419204</v>
      </c>
      <c r="K12" s="298">
        <f>(K11/D11)</f>
        <v>0.31147540983606559</v>
      </c>
      <c r="L12" s="299">
        <f>ROUND(L11/D11,3)</f>
        <v>0.92500000000000004</v>
      </c>
      <c r="M12" s="298">
        <f>ROUND(M11/$D$11,3)</f>
        <v>0.89200000000000002</v>
      </c>
      <c r="N12" s="298">
        <f t="shared" ref="N12:S12" si="2">ROUND(N11/$D$11,3)</f>
        <v>0.57599999999999996</v>
      </c>
      <c r="O12" s="298">
        <f t="shared" si="2"/>
        <v>0.45</v>
      </c>
      <c r="P12" s="298">
        <f t="shared" si="2"/>
        <v>0.372</v>
      </c>
      <c r="Q12" s="298">
        <f t="shared" si="2"/>
        <v>0.496</v>
      </c>
      <c r="R12" s="298">
        <f t="shared" si="2"/>
        <v>0.28999999999999998</v>
      </c>
      <c r="S12" s="298">
        <f t="shared" si="2"/>
        <v>0.40300000000000002</v>
      </c>
      <c r="T12" s="299">
        <f>ROUND(T11/D11,3)</f>
        <v>0.95299999999999996</v>
      </c>
      <c r="U12" s="298">
        <f t="shared" ref="U12:AA12" si="3">ROUND(U11/$D$11,3)</f>
        <v>0.90600000000000003</v>
      </c>
      <c r="V12" s="298">
        <f t="shared" si="3"/>
        <v>0.72099999999999997</v>
      </c>
      <c r="W12" s="298">
        <f t="shared" si="3"/>
        <v>0.64200000000000002</v>
      </c>
      <c r="X12" s="298">
        <f t="shared" si="3"/>
        <v>0.42199999999999999</v>
      </c>
      <c r="Y12" s="298">
        <f t="shared" si="3"/>
        <v>0.63900000000000001</v>
      </c>
      <c r="Z12" s="298">
        <f t="shared" si="3"/>
        <v>0.316</v>
      </c>
      <c r="AA12" s="512">
        <f t="shared" si="3"/>
        <v>0.379</v>
      </c>
    </row>
    <row r="13" spans="2:28" ht="14.1" customHeight="1" thickBot="1" x14ac:dyDescent="0.25">
      <c r="B13" s="595"/>
      <c r="C13" s="596"/>
      <c r="D13" s="300"/>
      <c r="E13" s="301"/>
      <c r="F13" s="301"/>
      <c r="G13" s="301"/>
      <c r="H13" s="301"/>
      <c r="I13" s="301"/>
      <c r="J13" s="301"/>
      <c r="K13" s="301"/>
      <c r="L13" s="77"/>
      <c r="M13" s="78">
        <f>ROUND(M11/$L$11,3)</f>
        <v>0.96499999999999997</v>
      </c>
      <c r="N13" s="78">
        <f t="shared" ref="N13:S13" si="4">ROUND(N11/$L$11,3)</f>
        <v>0.623</v>
      </c>
      <c r="O13" s="78">
        <f t="shared" si="4"/>
        <v>0.48599999999999999</v>
      </c>
      <c r="P13" s="78">
        <f t="shared" si="4"/>
        <v>0.40300000000000002</v>
      </c>
      <c r="Q13" s="78">
        <f t="shared" si="4"/>
        <v>0.53700000000000003</v>
      </c>
      <c r="R13" s="78">
        <f t="shared" si="4"/>
        <v>0.314</v>
      </c>
      <c r="S13" s="78">
        <f t="shared" si="4"/>
        <v>0.435</v>
      </c>
      <c r="T13" s="79"/>
      <c r="U13" s="78">
        <f>ROUND(U11/$T$11,3)</f>
        <v>0.95099999999999996</v>
      </c>
      <c r="V13" s="78">
        <f t="shared" ref="V13:AA13" si="5">ROUND(V11/$T$11,3)</f>
        <v>0.75700000000000001</v>
      </c>
      <c r="W13" s="78">
        <f t="shared" si="5"/>
        <v>0.67300000000000004</v>
      </c>
      <c r="X13" s="78">
        <f t="shared" si="5"/>
        <v>0.442</v>
      </c>
      <c r="Y13" s="78">
        <f t="shared" si="5"/>
        <v>0.67100000000000004</v>
      </c>
      <c r="Z13" s="78">
        <f t="shared" si="5"/>
        <v>0.33200000000000002</v>
      </c>
      <c r="AA13" s="513">
        <f t="shared" si="5"/>
        <v>0.39800000000000002</v>
      </c>
      <c r="AB13" s="32"/>
    </row>
    <row r="14" spans="2:28" ht="14.1" customHeight="1" thickTop="1" x14ac:dyDescent="0.2">
      <c r="B14" s="580" t="s">
        <v>184</v>
      </c>
      <c r="C14" s="583" t="s">
        <v>185</v>
      </c>
      <c r="D14" s="302">
        <v>49</v>
      </c>
      <c r="E14" s="303">
        <v>49</v>
      </c>
      <c r="F14" s="303">
        <v>22</v>
      </c>
      <c r="G14" s="303">
        <v>20</v>
      </c>
      <c r="H14" s="303">
        <v>4</v>
      </c>
      <c r="I14" s="303">
        <v>18</v>
      </c>
      <c r="J14" s="303">
        <v>0</v>
      </c>
      <c r="K14" s="303">
        <v>10</v>
      </c>
      <c r="L14" s="304">
        <v>49</v>
      </c>
      <c r="M14" s="303">
        <v>49</v>
      </c>
      <c r="N14" s="303">
        <v>15</v>
      </c>
      <c r="O14" s="303">
        <v>10</v>
      </c>
      <c r="P14" s="303">
        <v>12</v>
      </c>
      <c r="Q14" s="303">
        <v>15</v>
      </c>
      <c r="R14" s="303">
        <v>10</v>
      </c>
      <c r="S14" s="303">
        <v>16</v>
      </c>
      <c r="T14" s="304">
        <v>46</v>
      </c>
      <c r="U14" s="303">
        <v>45</v>
      </c>
      <c r="V14" s="303">
        <v>18</v>
      </c>
      <c r="W14" s="303">
        <v>16</v>
      </c>
      <c r="X14" s="303">
        <v>11</v>
      </c>
      <c r="Y14" s="303">
        <v>19</v>
      </c>
      <c r="Z14" s="303">
        <v>10</v>
      </c>
      <c r="AA14" s="183">
        <v>13</v>
      </c>
    </row>
    <row r="15" spans="2:28" ht="14.1" customHeight="1" x14ac:dyDescent="0.2">
      <c r="B15" s="581"/>
      <c r="C15" s="578"/>
      <c r="D15" s="297"/>
      <c r="E15" s="298">
        <f>ROUND(E14/D14,3)</f>
        <v>1</v>
      </c>
      <c r="F15" s="298">
        <f>ROUND(F14/D14,3)</f>
        <v>0.44900000000000001</v>
      </c>
      <c r="G15" s="298">
        <f>ROUND(G14/D14,3)</f>
        <v>0.40799999999999997</v>
      </c>
      <c r="H15" s="298">
        <f>ROUND(H14/D14,3)</f>
        <v>8.2000000000000003E-2</v>
      </c>
      <c r="I15" s="298">
        <f>ROUND(I14/D14,3)</f>
        <v>0.36699999999999999</v>
      </c>
      <c r="J15" s="298">
        <f>ROUND(J14/D14,3)</f>
        <v>0</v>
      </c>
      <c r="K15" s="298">
        <f>ROUND(K14/D14,3)</f>
        <v>0.20399999999999999</v>
      </c>
      <c r="L15" s="299">
        <f>ROUND(L14/D14,3)</f>
        <v>1</v>
      </c>
      <c r="M15" s="298">
        <f>ROUND(M14/D14,3)</f>
        <v>1</v>
      </c>
      <c r="N15" s="298">
        <f>ROUND(N14/D14,3)</f>
        <v>0.30599999999999999</v>
      </c>
      <c r="O15" s="298">
        <f>ROUND(O14/D14,3)</f>
        <v>0.20399999999999999</v>
      </c>
      <c r="P15" s="298">
        <f>ROUND(P14/D14,3)</f>
        <v>0.245</v>
      </c>
      <c r="Q15" s="298">
        <f>ROUND(Q14/D14,3)</f>
        <v>0.30599999999999999</v>
      </c>
      <c r="R15" s="298">
        <f>ROUND(R14/D14,3)</f>
        <v>0.20399999999999999</v>
      </c>
      <c r="S15" s="298">
        <f>ROUND(S14/D14,3)</f>
        <v>0.32700000000000001</v>
      </c>
      <c r="T15" s="299">
        <f>ROUND(T14/D14,3)</f>
        <v>0.93899999999999995</v>
      </c>
      <c r="U15" s="298">
        <f>ROUND(U14/D14,3)</f>
        <v>0.91800000000000004</v>
      </c>
      <c r="V15" s="298">
        <f>ROUND(V14/D14,3)</f>
        <v>0.36699999999999999</v>
      </c>
      <c r="W15" s="298">
        <f>ROUND(W14/D14,3)</f>
        <v>0.32700000000000001</v>
      </c>
      <c r="X15" s="298">
        <f>ROUND(X14/D14,3)</f>
        <v>0.224</v>
      </c>
      <c r="Y15" s="298">
        <f>ROUND(Y14/D14,3)</f>
        <v>0.38800000000000001</v>
      </c>
      <c r="Z15" s="298">
        <f>ROUND(Z14/D14,3)</f>
        <v>0.20399999999999999</v>
      </c>
      <c r="AA15" s="512">
        <f>ROUND(AA14/D14,3)</f>
        <v>0.26500000000000001</v>
      </c>
    </row>
    <row r="16" spans="2:28" ht="14.1" customHeight="1" x14ac:dyDescent="0.2">
      <c r="B16" s="581"/>
      <c r="C16" s="579"/>
      <c r="D16" s="80"/>
      <c r="E16" s="81"/>
      <c r="F16" s="161"/>
      <c r="G16" s="161"/>
      <c r="H16" s="81"/>
      <c r="I16" s="81"/>
      <c r="J16" s="81"/>
      <c r="K16" s="81"/>
      <c r="L16" s="82"/>
      <c r="M16" s="81">
        <f>ROUND(M14/L14,3)</f>
        <v>1</v>
      </c>
      <c r="N16" s="81">
        <f>ROUND(N14/L14,3)</f>
        <v>0.30599999999999999</v>
      </c>
      <c r="O16" s="81">
        <f>ROUND(O14/L14,3)</f>
        <v>0.20399999999999999</v>
      </c>
      <c r="P16" s="81">
        <f>ROUND(P14/L14,3)</f>
        <v>0.245</v>
      </c>
      <c r="Q16" s="81">
        <f>ROUND(Q14/L14,3)</f>
        <v>0.30599999999999999</v>
      </c>
      <c r="R16" s="81">
        <f>ROUND(R14/L14,3)</f>
        <v>0.20399999999999999</v>
      </c>
      <c r="S16" s="81">
        <f>ROUND(S14/L14,3)</f>
        <v>0.32700000000000001</v>
      </c>
      <c r="T16" s="83"/>
      <c r="U16" s="81">
        <f>ROUND(U14/T14,3)</f>
        <v>0.97799999999999998</v>
      </c>
      <c r="V16" s="81">
        <f>ROUND(V14/T14,3)</f>
        <v>0.39100000000000001</v>
      </c>
      <c r="W16" s="81">
        <f>ROUND(W14/T14,3)</f>
        <v>0.34799999999999998</v>
      </c>
      <c r="X16" s="81">
        <f>ROUND(X14/T14,3)</f>
        <v>0.23899999999999999</v>
      </c>
      <c r="Y16" s="81">
        <f>ROUND(Y14/T14,3)</f>
        <v>0.41299999999999998</v>
      </c>
      <c r="Z16" s="81">
        <f>ROUND(Z14/T14,3)</f>
        <v>0.217</v>
      </c>
      <c r="AA16" s="514">
        <f>ROUND(AA14/T14,3)</f>
        <v>0.28299999999999997</v>
      </c>
    </row>
    <row r="17" spans="2:27" ht="14.1" customHeight="1" x14ac:dyDescent="0.2">
      <c r="B17" s="581"/>
      <c r="C17" s="577" t="s">
        <v>186</v>
      </c>
      <c r="D17" s="305">
        <v>87</v>
      </c>
      <c r="E17" s="84">
        <v>85</v>
      </c>
      <c r="F17" s="84">
        <v>73</v>
      </c>
      <c r="G17" s="84">
        <v>64</v>
      </c>
      <c r="H17" s="84">
        <v>27</v>
      </c>
      <c r="I17" s="84">
        <v>53</v>
      </c>
      <c r="J17" s="84">
        <v>23</v>
      </c>
      <c r="K17" s="84">
        <v>32</v>
      </c>
      <c r="L17" s="296">
        <v>83</v>
      </c>
      <c r="M17" s="84">
        <v>82</v>
      </c>
      <c r="N17" s="84">
        <v>57</v>
      </c>
      <c r="O17" s="84">
        <v>45</v>
      </c>
      <c r="P17" s="84">
        <v>38</v>
      </c>
      <c r="Q17" s="84">
        <v>53</v>
      </c>
      <c r="R17" s="84">
        <v>39</v>
      </c>
      <c r="S17" s="84">
        <v>43</v>
      </c>
      <c r="T17" s="296">
        <v>83</v>
      </c>
      <c r="U17" s="84">
        <v>82</v>
      </c>
      <c r="V17" s="84">
        <v>63</v>
      </c>
      <c r="W17" s="84">
        <v>54</v>
      </c>
      <c r="X17" s="84">
        <v>41</v>
      </c>
      <c r="Y17" s="84">
        <v>54</v>
      </c>
      <c r="Z17" s="84">
        <v>39</v>
      </c>
      <c r="AA17" s="184">
        <v>40</v>
      </c>
    </row>
    <row r="18" spans="2:27" ht="14.1" customHeight="1" x14ac:dyDescent="0.2">
      <c r="B18" s="581"/>
      <c r="C18" s="578"/>
      <c r="D18" s="297"/>
      <c r="E18" s="298">
        <f>ROUND(E17/D17,3)</f>
        <v>0.97699999999999998</v>
      </c>
      <c r="F18" s="298">
        <f>ROUND(F17/D17,3)</f>
        <v>0.83899999999999997</v>
      </c>
      <c r="G18" s="298">
        <f>ROUND(G17/D17,3)</f>
        <v>0.73599999999999999</v>
      </c>
      <c r="H18" s="298">
        <f>ROUND(H17/D17,3)</f>
        <v>0.31</v>
      </c>
      <c r="I18" s="298">
        <f>ROUND(I17/D17,3)</f>
        <v>0.60899999999999999</v>
      </c>
      <c r="J18" s="298">
        <f>ROUND(J17/D17,3)</f>
        <v>0.26400000000000001</v>
      </c>
      <c r="K18" s="298">
        <f>ROUND(K17/D17,3)</f>
        <v>0.36799999999999999</v>
      </c>
      <c r="L18" s="299">
        <f>ROUND(L17/D17,3)</f>
        <v>0.95399999999999996</v>
      </c>
      <c r="M18" s="298">
        <f>ROUND(M17/D17,3)</f>
        <v>0.94299999999999995</v>
      </c>
      <c r="N18" s="298">
        <f>ROUND(N17/D17,3)</f>
        <v>0.65500000000000003</v>
      </c>
      <c r="O18" s="298">
        <f>ROUND(O17/D17,3)</f>
        <v>0.51700000000000002</v>
      </c>
      <c r="P18" s="298">
        <f>ROUND(P17/D17,3)</f>
        <v>0.437</v>
      </c>
      <c r="Q18" s="298">
        <f>ROUND(Q17/D17,3)</f>
        <v>0.60899999999999999</v>
      </c>
      <c r="R18" s="298">
        <f>ROUND(R17/D17,3)</f>
        <v>0.44800000000000001</v>
      </c>
      <c r="S18" s="298">
        <f>ROUND(S17/D17,3)</f>
        <v>0.49399999999999999</v>
      </c>
      <c r="T18" s="299">
        <f>ROUND(T17/D17,3)</f>
        <v>0.95399999999999996</v>
      </c>
      <c r="U18" s="298">
        <f>ROUND(U17/D17,3)</f>
        <v>0.94299999999999995</v>
      </c>
      <c r="V18" s="298">
        <f>ROUND(V17/D17,3)</f>
        <v>0.72399999999999998</v>
      </c>
      <c r="W18" s="298">
        <f>ROUND(W17/D17,3)</f>
        <v>0.621</v>
      </c>
      <c r="X18" s="298">
        <f>ROUND(X17/D17,3)</f>
        <v>0.47099999999999997</v>
      </c>
      <c r="Y18" s="298">
        <f>ROUND(Y17/D17,3)</f>
        <v>0.621</v>
      </c>
      <c r="Z18" s="298">
        <f>ROUND(Z17/D17,3)</f>
        <v>0.44800000000000001</v>
      </c>
      <c r="AA18" s="512">
        <f>ROUND(AA17/D17,3)</f>
        <v>0.46</v>
      </c>
    </row>
    <row r="19" spans="2:27" ht="14.1" customHeight="1" x14ac:dyDescent="0.2">
      <c r="B19" s="581"/>
      <c r="C19" s="579"/>
      <c r="D19" s="306"/>
      <c r="E19" s="81"/>
      <c r="F19" s="161"/>
      <c r="G19" s="161"/>
      <c r="H19" s="81"/>
      <c r="I19" s="81"/>
      <c r="J19" s="81"/>
      <c r="K19" s="81"/>
      <c r="L19" s="82"/>
      <c r="M19" s="81">
        <f>ROUND(M17/L17,3)</f>
        <v>0.98799999999999999</v>
      </c>
      <c r="N19" s="81">
        <f>ROUND(N17/L17,3)</f>
        <v>0.68700000000000006</v>
      </c>
      <c r="O19" s="81">
        <f>ROUND(O17/L17,3)</f>
        <v>0.54200000000000004</v>
      </c>
      <c r="P19" s="81">
        <f>ROUND(P17/L17,3)</f>
        <v>0.45800000000000002</v>
      </c>
      <c r="Q19" s="81">
        <f>ROUND(Q17/L17,3)</f>
        <v>0.63900000000000001</v>
      </c>
      <c r="R19" s="81">
        <f>ROUND(R17/L17,3)</f>
        <v>0.47</v>
      </c>
      <c r="S19" s="81">
        <f>ROUND(S17/L17,3)</f>
        <v>0.51800000000000002</v>
      </c>
      <c r="T19" s="83"/>
      <c r="U19" s="81">
        <f>ROUND(U17/T17,3)</f>
        <v>0.98799999999999999</v>
      </c>
      <c r="V19" s="81">
        <f>ROUND(V17/T17,3)</f>
        <v>0.75900000000000001</v>
      </c>
      <c r="W19" s="81">
        <f>ROUND(W17/T17,3)</f>
        <v>0.65100000000000002</v>
      </c>
      <c r="X19" s="81">
        <f>ROUND(X17/T17,3)</f>
        <v>0.49399999999999999</v>
      </c>
      <c r="Y19" s="81">
        <f>ROUND(Y17/T17,3)</f>
        <v>0.65100000000000002</v>
      </c>
      <c r="Z19" s="81">
        <f>ROUND(Z17/T17,3)</f>
        <v>0.47</v>
      </c>
      <c r="AA19" s="514">
        <f>ROUND(AA17/T17,3)</f>
        <v>0.48199999999999998</v>
      </c>
    </row>
    <row r="20" spans="2:27" ht="14.1" customHeight="1" x14ac:dyDescent="0.2">
      <c r="B20" s="581"/>
      <c r="C20" s="584" t="s">
        <v>187</v>
      </c>
      <c r="D20" s="199">
        <v>25</v>
      </c>
      <c r="E20" s="85">
        <v>25</v>
      </c>
      <c r="F20" s="84">
        <v>19</v>
      </c>
      <c r="G20" s="84">
        <v>16</v>
      </c>
      <c r="H20" s="85">
        <v>6</v>
      </c>
      <c r="I20" s="85">
        <v>15</v>
      </c>
      <c r="J20" s="85">
        <v>1</v>
      </c>
      <c r="K20" s="85">
        <v>7</v>
      </c>
      <c r="L20" s="89">
        <v>25</v>
      </c>
      <c r="M20" s="85">
        <v>25</v>
      </c>
      <c r="N20" s="84">
        <v>13</v>
      </c>
      <c r="O20" s="84">
        <v>10</v>
      </c>
      <c r="P20" s="85">
        <v>8</v>
      </c>
      <c r="Q20" s="85">
        <v>10</v>
      </c>
      <c r="R20" s="85">
        <v>3</v>
      </c>
      <c r="S20" s="85">
        <v>7</v>
      </c>
      <c r="T20" s="89">
        <v>23</v>
      </c>
      <c r="U20" s="85">
        <v>23</v>
      </c>
      <c r="V20" s="84">
        <v>14</v>
      </c>
      <c r="W20" s="84">
        <v>12</v>
      </c>
      <c r="X20" s="85">
        <v>6</v>
      </c>
      <c r="Y20" s="85">
        <v>12</v>
      </c>
      <c r="Z20" s="85">
        <v>3</v>
      </c>
      <c r="AA20" s="487">
        <v>6</v>
      </c>
    </row>
    <row r="21" spans="2:27" ht="14.1" customHeight="1" x14ac:dyDescent="0.2">
      <c r="B21" s="581"/>
      <c r="C21" s="578"/>
      <c r="D21" s="297"/>
      <c r="E21" s="298">
        <f>ROUND(E20/D20,3)</f>
        <v>1</v>
      </c>
      <c r="F21" s="298">
        <f>ROUND(F20/D20,3)</f>
        <v>0.76</v>
      </c>
      <c r="G21" s="298">
        <f>ROUND(G20/D20,3)</f>
        <v>0.64</v>
      </c>
      <c r="H21" s="298">
        <f>ROUND(H20/D20,3)</f>
        <v>0.24</v>
      </c>
      <c r="I21" s="298">
        <f>ROUND(I20/D20,3)</f>
        <v>0.6</v>
      </c>
      <c r="J21" s="298">
        <f>ROUND(J20/D20,3)</f>
        <v>0.04</v>
      </c>
      <c r="K21" s="298">
        <f>ROUND(K20/D20,3)</f>
        <v>0.28000000000000003</v>
      </c>
      <c r="L21" s="299">
        <f>ROUND(L20/D20,3)</f>
        <v>1</v>
      </c>
      <c r="M21" s="298">
        <f>ROUND(M20/D20,3)</f>
        <v>1</v>
      </c>
      <c r="N21" s="298">
        <f>ROUND(N20/D20,3)</f>
        <v>0.52</v>
      </c>
      <c r="O21" s="298">
        <f>ROUND(O20/D20,3)</f>
        <v>0.4</v>
      </c>
      <c r="P21" s="298">
        <f>ROUND(P20/D20,3)</f>
        <v>0.32</v>
      </c>
      <c r="Q21" s="298">
        <f>ROUND(Q20/D20,3)</f>
        <v>0.4</v>
      </c>
      <c r="R21" s="298">
        <f>ROUND(R20/D20,3)</f>
        <v>0.12</v>
      </c>
      <c r="S21" s="298">
        <f>ROUND(S20/D20,3)</f>
        <v>0.28000000000000003</v>
      </c>
      <c r="T21" s="299">
        <f>ROUND(T20/D20,3)</f>
        <v>0.92</v>
      </c>
      <c r="U21" s="298">
        <f>ROUND(U20/D20,3)</f>
        <v>0.92</v>
      </c>
      <c r="V21" s="298">
        <f>ROUND(V20/D20,3)</f>
        <v>0.56000000000000005</v>
      </c>
      <c r="W21" s="298">
        <f>ROUND(W20/D20,3)</f>
        <v>0.48</v>
      </c>
      <c r="X21" s="298">
        <f>ROUND(X20/D20,3)</f>
        <v>0.24</v>
      </c>
      <c r="Y21" s="298">
        <f>ROUND(Y20/D20,3)</f>
        <v>0.48</v>
      </c>
      <c r="Z21" s="298">
        <f>ROUND(Z20/D20,3)</f>
        <v>0.12</v>
      </c>
      <c r="AA21" s="512">
        <f>ROUND(AA20/D20,3)</f>
        <v>0.24</v>
      </c>
    </row>
    <row r="22" spans="2:27" ht="14.1" customHeight="1" x14ac:dyDescent="0.2">
      <c r="B22" s="581"/>
      <c r="C22" s="579"/>
      <c r="D22" s="306"/>
      <c r="E22" s="81"/>
      <c r="F22" s="161"/>
      <c r="G22" s="161"/>
      <c r="H22" s="81"/>
      <c r="I22" s="81"/>
      <c r="J22" s="81"/>
      <c r="K22" s="81"/>
      <c r="L22" s="82"/>
      <c r="M22" s="81">
        <f>ROUND(M20/L20,3)</f>
        <v>1</v>
      </c>
      <c r="N22" s="81">
        <f>ROUND(N20/L20,3)</f>
        <v>0.52</v>
      </c>
      <c r="O22" s="81">
        <f>ROUND(O20/L20,3)</f>
        <v>0.4</v>
      </c>
      <c r="P22" s="81">
        <f>ROUND(P20/L20,3)</f>
        <v>0.32</v>
      </c>
      <c r="Q22" s="81">
        <f>ROUND(Q20/L20,3)</f>
        <v>0.4</v>
      </c>
      <c r="R22" s="81">
        <f>ROUND(R20/L20,3)</f>
        <v>0.12</v>
      </c>
      <c r="S22" s="81">
        <f>ROUND(S20/L20,3)</f>
        <v>0.28000000000000003</v>
      </c>
      <c r="T22" s="83"/>
      <c r="U22" s="81">
        <f>ROUND(U20/T20,3)</f>
        <v>1</v>
      </c>
      <c r="V22" s="81">
        <f>ROUND(V20/T20,3)</f>
        <v>0.60899999999999999</v>
      </c>
      <c r="W22" s="81">
        <f>ROUND(W20/T20,3)</f>
        <v>0.52200000000000002</v>
      </c>
      <c r="X22" s="81">
        <f>ROUND(X20/T20,3)</f>
        <v>0.26100000000000001</v>
      </c>
      <c r="Y22" s="81">
        <f>ROUND(Y20/T20,3)</f>
        <v>0.52200000000000002</v>
      </c>
      <c r="Z22" s="81">
        <f>ROUND(Z20/T20,3)</f>
        <v>0.13</v>
      </c>
      <c r="AA22" s="514">
        <f>ROUND(AA20/T20,3)</f>
        <v>0.26100000000000001</v>
      </c>
    </row>
    <row r="23" spans="2:27" ht="14.1" customHeight="1" x14ac:dyDescent="0.2">
      <c r="B23" s="581"/>
      <c r="C23" s="584" t="s">
        <v>188</v>
      </c>
      <c r="D23" s="199">
        <v>82</v>
      </c>
      <c r="E23" s="85">
        <v>75</v>
      </c>
      <c r="F23" s="84">
        <v>65</v>
      </c>
      <c r="G23" s="84">
        <v>54</v>
      </c>
      <c r="H23" s="85">
        <v>19</v>
      </c>
      <c r="I23" s="85">
        <v>47</v>
      </c>
      <c r="J23" s="85">
        <v>7</v>
      </c>
      <c r="K23" s="85">
        <v>24</v>
      </c>
      <c r="L23" s="89">
        <v>74</v>
      </c>
      <c r="M23" s="85">
        <v>71</v>
      </c>
      <c r="N23" s="84">
        <v>44</v>
      </c>
      <c r="O23" s="84">
        <v>33</v>
      </c>
      <c r="P23" s="85">
        <v>27</v>
      </c>
      <c r="Q23" s="85">
        <v>36</v>
      </c>
      <c r="R23" s="85">
        <v>19</v>
      </c>
      <c r="S23" s="85">
        <v>27</v>
      </c>
      <c r="T23" s="89">
        <v>77</v>
      </c>
      <c r="U23" s="85">
        <v>69</v>
      </c>
      <c r="V23" s="84">
        <v>58</v>
      </c>
      <c r="W23" s="84">
        <v>48</v>
      </c>
      <c r="X23" s="85">
        <v>27</v>
      </c>
      <c r="Y23" s="85">
        <v>50</v>
      </c>
      <c r="Z23" s="85">
        <v>21</v>
      </c>
      <c r="AA23" s="487">
        <v>28</v>
      </c>
    </row>
    <row r="24" spans="2:27" ht="14.1" customHeight="1" x14ac:dyDescent="0.2">
      <c r="B24" s="581"/>
      <c r="C24" s="585"/>
      <c r="D24" s="297"/>
      <c r="E24" s="298">
        <f>ROUND(E23/D23,3)</f>
        <v>0.91500000000000004</v>
      </c>
      <c r="F24" s="298">
        <f>ROUND(F23/D23,3)</f>
        <v>0.79300000000000004</v>
      </c>
      <c r="G24" s="298">
        <f>ROUND(G23/D23,3)</f>
        <v>0.65900000000000003</v>
      </c>
      <c r="H24" s="298">
        <f>ROUND(H23/D23,3)</f>
        <v>0.23200000000000001</v>
      </c>
      <c r="I24" s="298">
        <f>ROUND(I23/D23,3)</f>
        <v>0.57299999999999995</v>
      </c>
      <c r="J24" s="298">
        <f>ROUND(J23/D23,3)</f>
        <v>8.5000000000000006E-2</v>
      </c>
      <c r="K24" s="298">
        <f>ROUND(K23/D23,3)</f>
        <v>0.29299999999999998</v>
      </c>
      <c r="L24" s="299">
        <f>ROUND(L23/D23,3)</f>
        <v>0.90200000000000002</v>
      </c>
      <c r="M24" s="298">
        <f>ROUND(M23/D23,3)</f>
        <v>0.86599999999999999</v>
      </c>
      <c r="N24" s="298">
        <f>ROUND(N23/D23,3)</f>
        <v>0.53700000000000003</v>
      </c>
      <c r="O24" s="298">
        <f>ROUND(O23/D23,3)</f>
        <v>0.40200000000000002</v>
      </c>
      <c r="P24" s="298">
        <f>ROUND(P23/D23,3)</f>
        <v>0.32900000000000001</v>
      </c>
      <c r="Q24" s="298">
        <f>ROUND(Q23/D23,3)</f>
        <v>0.439</v>
      </c>
      <c r="R24" s="298">
        <f>ROUND(R23/D23,3)</f>
        <v>0.23200000000000001</v>
      </c>
      <c r="S24" s="298">
        <f>ROUND(S23/D23,3)</f>
        <v>0.32900000000000001</v>
      </c>
      <c r="T24" s="299">
        <f>ROUND(T23/D23,3)</f>
        <v>0.93899999999999995</v>
      </c>
      <c r="U24" s="298">
        <f>ROUND(U23/D23,3)</f>
        <v>0.84099999999999997</v>
      </c>
      <c r="V24" s="298">
        <f>ROUND(V23/D23,3)</f>
        <v>0.70699999999999996</v>
      </c>
      <c r="W24" s="298">
        <f>ROUND(W23/D23,3)</f>
        <v>0.58499999999999996</v>
      </c>
      <c r="X24" s="298">
        <f>ROUND(X23/D23,3)</f>
        <v>0.32900000000000001</v>
      </c>
      <c r="Y24" s="298">
        <f>ROUND(Y23/D23,3)</f>
        <v>0.61</v>
      </c>
      <c r="Z24" s="298">
        <f>ROUND(Z23/D23,3)</f>
        <v>0.25600000000000001</v>
      </c>
      <c r="AA24" s="512">
        <f>ROUND(AA23/D23,3)</f>
        <v>0.34100000000000003</v>
      </c>
    </row>
    <row r="25" spans="2:27" ht="14.1" customHeight="1" x14ac:dyDescent="0.2">
      <c r="B25" s="581"/>
      <c r="C25" s="586"/>
      <c r="D25" s="306"/>
      <c r="E25" s="81"/>
      <c r="F25" s="161"/>
      <c r="G25" s="161"/>
      <c r="H25" s="81"/>
      <c r="I25" s="81"/>
      <c r="J25" s="81"/>
      <c r="K25" s="81"/>
      <c r="L25" s="82"/>
      <c r="M25" s="81">
        <f>ROUND(M23/L23,3)</f>
        <v>0.95899999999999996</v>
      </c>
      <c r="N25" s="81">
        <f>ROUND(N23/L23,3)</f>
        <v>0.59499999999999997</v>
      </c>
      <c r="O25" s="81">
        <f>ROUND(O23/L23,3)</f>
        <v>0.44600000000000001</v>
      </c>
      <c r="P25" s="81">
        <f>ROUND(P23/L23,3)</f>
        <v>0.36499999999999999</v>
      </c>
      <c r="Q25" s="81">
        <f>ROUND(Q23/L23,3)</f>
        <v>0.48599999999999999</v>
      </c>
      <c r="R25" s="81">
        <f>ROUND(R23/L23,3)</f>
        <v>0.25700000000000001</v>
      </c>
      <c r="S25" s="81">
        <f>ROUND(S23/L23,3)</f>
        <v>0.36499999999999999</v>
      </c>
      <c r="T25" s="83"/>
      <c r="U25" s="81">
        <f>ROUND(U23/T23,3)</f>
        <v>0.89600000000000002</v>
      </c>
      <c r="V25" s="81">
        <f>ROUND(V23/T23,3)</f>
        <v>0.753</v>
      </c>
      <c r="W25" s="81">
        <f>ROUND(W23/T23,3)</f>
        <v>0.623</v>
      </c>
      <c r="X25" s="81">
        <f>ROUND(X23/T23,3)</f>
        <v>0.35099999999999998</v>
      </c>
      <c r="Y25" s="81">
        <f>ROUND(Y23/T23,3)</f>
        <v>0.64900000000000002</v>
      </c>
      <c r="Z25" s="81">
        <f>ROUND(Z23/T23,3)</f>
        <v>0.27300000000000002</v>
      </c>
      <c r="AA25" s="514">
        <f>ROUND(AA23/T23,3)</f>
        <v>0.36399999999999999</v>
      </c>
    </row>
    <row r="26" spans="2:27" ht="14.1" customHeight="1" x14ac:dyDescent="0.2">
      <c r="B26" s="581"/>
      <c r="C26" s="577" t="s">
        <v>189</v>
      </c>
      <c r="D26" s="199">
        <v>8</v>
      </c>
      <c r="E26" s="85">
        <v>8</v>
      </c>
      <c r="F26" s="84">
        <v>5</v>
      </c>
      <c r="G26" s="84">
        <v>4</v>
      </c>
      <c r="H26" s="85">
        <v>3</v>
      </c>
      <c r="I26" s="85">
        <v>2</v>
      </c>
      <c r="J26" s="85">
        <v>0</v>
      </c>
      <c r="K26" s="85">
        <v>4</v>
      </c>
      <c r="L26" s="89">
        <v>8</v>
      </c>
      <c r="M26" s="85">
        <v>8</v>
      </c>
      <c r="N26" s="84">
        <v>4</v>
      </c>
      <c r="O26" s="84">
        <v>1</v>
      </c>
      <c r="P26" s="85">
        <v>2</v>
      </c>
      <c r="Q26" s="85">
        <v>2</v>
      </c>
      <c r="R26" s="85">
        <v>2</v>
      </c>
      <c r="S26" s="85">
        <v>4</v>
      </c>
      <c r="T26" s="89">
        <v>8</v>
      </c>
      <c r="U26" s="85">
        <v>8</v>
      </c>
      <c r="V26" s="84">
        <v>5</v>
      </c>
      <c r="W26" s="84">
        <v>4</v>
      </c>
      <c r="X26" s="85">
        <v>3</v>
      </c>
      <c r="Y26" s="85">
        <v>3</v>
      </c>
      <c r="Z26" s="85">
        <v>2</v>
      </c>
      <c r="AA26" s="487">
        <v>4</v>
      </c>
    </row>
    <row r="27" spans="2:27" ht="13.5" customHeight="1" x14ac:dyDescent="0.2">
      <c r="B27" s="581"/>
      <c r="C27" s="578"/>
      <c r="D27" s="297"/>
      <c r="E27" s="298">
        <f>ROUND(E26/D26,3)</f>
        <v>1</v>
      </c>
      <c r="F27" s="298">
        <f>ROUND(F26/D26,3)</f>
        <v>0.625</v>
      </c>
      <c r="G27" s="298">
        <f>ROUND(G26/D26,3)</f>
        <v>0.5</v>
      </c>
      <c r="H27" s="298">
        <f>ROUND(H26/D26,3)</f>
        <v>0.375</v>
      </c>
      <c r="I27" s="298">
        <f>ROUND(I26/D26,3)</f>
        <v>0.25</v>
      </c>
      <c r="J27" s="298">
        <f>ROUND(J26/D26,3)</f>
        <v>0</v>
      </c>
      <c r="K27" s="298">
        <f>ROUND(K26/D26,3)</f>
        <v>0.5</v>
      </c>
      <c r="L27" s="299">
        <f>ROUND(L26/D26,3)</f>
        <v>1</v>
      </c>
      <c r="M27" s="298">
        <f>ROUND(M26/D26,3)</f>
        <v>1</v>
      </c>
      <c r="N27" s="298">
        <f>ROUND(N26/D26,3)</f>
        <v>0.5</v>
      </c>
      <c r="O27" s="298">
        <f>ROUND(O26/D26,3)</f>
        <v>0.125</v>
      </c>
      <c r="P27" s="298">
        <f>ROUND(P26/D26,3)</f>
        <v>0.25</v>
      </c>
      <c r="Q27" s="298">
        <f>ROUND(Q26/D26,3)</f>
        <v>0.25</v>
      </c>
      <c r="R27" s="298">
        <f>ROUND(R26/D26,3)</f>
        <v>0.25</v>
      </c>
      <c r="S27" s="298">
        <f>ROUND(S26/D26,3)</f>
        <v>0.5</v>
      </c>
      <c r="T27" s="299">
        <f>ROUND(T26/D26,3)</f>
        <v>1</v>
      </c>
      <c r="U27" s="298">
        <f>ROUND(U26/D26,3)</f>
        <v>1</v>
      </c>
      <c r="V27" s="298">
        <f>ROUND(V26/D26,3)</f>
        <v>0.625</v>
      </c>
      <c r="W27" s="298">
        <f>ROUND(W26/D26,3)</f>
        <v>0.5</v>
      </c>
      <c r="X27" s="298">
        <f>ROUND(X26/D26,3)</f>
        <v>0.375</v>
      </c>
      <c r="Y27" s="298">
        <f>ROUND(Y26/D26,3)</f>
        <v>0.375</v>
      </c>
      <c r="Z27" s="298">
        <f>ROUND(Z26/D26,3)</f>
        <v>0.25</v>
      </c>
      <c r="AA27" s="512">
        <f>ROUND(AA26/D26,3)</f>
        <v>0.5</v>
      </c>
    </row>
    <row r="28" spans="2:27" ht="14.1" customHeight="1" x14ac:dyDescent="0.2">
      <c r="B28" s="581"/>
      <c r="C28" s="579"/>
      <c r="D28" s="306"/>
      <c r="E28" s="81"/>
      <c r="F28" s="161"/>
      <c r="G28" s="161"/>
      <c r="H28" s="81"/>
      <c r="I28" s="81"/>
      <c r="J28" s="81"/>
      <c r="K28" s="81"/>
      <c r="L28" s="82"/>
      <c r="M28" s="81">
        <f>ROUND(M26/L26,3)</f>
        <v>1</v>
      </c>
      <c r="N28" s="81">
        <f>ROUND(N26/L26,3)</f>
        <v>0.5</v>
      </c>
      <c r="O28" s="81">
        <f>ROUND(O26/L26,3)</f>
        <v>0.125</v>
      </c>
      <c r="P28" s="81">
        <f>ROUND(P26/L26,3)</f>
        <v>0.25</v>
      </c>
      <c r="Q28" s="81">
        <f>ROUND(Q26/L26,3)</f>
        <v>0.25</v>
      </c>
      <c r="R28" s="81">
        <f>ROUND(R26/L26,3)</f>
        <v>0.25</v>
      </c>
      <c r="S28" s="81">
        <f>ROUND(S26/L26,3)</f>
        <v>0.5</v>
      </c>
      <c r="T28" s="83"/>
      <c r="U28" s="81">
        <f>ROUND(U26/T26,3)</f>
        <v>1</v>
      </c>
      <c r="V28" s="81">
        <f>ROUND(V26/T26,3)</f>
        <v>0.625</v>
      </c>
      <c r="W28" s="81">
        <f>ROUND(W26/T26,3)</f>
        <v>0.5</v>
      </c>
      <c r="X28" s="81">
        <f>ROUND(X26/T26,3)</f>
        <v>0.375</v>
      </c>
      <c r="Y28" s="81">
        <f>ROUND(Y26/T26,3)</f>
        <v>0.375</v>
      </c>
      <c r="Z28" s="81">
        <f>ROUND(Z26/T26,3)</f>
        <v>0.25</v>
      </c>
      <c r="AA28" s="514">
        <f>ROUND(AA26/T26,3)</f>
        <v>0.5</v>
      </c>
    </row>
    <row r="29" spans="2:27" ht="14.1" customHeight="1" x14ac:dyDescent="0.2">
      <c r="B29" s="581"/>
      <c r="C29" s="578" t="s">
        <v>190</v>
      </c>
      <c r="D29" s="199">
        <v>176</v>
      </c>
      <c r="E29" s="85">
        <v>162</v>
      </c>
      <c r="F29" s="84">
        <v>158</v>
      </c>
      <c r="G29" s="84">
        <v>145</v>
      </c>
      <c r="H29" s="85">
        <v>75</v>
      </c>
      <c r="I29" s="85">
        <v>136</v>
      </c>
      <c r="J29" s="85">
        <v>23</v>
      </c>
      <c r="K29" s="85">
        <v>56</v>
      </c>
      <c r="L29" s="89">
        <v>156</v>
      </c>
      <c r="M29" s="85">
        <v>146</v>
      </c>
      <c r="N29" s="84">
        <v>113</v>
      </c>
      <c r="O29" s="84">
        <v>93</v>
      </c>
      <c r="P29" s="85">
        <v>72</v>
      </c>
      <c r="Q29" s="85">
        <v>96</v>
      </c>
      <c r="R29" s="85">
        <v>51</v>
      </c>
      <c r="S29" s="85">
        <v>75</v>
      </c>
      <c r="T29" s="89">
        <v>170</v>
      </c>
      <c r="U29" s="85">
        <v>160</v>
      </c>
      <c r="V29" s="84">
        <v>150</v>
      </c>
      <c r="W29" s="84">
        <v>140</v>
      </c>
      <c r="X29" s="85">
        <v>92</v>
      </c>
      <c r="Y29" s="85">
        <v>135</v>
      </c>
      <c r="Z29" s="85">
        <v>60</v>
      </c>
      <c r="AA29" s="487">
        <v>71</v>
      </c>
    </row>
    <row r="30" spans="2:27" ht="14.1" customHeight="1" x14ac:dyDescent="0.2">
      <c r="B30" s="581"/>
      <c r="C30" s="578"/>
      <c r="D30" s="297"/>
      <c r="E30" s="298">
        <f>ROUND(E29/D29,3)</f>
        <v>0.92</v>
      </c>
      <c r="F30" s="298">
        <f>ROUND(F29/D29,3)</f>
        <v>0.89800000000000002</v>
      </c>
      <c r="G30" s="298">
        <f>ROUND(G29/D29,3)</f>
        <v>0.82399999999999995</v>
      </c>
      <c r="H30" s="298">
        <f>ROUND(H29/D29,3)</f>
        <v>0.42599999999999999</v>
      </c>
      <c r="I30" s="298">
        <f>ROUND(I29/D29,3)</f>
        <v>0.77300000000000002</v>
      </c>
      <c r="J30" s="298">
        <f>ROUND(J29/D29,3)</f>
        <v>0.13100000000000001</v>
      </c>
      <c r="K30" s="298">
        <f>ROUND(K29/D29,3)</f>
        <v>0.318</v>
      </c>
      <c r="L30" s="299">
        <f>ROUND(L29/D29,3)</f>
        <v>0.88600000000000001</v>
      </c>
      <c r="M30" s="298">
        <f>ROUND(M29/D29,3)</f>
        <v>0.83</v>
      </c>
      <c r="N30" s="298">
        <f>ROUND(N29/D29,3)</f>
        <v>0.64200000000000002</v>
      </c>
      <c r="O30" s="298">
        <f>ROUND(O29/D29,3)</f>
        <v>0.52800000000000002</v>
      </c>
      <c r="P30" s="298">
        <f>ROUND(P29/D29,3)</f>
        <v>0.40899999999999997</v>
      </c>
      <c r="Q30" s="298">
        <f>ROUND(Q29/D29,3)</f>
        <v>0.54500000000000004</v>
      </c>
      <c r="R30" s="298">
        <f>ROUND(R29/D29,3)</f>
        <v>0.28999999999999998</v>
      </c>
      <c r="S30" s="298">
        <f>ROUND(S29/D29,3)</f>
        <v>0.42599999999999999</v>
      </c>
      <c r="T30" s="299">
        <f>ROUND(T29/D29,3)</f>
        <v>0.96599999999999997</v>
      </c>
      <c r="U30" s="298">
        <f>ROUND(U29/D29,3)</f>
        <v>0.90900000000000003</v>
      </c>
      <c r="V30" s="298">
        <f>ROUND(V29/D29,3)</f>
        <v>0.85199999999999998</v>
      </c>
      <c r="W30" s="298">
        <f>ROUND(W29/D29,3)</f>
        <v>0.79500000000000004</v>
      </c>
      <c r="X30" s="298">
        <f>ROUND(X29/D29,3)</f>
        <v>0.52300000000000002</v>
      </c>
      <c r="Y30" s="298">
        <f>ROUND(Y29/D29,3)</f>
        <v>0.76700000000000002</v>
      </c>
      <c r="Z30" s="298">
        <f>ROUND(Z29/D29,3)</f>
        <v>0.34100000000000003</v>
      </c>
      <c r="AA30" s="512">
        <f>ROUND(AA29/D29,3)</f>
        <v>0.40300000000000002</v>
      </c>
    </row>
    <row r="31" spans="2:27" ht="14.1" customHeight="1" thickBot="1" x14ac:dyDescent="0.25">
      <c r="B31" s="582"/>
      <c r="C31" s="578"/>
      <c r="D31" s="307"/>
      <c r="E31" s="308"/>
      <c r="F31" s="308"/>
      <c r="G31" s="308"/>
      <c r="H31" s="308"/>
      <c r="I31" s="308"/>
      <c r="J31" s="308"/>
      <c r="K31" s="308"/>
      <c r="L31" s="86"/>
      <c r="M31" s="87">
        <f>ROUND(M29/L29,3)</f>
        <v>0.93600000000000005</v>
      </c>
      <c r="N31" s="308">
        <f>ROUND(N29/L29,3)</f>
        <v>0.72399999999999998</v>
      </c>
      <c r="O31" s="308">
        <f>ROUND(O29/L29,3)</f>
        <v>0.59599999999999997</v>
      </c>
      <c r="P31" s="308">
        <f>ROUND(P29/L29,3)</f>
        <v>0.46200000000000002</v>
      </c>
      <c r="Q31" s="308">
        <f>ROUND(Q29/L29,3)</f>
        <v>0.61499999999999999</v>
      </c>
      <c r="R31" s="308">
        <f>ROUND(R29/L29,3)</f>
        <v>0.32700000000000001</v>
      </c>
      <c r="S31" s="87">
        <f>ROUND(S29/L29,3)</f>
        <v>0.48099999999999998</v>
      </c>
      <c r="T31" s="88"/>
      <c r="U31" s="87">
        <f>ROUND(U29/T29,3)</f>
        <v>0.94099999999999995</v>
      </c>
      <c r="V31" s="308">
        <f>ROUND(V29/T29,3)</f>
        <v>0.88200000000000001</v>
      </c>
      <c r="W31" s="308">
        <f>ROUND(W29/T29,3)</f>
        <v>0.82399999999999995</v>
      </c>
      <c r="X31" s="308">
        <f>ROUND(X29/T29,3)</f>
        <v>0.54100000000000004</v>
      </c>
      <c r="Y31" s="308">
        <f>ROUND(Y29/T29,3)</f>
        <v>0.79400000000000004</v>
      </c>
      <c r="Z31" s="308">
        <f>ROUND(Z29/T29,3)</f>
        <v>0.35299999999999998</v>
      </c>
      <c r="AA31" s="515">
        <f>ROUND(AA29/T29,3)</f>
        <v>0.41799999999999998</v>
      </c>
    </row>
    <row r="32" spans="2:27" ht="14.1" customHeight="1" thickTop="1" x14ac:dyDescent="0.2">
      <c r="B32" s="580" t="s">
        <v>191</v>
      </c>
      <c r="C32" s="588" t="s">
        <v>192</v>
      </c>
      <c r="D32" s="199">
        <v>106</v>
      </c>
      <c r="E32" s="85">
        <v>92</v>
      </c>
      <c r="F32" s="84">
        <v>68</v>
      </c>
      <c r="G32" s="84">
        <v>53</v>
      </c>
      <c r="H32" s="85">
        <v>14</v>
      </c>
      <c r="I32" s="85">
        <v>46</v>
      </c>
      <c r="J32" s="85">
        <v>4</v>
      </c>
      <c r="K32" s="85">
        <v>23</v>
      </c>
      <c r="L32" s="89">
        <v>84</v>
      </c>
      <c r="M32" s="85">
        <v>78</v>
      </c>
      <c r="N32" s="84">
        <v>37</v>
      </c>
      <c r="O32" s="84">
        <v>23</v>
      </c>
      <c r="P32" s="85">
        <v>18</v>
      </c>
      <c r="Q32" s="85">
        <v>31</v>
      </c>
      <c r="R32" s="85">
        <v>14</v>
      </c>
      <c r="S32" s="85">
        <v>26</v>
      </c>
      <c r="T32" s="89">
        <v>95</v>
      </c>
      <c r="U32" s="85">
        <v>86</v>
      </c>
      <c r="V32" s="84">
        <v>56</v>
      </c>
      <c r="W32" s="84">
        <v>45</v>
      </c>
      <c r="X32" s="85">
        <v>23</v>
      </c>
      <c r="Y32" s="85">
        <v>46</v>
      </c>
      <c r="Z32" s="85">
        <v>17</v>
      </c>
      <c r="AA32" s="487">
        <v>24</v>
      </c>
    </row>
    <row r="33" spans="2:27" ht="14.1" customHeight="1" x14ac:dyDescent="0.2">
      <c r="B33" s="581"/>
      <c r="C33" s="589"/>
      <c r="D33" s="297"/>
      <c r="E33" s="298">
        <f>ROUND(E32/D32,3)</f>
        <v>0.86799999999999999</v>
      </c>
      <c r="F33" s="298">
        <f>ROUND(F32/D32,3)</f>
        <v>0.64200000000000002</v>
      </c>
      <c r="G33" s="298">
        <f>ROUND(G32/D32,3)</f>
        <v>0.5</v>
      </c>
      <c r="H33" s="298">
        <f>ROUND(H32/D32,3)</f>
        <v>0.13200000000000001</v>
      </c>
      <c r="I33" s="298">
        <f>ROUND(I32/D32,3)</f>
        <v>0.434</v>
      </c>
      <c r="J33" s="298">
        <f>ROUND(J32/D32,3)</f>
        <v>3.7999999999999999E-2</v>
      </c>
      <c r="K33" s="298">
        <f>ROUND(K32/D32,3)</f>
        <v>0.217</v>
      </c>
      <c r="L33" s="299">
        <f>ROUND(L32/D32,3)</f>
        <v>0.79200000000000004</v>
      </c>
      <c r="M33" s="298">
        <f>ROUND(M32/D32,3)</f>
        <v>0.73599999999999999</v>
      </c>
      <c r="N33" s="298">
        <f>ROUND(N32/D32,3)</f>
        <v>0.34899999999999998</v>
      </c>
      <c r="O33" s="298">
        <f>ROUND(O32/D32,3)</f>
        <v>0.217</v>
      </c>
      <c r="P33" s="298">
        <f>ROUND(P32/D32,3)</f>
        <v>0.17</v>
      </c>
      <c r="Q33" s="298">
        <f>ROUND(Q32/D32,3)</f>
        <v>0.29199999999999998</v>
      </c>
      <c r="R33" s="298">
        <f>ROUND(R32/D32,3)</f>
        <v>0.13200000000000001</v>
      </c>
      <c r="S33" s="298">
        <f>ROUND(S32/D32,3)</f>
        <v>0.245</v>
      </c>
      <c r="T33" s="299">
        <f>ROUND(T32/D32,3)</f>
        <v>0.89600000000000002</v>
      </c>
      <c r="U33" s="298">
        <f>ROUND(U32/D32,3)</f>
        <v>0.81100000000000005</v>
      </c>
      <c r="V33" s="298">
        <f>ROUND(V32/D32,3)</f>
        <v>0.52800000000000002</v>
      </c>
      <c r="W33" s="298">
        <f>ROUND(W32/D32,3)</f>
        <v>0.42499999999999999</v>
      </c>
      <c r="X33" s="298">
        <f>ROUND(X32/D32,3)</f>
        <v>0.217</v>
      </c>
      <c r="Y33" s="298">
        <f>ROUND(Y32/D32,3)</f>
        <v>0.434</v>
      </c>
      <c r="Z33" s="298">
        <f>ROUND(Z32/D32,3)</f>
        <v>0.16</v>
      </c>
      <c r="AA33" s="512">
        <f>ROUND(AA32/D32,3)</f>
        <v>0.22600000000000001</v>
      </c>
    </row>
    <row r="34" spans="2:27" ht="14.1" customHeight="1" x14ac:dyDescent="0.2">
      <c r="B34" s="581"/>
      <c r="C34" s="590"/>
      <c r="D34" s="306"/>
      <c r="E34" s="81"/>
      <c r="F34" s="161"/>
      <c r="G34" s="161"/>
      <c r="H34" s="81"/>
      <c r="I34" s="81"/>
      <c r="J34" s="81"/>
      <c r="K34" s="81"/>
      <c r="L34" s="82"/>
      <c r="M34" s="81">
        <f>ROUND(M32/L32,3)</f>
        <v>0.92900000000000005</v>
      </c>
      <c r="N34" s="81">
        <f>ROUND(N32/L32,3)</f>
        <v>0.44</v>
      </c>
      <c r="O34" s="81">
        <f>ROUND(O32/L32,3)</f>
        <v>0.27400000000000002</v>
      </c>
      <c r="P34" s="81">
        <f>ROUND(P32/L32,3)</f>
        <v>0.214</v>
      </c>
      <c r="Q34" s="81">
        <f>ROUND(Q32/L32,3)</f>
        <v>0.36899999999999999</v>
      </c>
      <c r="R34" s="81">
        <f>ROUND(R32/L32,3)</f>
        <v>0.16700000000000001</v>
      </c>
      <c r="S34" s="81">
        <f>ROUND(S32/L32,3)</f>
        <v>0.31</v>
      </c>
      <c r="T34" s="83"/>
      <c r="U34" s="81">
        <f>ROUND(U32/T32,3)</f>
        <v>0.90500000000000003</v>
      </c>
      <c r="V34" s="81">
        <f>ROUND(V32/T32,3)</f>
        <v>0.58899999999999997</v>
      </c>
      <c r="W34" s="81">
        <f>ROUND(W32/T32,3)</f>
        <v>0.47399999999999998</v>
      </c>
      <c r="X34" s="81">
        <f>ROUND(X32/T32,3)</f>
        <v>0.24199999999999999</v>
      </c>
      <c r="Y34" s="81">
        <f>ROUND(Y32/T32,3)</f>
        <v>0.48399999999999999</v>
      </c>
      <c r="Z34" s="81">
        <f>ROUND(Z32/T32,3)</f>
        <v>0.17899999999999999</v>
      </c>
      <c r="AA34" s="514">
        <f>ROUND(AA32/T32,3)</f>
        <v>0.253</v>
      </c>
    </row>
    <row r="35" spans="2:27" ht="14.1" customHeight="1" x14ac:dyDescent="0.2">
      <c r="B35" s="581"/>
      <c r="C35" s="590" t="s">
        <v>193</v>
      </c>
      <c r="D35" s="199">
        <v>171</v>
      </c>
      <c r="E35" s="85">
        <v>163</v>
      </c>
      <c r="F35" s="84">
        <v>130</v>
      </c>
      <c r="G35" s="84">
        <v>119</v>
      </c>
      <c r="H35" s="85">
        <v>36</v>
      </c>
      <c r="I35" s="85">
        <v>110</v>
      </c>
      <c r="J35" s="85">
        <v>6</v>
      </c>
      <c r="K35" s="85">
        <v>42</v>
      </c>
      <c r="L35" s="89">
        <v>166</v>
      </c>
      <c r="M35" s="85">
        <v>160</v>
      </c>
      <c r="N35" s="84">
        <v>87</v>
      </c>
      <c r="O35" s="84">
        <v>65</v>
      </c>
      <c r="P35" s="85">
        <v>47</v>
      </c>
      <c r="Q35" s="85">
        <v>73</v>
      </c>
      <c r="R35" s="85">
        <v>33</v>
      </c>
      <c r="S35" s="85">
        <v>56</v>
      </c>
      <c r="T35" s="89">
        <v>166</v>
      </c>
      <c r="U35" s="85">
        <v>155</v>
      </c>
      <c r="V35" s="84">
        <v>116</v>
      </c>
      <c r="W35" s="84">
        <v>106</v>
      </c>
      <c r="X35" s="85">
        <v>52</v>
      </c>
      <c r="Y35" s="85">
        <v>105</v>
      </c>
      <c r="Z35" s="85">
        <v>36</v>
      </c>
      <c r="AA35" s="487">
        <v>52</v>
      </c>
    </row>
    <row r="36" spans="2:27" ht="14.1" customHeight="1" x14ac:dyDescent="0.2">
      <c r="B36" s="581"/>
      <c r="C36" s="590"/>
      <c r="D36" s="297"/>
      <c r="E36" s="298">
        <f>ROUND(E35/D35,3)</f>
        <v>0.95299999999999996</v>
      </c>
      <c r="F36" s="298">
        <f>ROUND(F35/D35,3)</f>
        <v>0.76</v>
      </c>
      <c r="G36" s="298">
        <f>ROUND(G35/D35,3)</f>
        <v>0.69599999999999995</v>
      </c>
      <c r="H36" s="298">
        <f>ROUND(H35/D35,3)</f>
        <v>0.21099999999999999</v>
      </c>
      <c r="I36" s="298">
        <f>ROUND(I35/D35,3)</f>
        <v>0.64300000000000002</v>
      </c>
      <c r="J36" s="298">
        <f>ROUND(J35/D35,3)</f>
        <v>3.5000000000000003E-2</v>
      </c>
      <c r="K36" s="298">
        <f>ROUND(K35/D35,3)</f>
        <v>0.246</v>
      </c>
      <c r="L36" s="299">
        <f>ROUND(L35/D35,3)</f>
        <v>0.97099999999999997</v>
      </c>
      <c r="M36" s="298">
        <f>ROUND(M35/D35,3)</f>
        <v>0.93600000000000005</v>
      </c>
      <c r="N36" s="298">
        <f>ROUND(N35/D35,3)</f>
        <v>0.50900000000000001</v>
      </c>
      <c r="O36" s="298">
        <f>ROUND(O35/D35,3)</f>
        <v>0.38</v>
      </c>
      <c r="P36" s="298">
        <f>ROUND(P35/D35,3)</f>
        <v>0.27500000000000002</v>
      </c>
      <c r="Q36" s="298">
        <f>ROUND(Q35/D35,3)</f>
        <v>0.42699999999999999</v>
      </c>
      <c r="R36" s="298">
        <f>ROUND(R35/D35,3)</f>
        <v>0.193</v>
      </c>
      <c r="S36" s="298">
        <f>ROUND(S35/D35,3)</f>
        <v>0.32700000000000001</v>
      </c>
      <c r="T36" s="299">
        <f>ROUND(T35/D35,3)</f>
        <v>0.97099999999999997</v>
      </c>
      <c r="U36" s="298">
        <f>ROUND(U35/D35,3)</f>
        <v>0.90600000000000003</v>
      </c>
      <c r="V36" s="298">
        <f>ROUND(V35/D35,3)</f>
        <v>0.67800000000000005</v>
      </c>
      <c r="W36" s="298">
        <f>ROUND(W35/D35,3)</f>
        <v>0.62</v>
      </c>
      <c r="X36" s="298">
        <f>ROUND(X35/D35,3)</f>
        <v>0.30399999999999999</v>
      </c>
      <c r="Y36" s="298">
        <f>ROUND(Y35/D35,3)</f>
        <v>0.61399999999999999</v>
      </c>
      <c r="Z36" s="298">
        <f>ROUND(Z35/D35,3)</f>
        <v>0.21099999999999999</v>
      </c>
      <c r="AA36" s="512">
        <f>ROUND(AA35/D35,3)</f>
        <v>0.30399999999999999</v>
      </c>
    </row>
    <row r="37" spans="2:27" ht="14.1" customHeight="1" x14ac:dyDescent="0.2">
      <c r="B37" s="581"/>
      <c r="C37" s="590"/>
      <c r="D37" s="306"/>
      <c r="E37" s="81"/>
      <c r="F37" s="161"/>
      <c r="G37" s="161"/>
      <c r="H37" s="81"/>
      <c r="I37" s="81"/>
      <c r="J37" s="81"/>
      <c r="K37" s="81"/>
      <c r="L37" s="82"/>
      <c r="M37" s="81">
        <f>ROUND(M35/L35,3)</f>
        <v>0.96399999999999997</v>
      </c>
      <c r="N37" s="81">
        <f>ROUND(N35/L35,3)</f>
        <v>0.52400000000000002</v>
      </c>
      <c r="O37" s="81">
        <f>ROUND(O35/L35,3)</f>
        <v>0.39200000000000002</v>
      </c>
      <c r="P37" s="81">
        <v>0.14000000000000001</v>
      </c>
      <c r="Q37" s="81">
        <f>ROUND(Q35/L35,3)</f>
        <v>0.44</v>
      </c>
      <c r="R37" s="81">
        <f>ROUND(R35/L35,3)</f>
        <v>0.19900000000000001</v>
      </c>
      <c r="S37" s="81">
        <f>ROUND(S35/L35,3)</f>
        <v>0.33700000000000002</v>
      </c>
      <c r="T37" s="83"/>
      <c r="U37" s="81">
        <f>ROUND(U35/T35,3)</f>
        <v>0.93400000000000005</v>
      </c>
      <c r="V37" s="81">
        <f>ROUND(V35/T35,3)</f>
        <v>0.69899999999999995</v>
      </c>
      <c r="W37" s="81">
        <f>ROUND(W35/T35,3)</f>
        <v>0.63900000000000001</v>
      </c>
      <c r="X37" s="81">
        <f>ROUND(X35/T35,3)</f>
        <v>0.313</v>
      </c>
      <c r="Y37" s="81">
        <f>ROUND(Y35/T35,3)</f>
        <v>0.63300000000000001</v>
      </c>
      <c r="Z37" s="81">
        <f>ROUND(Z35/T35,3)</f>
        <v>0.217</v>
      </c>
      <c r="AA37" s="514">
        <f>ROUND(AA35/T35,3)</f>
        <v>0.313</v>
      </c>
    </row>
    <row r="38" spans="2:27" ht="14.1" customHeight="1" x14ac:dyDescent="0.2">
      <c r="B38" s="581"/>
      <c r="C38" s="589" t="s">
        <v>194</v>
      </c>
      <c r="D38" s="199">
        <v>49</v>
      </c>
      <c r="E38" s="85">
        <v>48</v>
      </c>
      <c r="F38" s="84">
        <v>45</v>
      </c>
      <c r="G38" s="84">
        <v>42</v>
      </c>
      <c r="H38" s="85">
        <v>20</v>
      </c>
      <c r="I38" s="85">
        <v>37</v>
      </c>
      <c r="J38" s="85">
        <v>7</v>
      </c>
      <c r="K38" s="85">
        <v>15</v>
      </c>
      <c r="L38" s="89">
        <v>46</v>
      </c>
      <c r="M38" s="85">
        <v>44</v>
      </c>
      <c r="N38" s="84">
        <v>34</v>
      </c>
      <c r="O38" s="84">
        <v>31</v>
      </c>
      <c r="P38" s="85">
        <v>22</v>
      </c>
      <c r="Q38" s="85">
        <v>31</v>
      </c>
      <c r="R38" s="85">
        <v>17</v>
      </c>
      <c r="S38" s="85">
        <v>20</v>
      </c>
      <c r="T38" s="89">
        <v>47</v>
      </c>
      <c r="U38" s="85">
        <v>47</v>
      </c>
      <c r="V38" s="84">
        <v>41</v>
      </c>
      <c r="W38" s="84">
        <v>38</v>
      </c>
      <c r="X38" s="85">
        <v>29</v>
      </c>
      <c r="Y38" s="85">
        <v>38</v>
      </c>
      <c r="Z38" s="85">
        <v>21</v>
      </c>
      <c r="AA38" s="487">
        <v>20</v>
      </c>
    </row>
    <row r="39" spans="2:27" ht="14.1" customHeight="1" x14ac:dyDescent="0.2">
      <c r="B39" s="581"/>
      <c r="C39" s="590"/>
      <c r="D39" s="297"/>
      <c r="E39" s="298">
        <f>ROUND(E38/D38,3)</f>
        <v>0.98</v>
      </c>
      <c r="F39" s="298">
        <f>ROUND(F38/D38,3)</f>
        <v>0.91800000000000004</v>
      </c>
      <c r="G39" s="298">
        <f>ROUND(G38/D38,3)</f>
        <v>0.85699999999999998</v>
      </c>
      <c r="H39" s="298">
        <f>ROUND(H38/D38,3)</f>
        <v>0.40799999999999997</v>
      </c>
      <c r="I39" s="298">
        <f>ROUND(I38/D38,3)</f>
        <v>0.755</v>
      </c>
      <c r="J39" s="298">
        <f>ROUND(J38/D38,3)</f>
        <v>0.14299999999999999</v>
      </c>
      <c r="K39" s="298">
        <f>ROUND(K38/D38,3)</f>
        <v>0.30599999999999999</v>
      </c>
      <c r="L39" s="299">
        <f>ROUND(L38/D38,3)</f>
        <v>0.93899999999999995</v>
      </c>
      <c r="M39" s="298">
        <f>ROUND(M38/D38,3)</f>
        <v>0.89800000000000002</v>
      </c>
      <c r="N39" s="298">
        <f>ROUND(N38/D38,3)</f>
        <v>0.69399999999999995</v>
      </c>
      <c r="O39" s="298">
        <f>ROUND(O38/D38,3)</f>
        <v>0.63300000000000001</v>
      </c>
      <c r="P39" s="298">
        <f>ROUND(P38/D38,3)</f>
        <v>0.44900000000000001</v>
      </c>
      <c r="Q39" s="298">
        <f>ROUND(Q38/D38,3)</f>
        <v>0.63300000000000001</v>
      </c>
      <c r="R39" s="298">
        <f>ROUND(R38/D38,3)</f>
        <v>0.34699999999999998</v>
      </c>
      <c r="S39" s="298">
        <f>ROUND(S38/D38,3)</f>
        <v>0.40799999999999997</v>
      </c>
      <c r="T39" s="299">
        <f>ROUND(T38/D38,3)</f>
        <v>0.95899999999999996</v>
      </c>
      <c r="U39" s="298">
        <f>ROUND(U38/D38,3)</f>
        <v>0.95899999999999996</v>
      </c>
      <c r="V39" s="298">
        <f>ROUND(V38/D38,3)</f>
        <v>0.83699999999999997</v>
      </c>
      <c r="W39" s="298">
        <f>ROUND(W38/D38,3)</f>
        <v>0.77600000000000002</v>
      </c>
      <c r="X39" s="298">
        <f>ROUND(X38/D38,3)</f>
        <v>0.59199999999999997</v>
      </c>
      <c r="Y39" s="298">
        <f>ROUND(Y38/D38,3)</f>
        <v>0.77600000000000002</v>
      </c>
      <c r="Z39" s="298">
        <f>ROUND(Z38/D38,3)</f>
        <v>0.42899999999999999</v>
      </c>
      <c r="AA39" s="512">
        <f>ROUND(AA38/D38,3)</f>
        <v>0.40799999999999997</v>
      </c>
    </row>
    <row r="40" spans="2:27" ht="14.1" customHeight="1" x14ac:dyDescent="0.2">
      <c r="B40" s="581"/>
      <c r="C40" s="590"/>
      <c r="D40" s="306"/>
      <c r="E40" s="81"/>
      <c r="F40" s="161"/>
      <c r="G40" s="161"/>
      <c r="H40" s="81"/>
      <c r="I40" s="81"/>
      <c r="J40" s="81"/>
      <c r="K40" s="81"/>
      <c r="L40" s="82"/>
      <c r="M40" s="81">
        <f>ROUND(M38/L38,3)</f>
        <v>0.95699999999999996</v>
      </c>
      <c r="N40" s="81">
        <f>ROUND(N38/L38,3)</f>
        <v>0.73899999999999999</v>
      </c>
      <c r="O40" s="81">
        <f>ROUND(O38/L38,3)</f>
        <v>0.67400000000000004</v>
      </c>
      <c r="P40" s="81">
        <f>ROUND(P38/L38,3)</f>
        <v>0.47799999999999998</v>
      </c>
      <c r="Q40" s="81">
        <f>ROUND(Q38/L38,3)</f>
        <v>0.67400000000000004</v>
      </c>
      <c r="R40" s="81">
        <f>ROUND(R38/L38,3)</f>
        <v>0.37</v>
      </c>
      <c r="S40" s="81">
        <f>ROUND(S38/L38,3)</f>
        <v>0.435</v>
      </c>
      <c r="T40" s="83"/>
      <c r="U40" s="81">
        <f>ROUND(U38/T38,3)</f>
        <v>1</v>
      </c>
      <c r="V40" s="81">
        <f>ROUND(V38/T38,3)</f>
        <v>0.872</v>
      </c>
      <c r="W40" s="81">
        <f>ROUND(W38/T38,3)</f>
        <v>0.80900000000000005</v>
      </c>
      <c r="X40" s="81">
        <f>ROUND(X38/T38,3)</f>
        <v>0.61699999999999999</v>
      </c>
      <c r="Y40" s="81">
        <f>ROUND(Y38/T38,3)</f>
        <v>0.80900000000000005</v>
      </c>
      <c r="Z40" s="81">
        <f>ROUND(Z38/T38,3)</f>
        <v>0.44700000000000001</v>
      </c>
      <c r="AA40" s="514">
        <f>ROUND(AA38/T38,3)</f>
        <v>0.42599999999999999</v>
      </c>
    </row>
    <row r="41" spans="2:27" ht="14.1" customHeight="1" x14ac:dyDescent="0.2">
      <c r="B41" s="581"/>
      <c r="C41" s="590" t="s">
        <v>195</v>
      </c>
      <c r="D41" s="199">
        <v>38</v>
      </c>
      <c r="E41" s="85">
        <v>38</v>
      </c>
      <c r="F41" s="84">
        <v>37</v>
      </c>
      <c r="G41" s="84">
        <v>36</v>
      </c>
      <c r="H41" s="85">
        <v>23</v>
      </c>
      <c r="I41" s="85">
        <v>34</v>
      </c>
      <c r="J41" s="85">
        <v>9</v>
      </c>
      <c r="K41" s="85">
        <v>16</v>
      </c>
      <c r="L41" s="89">
        <v>38</v>
      </c>
      <c r="M41" s="85">
        <v>38</v>
      </c>
      <c r="N41" s="84">
        <v>30</v>
      </c>
      <c r="O41" s="84">
        <v>25</v>
      </c>
      <c r="P41" s="85">
        <v>27</v>
      </c>
      <c r="Q41" s="85">
        <v>30</v>
      </c>
      <c r="R41" s="85">
        <v>20</v>
      </c>
      <c r="S41" s="85">
        <v>27</v>
      </c>
      <c r="T41" s="89">
        <v>38</v>
      </c>
      <c r="U41" s="85">
        <v>38</v>
      </c>
      <c r="V41" s="84">
        <v>37</v>
      </c>
      <c r="W41" s="84">
        <v>35</v>
      </c>
      <c r="X41" s="85">
        <v>30</v>
      </c>
      <c r="Y41" s="85">
        <v>36</v>
      </c>
      <c r="Z41" s="85">
        <v>21</v>
      </c>
      <c r="AA41" s="487">
        <v>22</v>
      </c>
    </row>
    <row r="42" spans="2:27" ht="14.1" customHeight="1" x14ac:dyDescent="0.2">
      <c r="B42" s="581"/>
      <c r="C42" s="590"/>
      <c r="D42" s="297"/>
      <c r="E42" s="298">
        <f>ROUND(E41/D41,3)</f>
        <v>1</v>
      </c>
      <c r="F42" s="298">
        <f>ROUND(F41/D41,3)</f>
        <v>0.97399999999999998</v>
      </c>
      <c r="G42" s="298">
        <f>ROUND(G41/D41,3)</f>
        <v>0.94699999999999995</v>
      </c>
      <c r="H42" s="298">
        <f>ROUND(H41/D41,3)</f>
        <v>0.60499999999999998</v>
      </c>
      <c r="I42" s="298">
        <f>ROUND(I41/D41,3)</f>
        <v>0.89500000000000002</v>
      </c>
      <c r="J42" s="298">
        <f>ROUND(J41/D41,3)</f>
        <v>0.23699999999999999</v>
      </c>
      <c r="K42" s="298">
        <f>ROUND(K41/D41,3)</f>
        <v>0.42099999999999999</v>
      </c>
      <c r="L42" s="299">
        <f>ROUND(L41/D41,3)</f>
        <v>1</v>
      </c>
      <c r="M42" s="298">
        <f>ROUND(M41/D41,3)</f>
        <v>1</v>
      </c>
      <c r="N42" s="298">
        <f>ROUND(N41/D41,3)</f>
        <v>0.78900000000000003</v>
      </c>
      <c r="O42" s="298">
        <f>ROUND(O41/D41,3)</f>
        <v>0.65800000000000003</v>
      </c>
      <c r="P42" s="298">
        <f>ROUND(P41/D41,3)</f>
        <v>0.71099999999999997</v>
      </c>
      <c r="Q42" s="298">
        <f>ROUND(Q41/D41,3)</f>
        <v>0.78900000000000003</v>
      </c>
      <c r="R42" s="298">
        <f>ROUND(R41/D41,3)</f>
        <v>0.52600000000000002</v>
      </c>
      <c r="S42" s="298">
        <f>ROUND(S41/D41,3)</f>
        <v>0.71099999999999997</v>
      </c>
      <c r="T42" s="299">
        <f>ROUND(T41/D41,3)</f>
        <v>1</v>
      </c>
      <c r="U42" s="298">
        <f>ROUND(U41/D41,3)</f>
        <v>1</v>
      </c>
      <c r="V42" s="298">
        <f>ROUND(V41/D41,3)</f>
        <v>0.97399999999999998</v>
      </c>
      <c r="W42" s="298">
        <f>ROUND(W41/D41,3)</f>
        <v>0.92100000000000004</v>
      </c>
      <c r="X42" s="298">
        <f>ROUND(X41/D41,3)</f>
        <v>0.78900000000000003</v>
      </c>
      <c r="Y42" s="298">
        <f>ROUND(Y41/D41,3)</f>
        <v>0.94699999999999995</v>
      </c>
      <c r="Z42" s="298">
        <f>ROUND(Z41/D41,3)</f>
        <v>0.55300000000000005</v>
      </c>
      <c r="AA42" s="512">
        <f>ROUND(AA41/D41,3)</f>
        <v>0.57899999999999996</v>
      </c>
    </row>
    <row r="43" spans="2:27" ht="14.1" customHeight="1" x14ac:dyDescent="0.2">
      <c r="B43" s="581"/>
      <c r="C43" s="590"/>
      <c r="D43" s="306"/>
      <c r="E43" s="81"/>
      <c r="F43" s="161"/>
      <c r="G43" s="161"/>
      <c r="H43" s="81"/>
      <c r="I43" s="81"/>
      <c r="J43" s="81"/>
      <c r="K43" s="81"/>
      <c r="L43" s="82"/>
      <c r="M43" s="81">
        <f>ROUND(M41/L41,3)</f>
        <v>1</v>
      </c>
      <c r="N43" s="81">
        <f>ROUND(N41/L41,3)</f>
        <v>0.78900000000000003</v>
      </c>
      <c r="O43" s="81">
        <f>ROUND(O41/L41,3)</f>
        <v>0.65800000000000003</v>
      </c>
      <c r="P43" s="81">
        <f>ROUND(P41/L41,3)</f>
        <v>0.71099999999999997</v>
      </c>
      <c r="Q43" s="81">
        <f>ROUND(Q41/L41,3)</f>
        <v>0.78900000000000003</v>
      </c>
      <c r="R43" s="81">
        <f>ROUND(R41/L41,3)</f>
        <v>0.52600000000000002</v>
      </c>
      <c r="S43" s="81">
        <f>ROUND(S41/L41,3)</f>
        <v>0.71099999999999997</v>
      </c>
      <c r="T43" s="83"/>
      <c r="U43" s="81">
        <f>ROUND(U41/T41,3)</f>
        <v>1</v>
      </c>
      <c r="V43" s="81">
        <f>ROUND(V41/T41,3)</f>
        <v>0.97399999999999998</v>
      </c>
      <c r="W43" s="81">
        <f>ROUND(W41/T41,3)</f>
        <v>0.92100000000000004</v>
      </c>
      <c r="X43" s="81">
        <f>ROUND(X41/T41,3)</f>
        <v>0.78900000000000003</v>
      </c>
      <c r="Y43" s="81">
        <f>ROUND(Y41/T41,3)</f>
        <v>0.94699999999999995</v>
      </c>
      <c r="Z43" s="81">
        <f>ROUND(Z41/T41,3)</f>
        <v>0.55300000000000005</v>
      </c>
      <c r="AA43" s="514">
        <f>ROUND(AA41/T41,3)</f>
        <v>0.57899999999999996</v>
      </c>
    </row>
    <row r="44" spans="2:27" ht="14.1" customHeight="1" x14ac:dyDescent="0.2">
      <c r="B44" s="581"/>
      <c r="C44" s="590" t="s">
        <v>196</v>
      </c>
      <c r="D44" s="199">
        <v>33</v>
      </c>
      <c r="E44" s="85">
        <v>33</v>
      </c>
      <c r="F44" s="84">
        <v>32</v>
      </c>
      <c r="G44" s="84">
        <v>26</v>
      </c>
      <c r="H44" s="85">
        <v>18</v>
      </c>
      <c r="I44" s="85">
        <v>23</v>
      </c>
      <c r="J44" s="85">
        <v>11</v>
      </c>
      <c r="K44" s="85">
        <v>19</v>
      </c>
      <c r="L44" s="89">
        <v>32</v>
      </c>
      <c r="M44" s="85">
        <v>32</v>
      </c>
      <c r="N44" s="84">
        <v>31</v>
      </c>
      <c r="O44" s="84">
        <v>25</v>
      </c>
      <c r="P44" s="85">
        <v>21</v>
      </c>
      <c r="Q44" s="85">
        <v>23</v>
      </c>
      <c r="R44" s="85">
        <v>18</v>
      </c>
      <c r="S44" s="85">
        <v>23</v>
      </c>
      <c r="T44" s="89">
        <v>32</v>
      </c>
      <c r="U44" s="85">
        <v>32</v>
      </c>
      <c r="V44" s="84">
        <v>29</v>
      </c>
      <c r="W44" s="84">
        <v>23</v>
      </c>
      <c r="X44" s="85">
        <v>20</v>
      </c>
      <c r="Y44" s="85">
        <v>23</v>
      </c>
      <c r="Z44" s="85">
        <v>17</v>
      </c>
      <c r="AA44" s="487">
        <v>24</v>
      </c>
    </row>
    <row r="45" spans="2:27" ht="14.1" customHeight="1" x14ac:dyDescent="0.2">
      <c r="B45" s="581"/>
      <c r="C45" s="591"/>
      <c r="D45" s="297"/>
      <c r="E45" s="298">
        <f>ROUND(E44/D44,3)</f>
        <v>1</v>
      </c>
      <c r="F45" s="298">
        <f>ROUND(F44/D44,3)</f>
        <v>0.97</v>
      </c>
      <c r="G45" s="298">
        <f>ROUND(G44/D44,3)</f>
        <v>0.78800000000000003</v>
      </c>
      <c r="H45" s="298">
        <f>ROUND(H44/D44,3)</f>
        <v>0.54500000000000004</v>
      </c>
      <c r="I45" s="298">
        <f>ROUND(I44/D44,3)</f>
        <v>0.69699999999999995</v>
      </c>
      <c r="J45" s="298">
        <f>ROUND(J44/D44,3)</f>
        <v>0.33300000000000002</v>
      </c>
      <c r="K45" s="298">
        <f>ROUND(K44/D44,3)</f>
        <v>0.57599999999999996</v>
      </c>
      <c r="L45" s="299">
        <f>ROUND(L44/D44,3)</f>
        <v>0.97</v>
      </c>
      <c r="M45" s="298">
        <f>ROUND(M44/D44,3)</f>
        <v>0.97</v>
      </c>
      <c r="N45" s="298">
        <f>ROUND(N44/D44,3)</f>
        <v>0.93899999999999995</v>
      </c>
      <c r="O45" s="298">
        <f>ROUND(O44/D44,3)</f>
        <v>0.75800000000000001</v>
      </c>
      <c r="P45" s="298">
        <f>ROUND(P44/D44,3)</f>
        <v>0.63600000000000001</v>
      </c>
      <c r="Q45" s="298">
        <f>ROUND(Q44/D44,3)</f>
        <v>0.69699999999999995</v>
      </c>
      <c r="R45" s="298">
        <f>ROUND(R44/D44,3)</f>
        <v>0.54500000000000004</v>
      </c>
      <c r="S45" s="298">
        <f>ROUND(S44/D44,3)</f>
        <v>0.69699999999999995</v>
      </c>
      <c r="T45" s="299">
        <f>ROUND(T44/D44,3)</f>
        <v>0.97</v>
      </c>
      <c r="U45" s="298">
        <f>ROUND(U44/D44,3)</f>
        <v>0.97</v>
      </c>
      <c r="V45" s="298">
        <f>ROUND(V44/D44,3)</f>
        <v>0.879</v>
      </c>
      <c r="W45" s="298">
        <f>ROUND(W44/D44,3)</f>
        <v>0.69699999999999995</v>
      </c>
      <c r="X45" s="298">
        <f>ROUND(X44/D44,3)</f>
        <v>0.60599999999999998</v>
      </c>
      <c r="Y45" s="298">
        <f>ROUND(Y44/D44,3)</f>
        <v>0.69699999999999995</v>
      </c>
      <c r="Z45" s="298">
        <f>ROUND(Z44/D44,3)</f>
        <v>0.51500000000000001</v>
      </c>
      <c r="AA45" s="512">
        <f>ROUND(AA44/D44,3)</f>
        <v>0.72699999999999998</v>
      </c>
    </row>
    <row r="46" spans="2:27" ht="14.1" customHeight="1" x14ac:dyDescent="0.2">
      <c r="B46" s="581"/>
      <c r="C46" s="591"/>
      <c r="D46" s="306"/>
      <c r="E46" s="81"/>
      <c r="F46" s="161"/>
      <c r="G46" s="161"/>
      <c r="H46" s="81"/>
      <c r="I46" s="81"/>
      <c r="J46" s="81"/>
      <c r="K46" s="81"/>
      <c r="L46" s="82"/>
      <c r="M46" s="81">
        <f>ROUND(M44/L44,3)</f>
        <v>1</v>
      </c>
      <c r="N46" s="81">
        <f>ROUND(N44/L44,3)</f>
        <v>0.96899999999999997</v>
      </c>
      <c r="O46" s="81">
        <f>ROUND(O44/L44,3)</f>
        <v>0.78100000000000003</v>
      </c>
      <c r="P46" s="81">
        <f>ROUND(P44/L44,3)</f>
        <v>0.65600000000000003</v>
      </c>
      <c r="Q46" s="81">
        <f>ROUND(Q44/L44,3)</f>
        <v>0.71899999999999997</v>
      </c>
      <c r="R46" s="81">
        <f>ROUND(R44/L44,3)</f>
        <v>0.56299999999999994</v>
      </c>
      <c r="S46" s="81">
        <f>ROUND(S44/L44,3)</f>
        <v>0.71899999999999997</v>
      </c>
      <c r="T46" s="83"/>
      <c r="U46" s="81">
        <f>ROUND(U44/T44,3)</f>
        <v>1</v>
      </c>
      <c r="V46" s="81">
        <f>ROUND(V44/T44,3)</f>
        <v>0.90600000000000003</v>
      </c>
      <c r="W46" s="81">
        <f>ROUND(W44/T44,3)</f>
        <v>0.71899999999999997</v>
      </c>
      <c r="X46" s="81">
        <f>ROUND(X44/T44,3)</f>
        <v>0.625</v>
      </c>
      <c r="Y46" s="81">
        <f>ROUND(Y44/T44,3)</f>
        <v>0.71899999999999997</v>
      </c>
      <c r="Z46" s="81">
        <f>ROUND(Z44/T44,3)</f>
        <v>0.53100000000000003</v>
      </c>
      <c r="AA46" s="514">
        <f>ROUND(AA44/T44,3)</f>
        <v>0.75</v>
      </c>
    </row>
    <row r="47" spans="2:27" ht="14.1" customHeight="1" x14ac:dyDescent="0.2">
      <c r="B47" s="581"/>
      <c r="C47" s="590" t="s">
        <v>197</v>
      </c>
      <c r="D47" s="199">
        <v>30</v>
      </c>
      <c r="E47" s="85">
        <v>30</v>
      </c>
      <c r="F47" s="84">
        <v>30</v>
      </c>
      <c r="G47" s="84">
        <v>27</v>
      </c>
      <c r="H47" s="85">
        <v>23</v>
      </c>
      <c r="I47" s="85">
        <v>21</v>
      </c>
      <c r="J47" s="85">
        <v>17</v>
      </c>
      <c r="K47" s="85">
        <v>18</v>
      </c>
      <c r="L47" s="89">
        <v>29</v>
      </c>
      <c r="M47" s="85">
        <v>29</v>
      </c>
      <c r="N47" s="84">
        <v>27</v>
      </c>
      <c r="O47" s="84">
        <v>23</v>
      </c>
      <c r="P47" s="85">
        <v>24</v>
      </c>
      <c r="Q47" s="85">
        <v>24</v>
      </c>
      <c r="R47" s="85">
        <v>22</v>
      </c>
      <c r="S47" s="85">
        <v>20</v>
      </c>
      <c r="T47" s="89">
        <v>29</v>
      </c>
      <c r="U47" s="85">
        <v>29</v>
      </c>
      <c r="V47" s="84">
        <v>29</v>
      </c>
      <c r="W47" s="84">
        <v>27</v>
      </c>
      <c r="X47" s="85">
        <v>26</v>
      </c>
      <c r="Y47" s="85">
        <v>25</v>
      </c>
      <c r="Z47" s="85">
        <v>23</v>
      </c>
      <c r="AA47" s="487">
        <v>20</v>
      </c>
    </row>
    <row r="48" spans="2:27" ht="14.1" customHeight="1" x14ac:dyDescent="0.2">
      <c r="B48" s="581"/>
      <c r="C48" s="591"/>
      <c r="D48" s="297"/>
      <c r="E48" s="298">
        <f>ROUND(E47/D47,3)</f>
        <v>1</v>
      </c>
      <c r="F48" s="298">
        <f>ROUND(F47/D47,3)</f>
        <v>1</v>
      </c>
      <c r="G48" s="298">
        <f>ROUND(G47/D47,3)</f>
        <v>0.9</v>
      </c>
      <c r="H48" s="298">
        <f>ROUND(H47/D47,3)</f>
        <v>0.76700000000000002</v>
      </c>
      <c r="I48" s="298">
        <f>ROUND(I47/D47,3)</f>
        <v>0.7</v>
      </c>
      <c r="J48" s="298">
        <f>ROUND(J47/D47,3)</f>
        <v>0.56699999999999995</v>
      </c>
      <c r="K48" s="298">
        <f>ROUND(K47/D47,3)</f>
        <v>0.6</v>
      </c>
      <c r="L48" s="299">
        <f>ROUND(L47/D47,3)</f>
        <v>0.96699999999999997</v>
      </c>
      <c r="M48" s="298">
        <f>ROUND(M47/D47,3)</f>
        <v>0.96699999999999997</v>
      </c>
      <c r="N48" s="298">
        <f>ROUND(N47/D47,3)</f>
        <v>0.9</v>
      </c>
      <c r="O48" s="298">
        <f>ROUND(O47/D47,3)</f>
        <v>0.76700000000000002</v>
      </c>
      <c r="P48" s="298">
        <f>ROUND(P47/D47,3)</f>
        <v>0.8</v>
      </c>
      <c r="Q48" s="298">
        <f>ROUND(Q47/D47,3)</f>
        <v>0.8</v>
      </c>
      <c r="R48" s="298">
        <f>ROUND(R47/D47,3)</f>
        <v>0.73299999999999998</v>
      </c>
      <c r="S48" s="298">
        <f>ROUND(S47/D47,3)</f>
        <v>0.66700000000000004</v>
      </c>
      <c r="T48" s="299">
        <f>ROUND(T47/D47,3)</f>
        <v>0.96699999999999997</v>
      </c>
      <c r="U48" s="298">
        <f>ROUND(U47/D47,3)</f>
        <v>0.96699999999999997</v>
      </c>
      <c r="V48" s="298">
        <f>ROUND(V47/D47,3)</f>
        <v>0.96699999999999997</v>
      </c>
      <c r="W48" s="298">
        <f>ROUND(W47/D47,3)</f>
        <v>0.9</v>
      </c>
      <c r="X48" s="298">
        <f>ROUND(X47/D47,3)</f>
        <v>0.86699999999999999</v>
      </c>
      <c r="Y48" s="298">
        <f>ROUND(Y47/D47,3)</f>
        <v>0.83299999999999996</v>
      </c>
      <c r="Z48" s="298">
        <f>ROUND(Z47/D47,3)</f>
        <v>0.76700000000000002</v>
      </c>
      <c r="AA48" s="512">
        <f>ROUND(AA47/D47,3)</f>
        <v>0.66700000000000004</v>
      </c>
    </row>
    <row r="49" spans="2:27" ht="14.1" customHeight="1" thickBot="1" x14ac:dyDescent="0.25">
      <c r="B49" s="581"/>
      <c r="C49" s="592"/>
      <c r="D49" s="307"/>
      <c r="E49" s="308"/>
      <c r="F49" s="308"/>
      <c r="G49" s="308"/>
      <c r="H49" s="308"/>
      <c r="I49" s="308"/>
      <c r="J49" s="308"/>
      <c r="K49" s="308"/>
      <c r="L49" s="86"/>
      <c r="M49" s="87">
        <f>ROUND(M47/L47,3)</f>
        <v>1</v>
      </c>
      <c r="N49" s="308">
        <f>ROUND(N47/L47,3)</f>
        <v>0.93100000000000005</v>
      </c>
      <c r="O49" s="308">
        <f>ROUND(O47/L47,3)</f>
        <v>0.79300000000000004</v>
      </c>
      <c r="P49" s="308">
        <f>ROUND(P47/L47,3)</f>
        <v>0.82799999999999996</v>
      </c>
      <c r="Q49" s="308">
        <f>ROUND(Q47/L47,3)</f>
        <v>0.82799999999999996</v>
      </c>
      <c r="R49" s="308">
        <f>ROUND(R47/L47,3)</f>
        <v>0.75900000000000001</v>
      </c>
      <c r="S49" s="87">
        <f>ROUND(S47/L47,3)</f>
        <v>0.69</v>
      </c>
      <c r="T49" s="88"/>
      <c r="U49" s="87">
        <f>ROUND(U47/T47,3)</f>
        <v>1</v>
      </c>
      <c r="V49" s="308">
        <f>ROUND(V47/T47,3)</f>
        <v>1</v>
      </c>
      <c r="W49" s="308">
        <f>ROUND(W47/T47,3)</f>
        <v>0.93100000000000005</v>
      </c>
      <c r="X49" s="308">
        <f>ROUND(X47/T47,3)</f>
        <v>0.89700000000000002</v>
      </c>
      <c r="Y49" s="308">
        <f>ROUND(Y47/T47,3)</f>
        <v>0.86199999999999999</v>
      </c>
      <c r="Z49" s="308">
        <f>ROUND(Z47/T47,3)</f>
        <v>0.79300000000000004</v>
      </c>
      <c r="AA49" s="515">
        <f>ROUND(AA47/T47,3)</f>
        <v>0.69</v>
      </c>
    </row>
    <row r="50" spans="2:27" ht="14.1" customHeight="1" thickTop="1" x14ac:dyDescent="0.2">
      <c r="B50" s="581"/>
      <c r="C50" s="31" t="s">
        <v>198</v>
      </c>
      <c r="D50" s="89">
        <f>D35+D38+D41+D44</f>
        <v>291</v>
      </c>
      <c r="E50" s="85">
        <f>E35+E38+E41+E44</f>
        <v>282</v>
      </c>
      <c r="F50" s="85">
        <f>F35+F38+F41+F44</f>
        <v>244</v>
      </c>
      <c r="G50" s="85">
        <f>G35+G38+G41+G44</f>
        <v>223</v>
      </c>
      <c r="H50" s="85">
        <f t="shared" ref="H50:T50" si="6">H35+H38+H41+H44</f>
        <v>97</v>
      </c>
      <c r="I50" s="85">
        <f>I35+I38+I41+I44</f>
        <v>204</v>
      </c>
      <c r="J50" s="85">
        <f>J35+J38+J41+J44</f>
        <v>33</v>
      </c>
      <c r="K50" s="85">
        <f t="shared" si="6"/>
        <v>92</v>
      </c>
      <c r="L50" s="89">
        <f t="shared" si="6"/>
        <v>282</v>
      </c>
      <c r="M50" s="85">
        <f t="shared" si="6"/>
        <v>274</v>
      </c>
      <c r="N50" s="85">
        <f>N35+N38+N41+N44</f>
        <v>182</v>
      </c>
      <c r="O50" s="85">
        <f>O35+O38+O41+O44</f>
        <v>146</v>
      </c>
      <c r="P50" s="85">
        <f>P35+P38+P41+P44</f>
        <v>117</v>
      </c>
      <c r="Q50" s="85">
        <f>Q35+Q38+Q41+Q44</f>
        <v>157</v>
      </c>
      <c r="R50" s="85">
        <f>R35+R38+R41+R44</f>
        <v>88</v>
      </c>
      <c r="S50" s="85">
        <f t="shared" si="6"/>
        <v>126</v>
      </c>
      <c r="T50" s="89">
        <f t="shared" si="6"/>
        <v>283</v>
      </c>
      <c r="U50" s="85">
        <f t="shared" ref="U50:AA50" si="7">U35+U38+U41+U44</f>
        <v>272</v>
      </c>
      <c r="V50" s="85">
        <f t="shared" si="7"/>
        <v>223</v>
      </c>
      <c r="W50" s="85">
        <f t="shared" si="7"/>
        <v>202</v>
      </c>
      <c r="X50" s="85">
        <f t="shared" si="7"/>
        <v>131</v>
      </c>
      <c r="Y50" s="85">
        <f t="shared" si="7"/>
        <v>202</v>
      </c>
      <c r="Z50" s="85">
        <f t="shared" si="7"/>
        <v>95</v>
      </c>
      <c r="AA50" s="487">
        <f t="shared" si="7"/>
        <v>118</v>
      </c>
    </row>
    <row r="51" spans="2:27" ht="14.1" customHeight="1" x14ac:dyDescent="0.2">
      <c r="B51" s="581"/>
      <c r="C51" s="29" t="s">
        <v>199</v>
      </c>
      <c r="D51" s="297"/>
      <c r="E51" s="298">
        <f>ROUND(E50/D50,3)</f>
        <v>0.96899999999999997</v>
      </c>
      <c r="F51" s="298">
        <f>ROUND(F50/D50,3)</f>
        <v>0.83799999999999997</v>
      </c>
      <c r="G51" s="298">
        <f>ROUND(G50/D50,3)</f>
        <v>0.76600000000000001</v>
      </c>
      <c r="H51" s="298">
        <f>ROUND(H50/D50,3)</f>
        <v>0.33300000000000002</v>
      </c>
      <c r="I51" s="298">
        <f>ROUND(I50/D50,3)</f>
        <v>0.70099999999999996</v>
      </c>
      <c r="J51" s="298">
        <f>ROUND(J50/D50,3)</f>
        <v>0.113</v>
      </c>
      <c r="K51" s="298">
        <f>ROUND(K50/D50,3)</f>
        <v>0.316</v>
      </c>
      <c r="L51" s="299">
        <f>ROUND(L50/D50,3)</f>
        <v>0.96899999999999997</v>
      </c>
      <c r="M51" s="298">
        <f>ROUND(M50/D50,3)</f>
        <v>0.94199999999999995</v>
      </c>
      <c r="N51" s="298">
        <f>ROUND(N50/D50,3)</f>
        <v>0.625</v>
      </c>
      <c r="O51" s="298">
        <f>ROUND(O50/D50,3)</f>
        <v>0.502</v>
      </c>
      <c r="P51" s="298">
        <f>ROUND(P50/D50,3)</f>
        <v>0.40200000000000002</v>
      </c>
      <c r="Q51" s="298">
        <f>ROUND(Q50/D50,3)</f>
        <v>0.54</v>
      </c>
      <c r="R51" s="298">
        <f>ROUND(R50/D50,3)</f>
        <v>0.30199999999999999</v>
      </c>
      <c r="S51" s="298">
        <f>ROUND(S50/D50,3)</f>
        <v>0.433</v>
      </c>
      <c r="T51" s="299">
        <f>ROUND(T50/D50,3)</f>
        <v>0.97299999999999998</v>
      </c>
      <c r="U51" s="298">
        <f>ROUND(U50/D50,3)</f>
        <v>0.93500000000000005</v>
      </c>
      <c r="V51" s="298">
        <f>ROUND(V50/D50,3)</f>
        <v>0.76600000000000001</v>
      </c>
      <c r="W51" s="298">
        <f>ROUND(W50/D50,3)</f>
        <v>0.69399999999999995</v>
      </c>
      <c r="X51" s="298">
        <f>ROUND(X50/D50,3)</f>
        <v>0.45</v>
      </c>
      <c r="Y51" s="298">
        <f>ROUND(Y50/D50,3)</f>
        <v>0.69399999999999995</v>
      </c>
      <c r="Z51" s="298">
        <f>ROUND(Z50/D50,3)</f>
        <v>0.32600000000000001</v>
      </c>
      <c r="AA51" s="512">
        <f>ROUND(AA50/D50,3)</f>
        <v>0.40500000000000003</v>
      </c>
    </row>
    <row r="52" spans="2:27" ht="14.1" customHeight="1" x14ac:dyDescent="0.2">
      <c r="B52" s="581"/>
      <c r="C52" s="5"/>
      <c r="D52" s="306"/>
      <c r="E52" s="81"/>
      <c r="F52" s="81"/>
      <c r="G52" s="81"/>
      <c r="H52" s="81"/>
      <c r="I52" s="81"/>
      <c r="J52" s="81"/>
      <c r="K52" s="81"/>
      <c r="L52" s="82"/>
      <c r="M52" s="81">
        <f>ROUND(M50/L50,3)</f>
        <v>0.97199999999999998</v>
      </c>
      <c r="N52" s="81">
        <f>ROUND(N50/L50,3)</f>
        <v>0.64500000000000002</v>
      </c>
      <c r="O52" s="81">
        <f>ROUND(O50/L50,3)</f>
        <v>0.51800000000000002</v>
      </c>
      <c r="P52" s="81">
        <f>ROUND(P50/L50,3)</f>
        <v>0.41499999999999998</v>
      </c>
      <c r="Q52" s="81">
        <f>ROUND(Q50/L50,3)</f>
        <v>0.55700000000000005</v>
      </c>
      <c r="R52" s="81">
        <f>ROUND(R50/L50,3)</f>
        <v>0.312</v>
      </c>
      <c r="S52" s="81">
        <f>ROUND(S50/L50,3)</f>
        <v>0.44700000000000001</v>
      </c>
      <c r="T52" s="83"/>
      <c r="U52" s="81">
        <f>ROUND(U50/T50,3)</f>
        <v>0.96099999999999997</v>
      </c>
      <c r="V52" s="81">
        <f>ROUND(V50/T50,3)</f>
        <v>0.78800000000000003</v>
      </c>
      <c r="W52" s="81">
        <f>ROUND(W50/T50,3)</f>
        <v>0.71399999999999997</v>
      </c>
      <c r="X52" s="81">
        <f>ROUND(X50/T50,3)</f>
        <v>0.46300000000000002</v>
      </c>
      <c r="Y52" s="81">
        <f>ROUND(Y50/T50,3)</f>
        <v>0.71399999999999997</v>
      </c>
      <c r="Z52" s="81">
        <f>ROUND(Z50/T50,3)</f>
        <v>0.33600000000000002</v>
      </c>
      <c r="AA52" s="514">
        <f>ROUND(AA50/T50,3)</f>
        <v>0.41699999999999998</v>
      </c>
    </row>
    <row r="53" spans="2:27" ht="14.1" customHeight="1" x14ac:dyDescent="0.2">
      <c r="B53" s="581"/>
      <c r="C53" s="4" t="s">
        <v>198</v>
      </c>
      <c r="D53" s="89">
        <f>D38+D41+D44+D47</f>
        <v>150</v>
      </c>
      <c r="E53" s="85">
        <f t="shared" ref="E53:AA53" si="8">E38+E41+E44+E47</f>
        <v>149</v>
      </c>
      <c r="F53" s="85">
        <f t="shared" si="8"/>
        <v>144</v>
      </c>
      <c r="G53" s="85">
        <f t="shared" si="8"/>
        <v>131</v>
      </c>
      <c r="H53" s="85">
        <f t="shared" si="8"/>
        <v>84</v>
      </c>
      <c r="I53" s="85">
        <f t="shared" si="8"/>
        <v>115</v>
      </c>
      <c r="J53" s="85">
        <f t="shared" si="8"/>
        <v>44</v>
      </c>
      <c r="K53" s="85">
        <f t="shared" si="8"/>
        <v>68</v>
      </c>
      <c r="L53" s="89">
        <f t="shared" si="8"/>
        <v>145</v>
      </c>
      <c r="M53" s="85">
        <f t="shared" si="8"/>
        <v>143</v>
      </c>
      <c r="N53" s="85">
        <f t="shared" si="8"/>
        <v>122</v>
      </c>
      <c r="O53" s="85">
        <f t="shared" si="8"/>
        <v>104</v>
      </c>
      <c r="P53" s="85">
        <f t="shared" si="8"/>
        <v>94</v>
      </c>
      <c r="Q53" s="85">
        <f t="shared" si="8"/>
        <v>108</v>
      </c>
      <c r="R53" s="85">
        <f t="shared" si="8"/>
        <v>77</v>
      </c>
      <c r="S53" s="85">
        <f t="shared" si="8"/>
        <v>90</v>
      </c>
      <c r="T53" s="89">
        <f t="shared" si="8"/>
        <v>146</v>
      </c>
      <c r="U53" s="85">
        <f t="shared" si="8"/>
        <v>146</v>
      </c>
      <c r="V53" s="85">
        <f t="shared" si="8"/>
        <v>136</v>
      </c>
      <c r="W53" s="85">
        <f t="shared" si="8"/>
        <v>123</v>
      </c>
      <c r="X53" s="85">
        <f t="shared" si="8"/>
        <v>105</v>
      </c>
      <c r="Y53" s="85">
        <f t="shared" si="8"/>
        <v>122</v>
      </c>
      <c r="Z53" s="85">
        <f t="shared" si="8"/>
        <v>82</v>
      </c>
      <c r="AA53" s="487">
        <f t="shared" si="8"/>
        <v>86</v>
      </c>
    </row>
    <row r="54" spans="2:27" ht="14.1" customHeight="1" x14ac:dyDescent="0.2">
      <c r="B54" s="581"/>
      <c r="C54" s="29" t="s">
        <v>200</v>
      </c>
      <c r="D54" s="297"/>
      <c r="E54" s="298">
        <f>ROUND(E53/D53,3)</f>
        <v>0.99299999999999999</v>
      </c>
      <c r="F54" s="298">
        <f>ROUND(F53/D53,3)</f>
        <v>0.96</v>
      </c>
      <c r="G54" s="298">
        <f>ROUND(G53/D53,3)</f>
        <v>0.873</v>
      </c>
      <c r="H54" s="298">
        <f>ROUND(H53/D53,3)</f>
        <v>0.56000000000000005</v>
      </c>
      <c r="I54" s="298">
        <f>ROUND(I53/D53,3)</f>
        <v>0.76700000000000002</v>
      </c>
      <c r="J54" s="298">
        <f>ROUND(J53/D53,3)</f>
        <v>0.29299999999999998</v>
      </c>
      <c r="K54" s="298">
        <f>ROUND(K53/D53,3)</f>
        <v>0.45300000000000001</v>
      </c>
      <c r="L54" s="299">
        <f>ROUND(L53/D53,3)</f>
        <v>0.96699999999999997</v>
      </c>
      <c r="M54" s="298">
        <f>ROUND(M53/D53,3)</f>
        <v>0.95299999999999996</v>
      </c>
      <c r="N54" s="298">
        <f>ROUND(N53/D53,3)</f>
        <v>0.81299999999999994</v>
      </c>
      <c r="O54" s="298">
        <f>ROUND(O53/D53,3)</f>
        <v>0.69299999999999995</v>
      </c>
      <c r="P54" s="298">
        <f>ROUND(P53/D53,3)</f>
        <v>0.627</v>
      </c>
      <c r="Q54" s="298">
        <f>ROUND(Q53/D53,3)</f>
        <v>0.72</v>
      </c>
      <c r="R54" s="298">
        <f>ROUND(R53/D53,3)</f>
        <v>0.51300000000000001</v>
      </c>
      <c r="S54" s="298">
        <f>ROUND(S53/D53,3)</f>
        <v>0.6</v>
      </c>
      <c r="T54" s="299">
        <f>ROUND(T53/D53,3)</f>
        <v>0.97299999999999998</v>
      </c>
      <c r="U54" s="298">
        <f>ROUND(U53/D53,3)</f>
        <v>0.97299999999999998</v>
      </c>
      <c r="V54" s="298">
        <f>ROUND(V53/D53,3)</f>
        <v>0.90700000000000003</v>
      </c>
      <c r="W54" s="298">
        <f>ROUND(W53/D53,3)</f>
        <v>0.82</v>
      </c>
      <c r="X54" s="298">
        <f>ROUND(X53/D53,3)</f>
        <v>0.7</v>
      </c>
      <c r="Y54" s="298">
        <f>ROUND(Y53/D53,3)</f>
        <v>0.81299999999999994</v>
      </c>
      <c r="Z54" s="298">
        <f>ROUND(Z53/D53,3)</f>
        <v>0.54700000000000004</v>
      </c>
      <c r="AA54" s="512">
        <f>ROUND(AA53/D53,3)</f>
        <v>0.57299999999999995</v>
      </c>
    </row>
    <row r="55" spans="2:27" ht="14.1" customHeight="1" thickBot="1" x14ac:dyDescent="0.25">
      <c r="B55" s="587"/>
      <c r="C55" s="5"/>
      <c r="D55" s="516"/>
      <c r="E55" s="517"/>
      <c r="F55" s="517"/>
      <c r="G55" s="517"/>
      <c r="H55" s="517"/>
      <c r="I55" s="517"/>
      <c r="J55" s="517"/>
      <c r="K55" s="517"/>
      <c r="L55" s="201"/>
      <c r="M55" s="518">
        <f>ROUND(M53/L53,3)</f>
        <v>0.98599999999999999</v>
      </c>
      <c r="N55" s="517">
        <f>ROUND(N53/L53,3)</f>
        <v>0.84099999999999997</v>
      </c>
      <c r="O55" s="517">
        <f>ROUND(O53/L53,3)</f>
        <v>0.71699999999999997</v>
      </c>
      <c r="P55" s="517">
        <f>ROUND(P53/L53,3)</f>
        <v>0.64800000000000002</v>
      </c>
      <c r="Q55" s="517">
        <f>ROUND(Q53/L53,3)</f>
        <v>0.745</v>
      </c>
      <c r="R55" s="517">
        <f>ROUND(R53/L53,3)</f>
        <v>0.53100000000000003</v>
      </c>
      <c r="S55" s="518">
        <f>ROUND(S53/L53,3)</f>
        <v>0.621</v>
      </c>
      <c r="T55" s="191"/>
      <c r="U55" s="518">
        <f>ROUND(U53/T53,3)</f>
        <v>1</v>
      </c>
      <c r="V55" s="517">
        <f>ROUND(V53/T53,3)</f>
        <v>0.93200000000000005</v>
      </c>
      <c r="W55" s="517">
        <f>ROUND(W53/T53,3)</f>
        <v>0.84199999999999997</v>
      </c>
      <c r="X55" s="517">
        <f>ROUND(X53/T53,3)</f>
        <v>0.71899999999999997</v>
      </c>
      <c r="Y55" s="517">
        <f>ROUND(Y53/T53,3)</f>
        <v>0.83599999999999997</v>
      </c>
      <c r="Z55" s="517">
        <f>ROUND(Z53/T53,3)</f>
        <v>0.56200000000000006</v>
      </c>
      <c r="AA55" s="519">
        <f>ROUND(AA53/T53,3)</f>
        <v>0.58899999999999997</v>
      </c>
    </row>
    <row r="56" spans="2:27" x14ac:dyDescent="0.2">
      <c r="C56" s="1" t="s">
        <v>201</v>
      </c>
    </row>
  </sheetData>
  <mergeCells count="37">
    <mergeCell ref="Z9:Z10"/>
    <mergeCell ref="O8:S8"/>
    <mergeCell ref="W8:AA8"/>
    <mergeCell ref="AA9:AA10"/>
    <mergeCell ref="U8:U10"/>
    <mergeCell ref="W9:W10"/>
    <mergeCell ref="T7:T10"/>
    <mergeCell ref="V8:V10"/>
    <mergeCell ref="B11:C13"/>
    <mergeCell ref="N8:N10"/>
    <mergeCell ref="O9:O10"/>
    <mergeCell ref="R9:R10"/>
    <mergeCell ref="S9:S10"/>
    <mergeCell ref="B7:C10"/>
    <mergeCell ref="G8:K8"/>
    <mergeCell ref="G9:G10"/>
    <mergeCell ref="D7:D10"/>
    <mergeCell ref="M8:M10"/>
    <mergeCell ref="L7:L10"/>
    <mergeCell ref="F8:F10"/>
    <mergeCell ref="J9:J10"/>
    <mergeCell ref="E8:E10"/>
    <mergeCell ref="K9:K10"/>
    <mergeCell ref="B32:B55"/>
    <mergeCell ref="C32:C34"/>
    <mergeCell ref="C35:C37"/>
    <mergeCell ref="C38:C40"/>
    <mergeCell ref="C41:C43"/>
    <mergeCell ref="C44:C46"/>
    <mergeCell ref="C47:C49"/>
    <mergeCell ref="C26:C28"/>
    <mergeCell ref="B14:B31"/>
    <mergeCell ref="C14:C16"/>
    <mergeCell ref="C17:C19"/>
    <mergeCell ref="C29:C31"/>
    <mergeCell ref="C20:C22"/>
    <mergeCell ref="C23:C25"/>
  </mergeCells>
  <phoneticPr fontId="2" type="halfwidthKatakana"/>
  <pageMargins left="0.70866141732283472" right="0.35433070866141736" top="0.74" bottom="0.43307086614173229" header="0.19685039370078741" footer="0.19685039370078741"/>
  <pageSetup paperSize="9" scale="56" firstPageNumber="19" orientation="landscape" useFirstPageNumber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0A499-22ED-4110-9E1E-3FD5FF093131}">
  <sheetPr>
    <tabColor rgb="FF00B0F0"/>
    <pageSetUpPr fitToPage="1"/>
  </sheetPr>
  <dimension ref="A3:R72"/>
  <sheetViews>
    <sheetView tabSelected="1" view="pageBreakPreview" zoomScale="40" zoomScaleNormal="100" zoomScaleSheetLayoutView="40" workbookViewId="0">
      <selection activeCell="AJ20" sqref="AJ20"/>
    </sheetView>
  </sheetViews>
  <sheetFormatPr defaultColWidth="9" defaultRowHeight="14.4" x14ac:dyDescent="0.2"/>
  <cols>
    <col min="1" max="1" width="4.5546875" style="15" customWidth="1"/>
    <col min="2" max="2" width="4.6640625" style="15" customWidth="1"/>
    <col min="3" max="3" width="16.88671875" style="20" customWidth="1"/>
    <col min="4" max="4" width="10.33203125" style="1" customWidth="1"/>
    <col min="5" max="5" width="12.33203125" style="1" hidden="1" customWidth="1"/>
    <col min="6" max="6" width="9.33203125" style="1" hidden="1" customWidth="1"/>
    <col min="7" max="18" width="9.33203125" style="1" customWidth="1"/>
    <col min="19" max="28" width="4.6640625" style="1" customWidth="1"/>
    <col min="29" max="16384" width="9" style="1"/>
  </cols>
  <sheetData>
    <row r="3" spans="1:18" x14ac:dyDescent="0.2">
      <c r="B3" s="20" t="s">
        <v>378</v>
      </c>
    </row>
    <row r="4" spans="1:18" x14ac:dyDescent="0.2">
      <c r="B4" s="1"/>
    </row>
    <row r="5" spans="1:18" x14ac:dyDescent="0.2">
      <c r="B5" s="1"/>
      <c r="H5" s="30"/>
      <c r="L5" s="30" t="s">
        <v>367</v>
      </c>
    </row>
    <row r="6" spans="1:18" x14ac:dyDescent="0.2">
      <c r="B6" s="1"/>
      <c r="H6" s="30"/>
      <c r="L6" s="30" t="s">
        <v>312</v>
      </c>
    </row>
    <row r="7" spans="1:18" x14ac:dyDescent="0.2">
      <c r="B7" s="1"/>
    </row>
    <row r="8" spans="1:18" ht="15" thickBot="1" x14ac:dyDescent="0.25">
      <c r="B8" s="1"/>
      <c r="R8" s="2" t="s">
        <v>334</v>
      </c>
    </row>
    <row r="9" spans="1:18" ht="21.75" customHeight="1" x14ac:dyDescent="0.2">
      <c r="B9" s="653"/>
      <c r="C9" s="654"/>
      <c r="D9" s="677" t="s">
        <v>287</v>
      </c>
      <c r="E9" s="766" t="s">
        <v>368</v>
      </c>
      <c r="F9" s="792" t="s">
        <v>377</v>
      </c>
      <c r="G9" s="773"/>
      <c r="H9" s="773"/>
      <c r="I9" s="773"/>
      <c r="J9" s="773"/>
      <c r="K9" s="773"/>
      <c r="L9" s="773"/>
      <c r="M9" s="773"/>
      <c r="N9" s="773"/>
      <c r="O9" s="773"/>
      <c r="P9" s="773"/>
      <c r="Q9" s="773"/>
      <c r="R9" s="774"/>
    </row>
    <row r="10" spans="1:18" ht="21.75" customHeight="1" x14ac:dyDescent="0.2">
      <c r="B10" s="655"/>
      <c r="C10" s="656"/>
      <c r="D10" s="700"/>
      <c r="E10" s="791"/>
      <c r="F10" s="567"/>
      <c r="G10" s="570"/>
      <c r="H10" s="570"/>
      <c r="I10" s="775" t="s">
        <v>371</v>
      </c>
      <c r="J10" s="800" t="s">
        <v>315</v>
      </c>
      <c r="K10" s="802" t="s">
        <v>372</v>
      </c>
      <c r="L10" s="802"/>
      <c r="M10" s="802"/>
      <c r="N10" s="803"/>
      <c r="O10" s="804" t="s">
        <v>373</v>
      </c>
      <c r="P10" s="802"/>
      <c r="Q10" s="802"/>
      <c r="R10" s="805"/>
    </row>
    <row r="11" spans="1:18" s="20" customFormat="1" ht="15" customHeight="1" x14ac:dyDescent="0.2">
      <c r="A11" s="195"/>
      <c r="B11" s="655"/>
      <c r="C11" s="656"/>
      <c r="D11" s="678"/>
      <c r="E11" s="768"/>
      <c r="F11" s="787" t="s">
        <v>287</v>
      </c>
      <c r="G11" s="571"/>
      <c r="H11" s="569"/>
      <c r="I11" s="775"/>
      <c r="J11" s="800"/>
      <c r="K11" s="213"/>
      <c r="L11" s="202"/>
      <c r="M11" s="760" t="s">
        <v>371</v>
      </c>
      <c r="N11" s="784" t="s">
        <v>315</v>
      </c>
      <c r="O11" s="554"/>
      <c r="P11" s="202"/>
      <c r="Q11" s="760" t="s">
        <v>371</v>
      </c>
      <c r="R11" s="757" t="s">
        <v>315</v>
      </c>
    </row>
    <row r="12" spans="1:18" s="20" customFormat="1" ht="15" customHeight="1" x14ac:dyDescent="0.2">
      <c r="A12" s="195"/>
      <c r="B12" s="655"/>
      <c r="C12" s="656"/>
      <c r="D12" s="678"/>
      <c r="E12" s="768"/>
      <c r="F12" s="806"/>
      <c r="G12" s="798" t="s">
        <v>374</v>
      </c>
      <c r="H12" s="668" t="s">
        <v>375</v>
      </c>
      <c r="I12" s="775"/>
      <c r="J12" s="800"/>
      <c r="K12" s="798" t="s">
        <v>374</v>
      </c>
      <c r="L12" s="668" t="s">
        <v>375</v>
      </c>
      <c r="M12" s="789"/>
      <c r="N12" s="785"/>
      <c r="O12" s="782" t="s">
        <v>374</v>
      </c>
      <c r="P12" s="668" t="s">
        <v>375</v>
      </c>
      <c r="Q12" s="789"/>
      <c r="R12" s="758"/>
    </row>
    <row r="13" spans="1:18" s="20" customFormat="1" ht="10.5" customHeight="1" x14ac:dyDescent="0.2">
      <c r="A13" s="195"/>
      <c r="B13" s="655"/>
      <c r="C13" s="656"/>
      <c r="D13" s="678"/>
      <c r="E13" s="768"/>
      <c r="F13" s="806"/>
      <c r="G13" s="798"/>
      <c r="H13" s="628"/>
      <c r="I13" s="775"/>
      <c r="J13" s="800"/>
      <c r="K13" s="798"/>
      <c r="L13" s="628"/>
      <c r="M13" s="789"/>
      <c r="N13" s="785"/>
      <c r="O13" s="782"/>
      <c r="P13" s="628"/>
      <c r="Q13" s="789"/>
      <c r="R13" s="758"/>
    </row>
    <row r="14" spans="1:18" s="20" customFormat="1" ht="37.5" customHeight="1" x14ac:dyDescent="0.2">
      <c r="A14" s="195"/>
      <c r="B14" s="657"/>
      <c r="C14" s="658"/>
      <c r="D14" s="679"/>
      <c r="E14" s="769"/>
      <c r="F14" s="807"/>
      <c r="G14" s="799"/>
      <c r="H14" s="629"/>
      <c r="I14" s="776"/>
      <c r="J14" s="801"/>
      <c r="K14" s="799"/>
      <c r="L14" s="629"/>
      <c r="M14" s="790"/>
      <c r="N14" s="786"/>
      <c r="O14" s="783"/>
      <c r="P14" s="629"/>
      <c r="Q14" s="790"/>
      <c r="R14" s="759"/>
    </row>
    <row r="15" spans="1:18" ht="25.2" customHeight="1" x14ac:dyDescent="0.2">
      <c r="A15" s="1"/>
      <c r="B15" s="577" t="s">
        <v>266</v>
      </c>
      <c r="C15" s="763"/>
      <c r="D15" s="466">
        <v>427</v>
      </c>
      <c r="E15" s="501">
        <f>E17+E19+E21+E23+E25+E27</f>
        <v>2335</v>
      </c>
      <c r="F15" s="359">
        <f>D15</f>
        <v>427</v>
      </c>
      <c r="G15" s="23">
        <f t="shared" ref="G15:I15" si="0">G17+G19+G21+G23+G25+G27</f>
        <v>28</v>
      </c>
      <c r="H15" s="14">
        <f t="shared" si="0"/>
        <v>139</v>
      </c>
      <c r="I15" s="8">
        <f t="shared" si="0"/>
        <v>186</v>
      </c>
      <c r="J15" s="74">
        <f>J17+J19+J21+J23+J25+J27</f>
        <v>213</v>
      </c>
      <c r="K15" s="23">
        <f t="shared" ref="K15:R15" si="1">K17+K19+K21+K23+K25+K27</f>
        <v>24</v>
      </c>
      <c r="L15" s="14">
        <f t="shared" si="1"/>
        <v>67</v>
      </c>
      <c r="M15" s="8">
        <f t="shared" si="1"/>
        <v>185</v>
      </c>
      <c r="N15" s="10">
        <f t="shared" si="1"/>
        <v>218</v>
      </c>
      <c r="O15" s="10">
        <f t="shared" si="1"/>
        <v>26</v>
      </c>
      <c r="P15" s="14">
        <f t="shared" si="1"/>
        <v>72</v>
      </c>
      <c r="Q15" s="8">
        <f t="shared" si="1"/>
        <v>184</v>
      </c>
      <c r="R15" s="389">
        <f t="shared" si="1"/>
        <v>217</v>
      </c>
    </row>
    <row r="16" spans="1:18" ht="25.2" customHeight="1" thickBot="1" x14ac:dyDescent="0.25">
      <c r="A16" s="1"/>
      <c r="B16" s="756"/>
      <c r="C16" s="764"/>
      <c r="D16" s="328"/>
      <c r="E16" s="490"/>
      <c r="F16" s="465"/>
      <c r="G16" s="463">
        <f>G15/D15</f>
        <v>6.5573770491803282E-2</v>
      </c>
      <c r="H16" s="426"/>
      <c r="I16" s="312">
        <f>I15/D15</f>
        <v>0.43559718969555034</v>
      </c>
      <c r="J16" s="313">
        <f>J15/D15</f>
        <v>0.49882903981264637</v>
      </c>
      <c r="K16" s="463">
        <f>K15/F15</f>
        <v>5.6206088992974239E-2</v>
      </c>
      <c r="L16" s="426"/>
      <c r="M16" s="312">
        <f>M15/F15</f>
        <v>0.43325526932084307</v>
      </c>
      <c r="N16" s="562">
        <f>N15/F15</f>
        <v>0.51053864168618268</v>
      </c>
      <c r="O16" s="555">
        <f>O15/F15</f>
        <v>6.0889929742388757E-2</v>
      </c>
      <c r="P16" s="426"/>
      <c r="Q16" s="312">
        <f>Q15/F15</f>
        <v>0.43091334894613581</v>
      </c>
      <c r="R16" s="464">
        <f>R15/F15</f>
        <v>0.50819672131147542</v>
      </c>
    </row>
    <row r="17" spans="1:18" ht="25.2" customHeight="1" thickTop="1" thickBot="1" x14ac:dyDescent="0.25">
      <c r="A17" s="1"/>
      <c r="B17" s="580" t="s">
        <v>267</v>
      </c>
      <c r="C17" s="686" t="s">
        <v>268</v>
      </c>
      <c r="D17" s="316">
        <v>49</v>
      </c>
      <c r="E17" s="491">
        <v>9</v>
      </c>
      <c r="F17" s="557">
        <f t="shared" ref="F17:F40" si="2">D17</f>
        <v>49</v>
      </c>
      <c r="G17" s="473">
        <v>2</v>
      </c>
      <c r="H17" s="474">
        <f>L17+P17</f>
        <v>7</v>
      </c>
      <c r="I17" s="473">
        <v>11</v>
      </c>
      <c r="J17" s="572">
        <f>D17-G17-I17</f>
        <v>36</v>
      </c>
      <c r="K17" s="39">
        <v>2</v>
      </c>
      <c r="L17" s="40">
        <v>7</v>
      </c>
      <c r="M17" s="39">
        <v>11</v>
      </c>
      <c r="N17" s="380">
        <f>F17-K17-M17</f>
        <v>36</v>
      </c>
      <c r="O17" s="380">
        <v>0</v>
      </c>
      <c r="P17" s="40">
        <v>0</v>
      </c>
      <c r="Q17" s="39">
        <v>11</v>
      </c>
      <c r="R17" s="203">
        <f>F17-O17-Q17</f>
        <v>38</v>
      </c>
    </row>
    <row r="18" spans="1:18" ht="25.2" customHeight="1" thickTop="1" thickBot="1" x14ac:dyDescent="0.25">
      <c r="A18" s="1"/>
      <c r="B18" s="765"/>
      <c r="C18" s="756"/>
      <c r="D18" s="329"/>
      <c r="E18" s="492"/>
      <c r="F18" s="557">
        <f t="shared" si="2"/>
        <v>0</v>
      </c>
      <c r="G18" s="374">
        <f>G17/D17</f>
        <v>4.0816326530612242E-2</v>
      </c>
      <c r="H18" s="161"/>
      <c r="I18" s="374">
        <f>I17/D17</f>
        <v>0.22448979591836735</v>
      </c>
      <c r="J18" s="331">
        <f>J17/D17</f>
        <v>0.73469387755102045</v>
      </c>
      <c r="K18" s="374">
        <f>K17/F17</f>
        <v>4.0816326530612242E-2</v>
      </c>
      <c r="L18" s="461"/>
      <c r="M18" s="374">
        <f>M17/F17</f>
        <v>0.22448979591836735</v>
      </c>
      <c r="N18" s="376">
        <f>N17/F17</f>
        <v>0.73469387755102045</v>
      </c>
      <c r="O18" s="376">
        <f>O17/F17</f>
        <v>0</v>
      </c>
      <c r="P18" s="461"/>
      <c r="Q18" s="374">
        <f>Q17/F17</f>
        <v>0.22448979591836735</v>
      </c>
      <c r="R18" s="377">
        <f>R17/F17</f>
        <v>0.77551020408163263</v>
      </c>
    </row>
    <row r="19" spans="1:18" ht="25.2" customHeight="1" thickTop="1" thickBot="1" x14ac:dyDescent="0.25">
      <c r="A19" s="1"/>
      <c r="B19" s="765"/>
      <c r="C19" s="584" t="s">
        <v>269</v>
      </c>
      <c r="D19" s="309">
        <v>87</v>
      </c>
      <c r="E19" s="493">
        <v>436</v>
      </c>
      <c r="F19" s="557">
        <f t="shared" si="2"/>
        <v>87</v>
      </c>
      <c r="G19" s="8">
        <v>6</v>
      </c>
      <c r="H19" s="575">
        <f t="shared" ref="H19" si="3">L19+P19</f>
        <v>66</v>
      </c>
      <c r="I19" s="8">
        <v>39</v>
      </c>
      <c r="J19" s="75">
        <f>D19-G19-I19</f>
        <v>42</v>
      </c>
      <c r="K19" s="8">
        <v>6</v>
      </c>
      <c r="L19" s="7">
        <v>48</v>
      </c>
      <c r="M19" s="8">
        <v>39</v>
      </c>
      <c r="N19" s="3">
        <f t="shared" ref="N19" si="4">F19-K19-M19</f>
        <v>42</v>
      </c>
      <c r="O19" s="3">
        <v>6</v>
      </c>
      <c r="P19" s="7">
        <v>18</v>
      </c>
      <c r="Q19" s="8">
        <v>37</v>
      </c>
      <c r="R19" s="204">
        <f>F19-O19-Q19</f>
        <v>44</v>
      </c>
    </row>
    <row r="20" spans="1:18" ht="25.2" customHeight="1" thickTop="1" thickBot="1" x14ac:dyDescent="0.25">
      <c r="A20" s="1"/>
      <c r="B20" s="765"/>
      <c r="C20" s="586"/>
      <c r="D20" s="332"/>
      <c r="E20" s="492"/>
      <c r="F20" s="557">
        <f t="shared" si="2"/>
        <v>0</v>
      </c>
      <c r="G20" s="374">
        <f>G19/D19</f>
        <v>6.8965517241379309E-2</v>
      </c>
      <c r="H20" s="161"/>
      <c r="I20" s="374">
        <f>I19/D19</f>
        <v>0.44827586206896552</v>
      </c>
      <c r="J20" s="331">
        <f>J19/D19</f>
        <v>0.48275862068965519</v>
      </c>
      <c r="K20" s="374">
        <f>K19/F19</f>
        <v>6.8965517241379309E-2</v>
      </c>
      <c r="L20" s="461"/>
      <c r="M20" s="374">
        <f>M19/F19</f>
        <v>0.44827586206896552</v>
      </c>
      <c r="N20" s="376">
        <f>N19/F19</f>
        <v>0.48275862068965519</v>
      </c>
      <c r="O20" s="376">
        <f>O19/F19</f>
        <v>6.8965517241379309E-2</v>
      </c>
      <c r="P20" s="461"/>
      <c r="Q20" s="374">
        <f>Q19/F19</f>
        <v>0.42528735632183906</v>
      </c>
      <c r="R20" s="377">
        <f>R19/F19</f>
        <v>0.50574712643678166</v>
      </c>
    </row>
    <row r="21" spans="1:18" ht="25.2" customHeight="1" thickTop="1" thickBot="1" x14ac:dyDescent="0.25">
      <c r="A21" s="1"/>
      <c r="B21" s="765"/>
      <c r="C21" s="584" t="s">
        <v>270</v>
      </c>
      <c r="D21" s="309">
        <v>25</v>
      </c>
      <c r="E21" s="493">
        <v>113</v>
      </c>
      <c r="F21" s="557">
        <f t="shared" si="2"/>
        <v>25</v>
      </c>
      <c r="G21" s="8">
        <v>2</v>
      </c>
      <c r="H21" s="575">
        <f t="shared" ref="H21" si="5">L21+P21</f>
        <v>0</v>
      </c>
      <c r="I21" s="8">
        <v>8</v>
      </c>
      <c r="J21" s="75">
        <f t="shared" ref="J21" si="6">D21-G21-I21</f>
        <v>15</v>
      </c>
      <c r="K21" s="8">
        <v>2</v>
      </c>
      <c r="L21" s="7">
        <v>0</v>
      </c>
      <c r="M21" s="8">
        <v>8</v>
      </c>
      <c r="N21" s="3">
        <f t="shared" ref="N21" si="7">F21-K21-M21</f>
        <v>15</v>
      </c>
      <c r="O21" s="3">
        <v>2</v>
      </c>
      <c r="P21" s="7">
        <v>0</v>
      </c>
      <c r="Q21" s="8">
        <v>8</v>
      </c>
      <c r="R21" s="204">
        <f t="shared" ref="R21" si="8">F21-O21-Q21</f>
        <v>15</v>
      </c>
    </row>
    <row r="22" spans="1:18" ht="25.2" customHeight="1" thickTop="1" thickBot="1" x14ac:dyDescent="0.25">
      <c r="A22" s="1"/>
      <c r="B22" s="765"/>
      <c r="C22" s="586"/>
      <c r="D22" s="332"/>
      <c r="E22" s="492"/>
      <c r="F22" s="557">
        <f t="shared" si="2"/>
        <v>0</v>
      </c>
      <c r="G22" s="374">
        <f t="shared" ref="G22" si="9">G21/D21</f>
        <v>0.08</v>
      </c>
      <c r="H22" s="461"/>
      <c r="I22" s="374">
        <f t="shared" ref="I22" si="10">I21/D21</f>
        <v>0.32</v>
      </c>
      <c r="J22" s="331">
        <f t="shared" ref="J22" si="11">J21/D21</f>
        <v>0.6</v>
      </c>
      <c r="K22" s="374">
        <f>K21/F21</f>
        <v>0.08</v>
      </c>
      <c r="L22" s="461"/>
      <c r="M22" s="374">
        <f>M21/F21</f>
        <v>0.32</v>
      </c>
      <c r="N22" s="376">
        <f t="shared" ref="N22" si="12">N21/F21</f>
        <v>0.6</v>
      </c>
      <c r="O22" s="376">
        <f t="shared" ref="O22" si="13">O21/F21</f>
        <v>0.08</v>
      </c>
      <c r="P22" s="461"/>
      <c r="Q22" s="374">
        <f>Q21/F21</f>
        <v>0.32</v>
      </c>
      <c r="R22" s="377">
        <f t="shared" ref="R22" si="14">R21/F21</f>
        <v>0.6</v>
      </c>
    </row>
    <row r="23" spans="1:18" ht="25.2" customHeight="1" thickTop="1" thickBot="1" x14ac:dyDescent="0.25">
      <c r="A23" s="1"/>
      <c r="B23" s="765"/>
      <c r="C23" s="585" t="s">
        <v>271</v>
      </c>
      <c r="D23" s="309">
        <v>82</v>
      </c>
      <c r="E23" s="493">
        <v>407</v>
      </c>
      <c r="F23" s="557">
        <f t="shared" si="2"/>
        <v>82</v>
      </c>
      <c r="G23" s="8">
        <v>2</v>
      </c>
      <c r="H23" s="575">
        <f t="shared" ref="H23" si="15">L23+P23</f>
        <v>5</v>
      </c>
      <c r="I23" s="8">
        <v>41</v>
      </c>
      <c r="J23" s="75">
        <f t="shared" ref="J23" si="16">D23-G23-I23</f>
        <v>39</v>
      </c>
      <c r="K23" s="8">
        <v>2</v>
      </c>
      <c r="L23" s="7">
        <v>4</v>
      </c>
      <c r="M23" s="8">
        <v>40</v>
      </c>
      <c r="N23" s="3">
        <f t="shared" ref="N23" si="17">F23-K23-M23</f>
        <v>40</v>
      </c>
      <c r="O23" s="3">
        <v>2</v>
      </c>
      <c r="P23" s="7">
        <v>1</v>
      </c>
      <c r="Q23" s="8">
        <v>41</v>
      </c>
      <c r="R23" s="204">
        <f t="shared" ref="R23" si="18">F23-O23-Q23</f>
        <v>39</v>
      </c>
    </row>
    <row r="24" spans="1:18" ht="25.2" customHeight="1" thickTop="1" thickBot="1" x14ac:dyDescent="0.25">
      <c r="A24" s="1"/>
      <c r="B24" s="765"/>
      <c r="C24" s="756"/>
      <c r="D24" s="332"/>
      <c r="E24" s="492"/>
      <c r="F24" s="557">
        <f t="shared" si="2"/>
        <v>0</v>
      </c>
      <c r="G24" s="374">
        <f t="shared" ref="G24" si="19">G23/D23</f>
        <v>2.4390243902439025E-2</v>
      </c>
      <c r="H24" s="461"/>
      <c r="I24" s="374">
        <f t="shared" ref="I24" si="20">I23/D23</f>
        <v>0.5</v>
      </c>
      <c r="J24" s="331">
        <f t="shared" ref="J24" si="21">J23/D23</f>
        <v>0.47560975609756095</v>
      </c>
      <c r="K24" s="374">
        <f>K23/F23</f>
        <v>2.4390243902439025E-2</v>
      </c>
      <c r="L24" s="461"/>
      <c r="M24" s="374">
        <f>M23/F23</f>
        <v>0.48780487804878048</v>
      </c>
      <c r="N24" s="376">
        <f t="shared" ref="N24" si="22">N23/F23</f>
        <v>0.48780487804878048</v>
      </c>
      <c r="O24" s="376">
        <f t="shared" ref="O24" si="23">O23/F23</f>
        <v>2.4390243902439025E-2</v>
      </c>
      <c r="P24" s="461"/>
      <c r="Q24" s="374">
        <f t="shared" ref="Q24" si="24">Q23/F23</f>
        <v>0.5</v>
      </c>
      <c r="R24" s="377">
        <f t="shared" ref="R24" si="25">R23/F23</f>
        <v>0.47560975609756095</v>
      </c>
    </row>
    <row r="25" spans="1:18" ht="25.2" customHeight="1" thickTop="1" thickBot="1" x14ac:dyDescent="0.25">
      <c r="A25" s="1"/>
      <c r="B25" s="765"/>
      <c r="C25" s="584" t="s">
        <v>272</v>
      </c>
      <c r="D25" s="309">
        <v>8</v>
      </c>
      <c r="E25" s="493">
        <v>72</v>
      </c>
      <c r="F25" s="557">
        <f t="shared" si="2"/>
        <v>8</v>
      </c>
      <c r="G25" s="8">
        <v>1</v>
      </c>
      <c r="H25" s="575">
        <f t="shared" ref="H25" si="26">L25+P25</f>
        <v>36</v>
      </c>
      <c r="I25" s="8">
        <v>2</v>
      </c>
      <c r="J25" s="75">
        <f t="shared" ref="J25" si="27">D25-G25-I25</f>
        <v>5</v>
      </c>
      <c r="K25" s="8">
        <v>1</v>
      </c>
      <c r="L25" s="7">
        <v>2</v>
      </c>
      <c r="M25" s="8">
        <v>1</v>
      </c>
      <c r="N25" s="3">
        <f t="shared" ref="N25" si="28">F25-K25-M25</f>
        <v>6</v>
      </c>
      <c r="O25" s="3">
        <v>1</v>
      </c>
      <c r="P25" s="7">
        <v>34</v>
      </c>
      <c r="Q25" s="8">
        <v>2</v>
      </c>
      <c r="R25" s="204">
        <f t="shared" ref="R25" si="29">F25-O25-Q25</f>
        <v>5</v>
      </c>
    </row>
    <row r="26" spans="1:18" ht="25.2" customHeight="1" thickTop="1" thickBot="1" x14ac:dyDescent="0.25">
      <c r="A26" s="1"/>
      <c r="B26" s="765"/>
      <c r="C26" s="756"/>
      <c r="D26" s="332"/>
      <c r="E26" s="492"/>
      <c r="F26" s="557">
        <f t="shared" si="2"/>
        <v>0</v>
      </c>
      <c r="G26" s="374">
        <f t="shared" ref="G26" si="30">G25/D25</f>
        <v>0.125</v>
      </c>
      <c r="H26" s="81"/>
      <c r="I26" s="374">
        <f t="shared" ref="I26" si="31">I25/D25</f>
        <v>0.25</v>
      </c>
      <c r="J26" s="331">
        <f>J25/D25</f>
        <v>0.625</v>
      </c>
      <c r="K26" s="374">
        <f>K25/F25</f>
        <v>0.125</v>
      </c>
      <c r="L26" s="461"/>
      <c r="M26" s="374">
        <f>M25/F25</f>
        <v>0.125</v>
      </c>
      <c r="N26" s="376">
        <f t="shared" ref="N26" si="32">N25/F25</f>
        <v>0.75</v>
      </c>
      <c r="O26" s="376">
        <f t="shared" ref="O26" si="33">O25/F25</f>
        <v>0.125</v>
      </c>
      <c r="P26" s="461"/>
      <c r="Q26" s="374">
        <f t="shared" ref="Q26" si="34">Q25/F25</f>
        <v>0.25</v>
      </c>
      <c r="R26" s="377">
        <f t="shared" ref="R26" si="35">R25/F25</f>
        <v>0.625</v>
      </c>
    </row>
    <row r="27" spans="1:18" ht="25.2" customHeight="1" thickTop="1" thickBot="1" x14ac:dyDescent="0.25">
      <c r="A27" s="1"/>
      <c r="B27" s="765"/>
      <c r="C27" s="584" t="s">
        <v>273</v>
      </c>
      <c r="D27" s="309">
        <v>176</v>
      </c>
      <c r="E27" s="497">
        <v>1298</v>
      </c>
      <c r="F27" s="557">
        <f t="shared" si="2"/>
        <v>176</v>
      </c>
      <c r="G27" s="8">
        <v>15</v>
      </c>
      <c r="H27" s="574">
        <f t="shared" ref="H27" si="36">L27+P27</f>
        <v>25</v>
      </c>
      <c r="I27" s="8">
        <v>85</v>
      </c>
      <c r="J27" s="75">
        <f t="shared" ref="J27" si="37">D27-G27-I27</f>
        <v>76</v>
      </c>
      <c r="K27" s="8">
        <v>11</v>
      </c>
      <c r="L27" s="7">
        <v>6</v>
      </c>
      <c r="M27" s="8">
        <v>86</v>
      </c>
      <c r="N27" s="3">
        <f t="shared" ref="N27" si="38">F27-K27-M27</f>
        <v>79</v>
      </c>
      <c r="O27" s="3">
        <v>15</v>
      </c>
      <c r="P27" s="7">
        <v>19</v>
      </c>
      <c r="Q27" s="8">
        <v>85</v>
      </c>
      <c r="R27" s="204">
        <f t="shared" ref="R27" si="39">F27-O27-Q27</f>
        <v>76</v>
      </c>
    </row>
    <row r="28" spans="1:18" ht="25.2" customHeight="1" thickTop="1" thickBot="1" x14ac:dyDescent="0.25">
      <c r="A28" s="1"/>
      <c r="B28" s="765"/>
      <c r="C28" s="756"/>
      <c r="D28" s="329"/>
      <c r="E28" s="492"/>
      <c r="F28" s="557">
        <f t="shared" si="2"/>
        <v>0</v>
      </c>
      <c r="G28" s="391">
        <f t="shared" ref="G28" si="40">G27/D27</f>
        <v>8.5227272727272721E-2</v>
      </c>
      <c r="H28" s="87"/>
      <c r="I28" s="391">
        <f t="shared" ref="I28" si="41">I27/D27</f>
        <v>0.48295454545454547</v>
      </c>
      <c r="J28" s="489">
        <f t="shared" ref="J28" si="42">J27/D27</f>
        <v>0.43181818181818182</v>
      </c>
      <c r="K28" s="374">
        <f>K27/F27</f>
        <v>6.25E-2</v>
      </c>
      <c r="L28" s="461"/>
      <c r="M28" s="374">
        <f>M27/F27</f>
        <v>0.48863636363636365</v>
      </c>
      <c r="N28" s="376">
        <f t="shared" ref="N28" si="43">N27/F27</f>
        <v>0.44886363636363635</v>
      </c>
      <c r="O28" s="391">
        <f t="shared" ref="O28" si="44">O27/F27</f>
        <v>8.5227272727272721E-2</v>
      </c>
      <c r="P28" s="566"/>
      <c r="Q28" s="391">
        <f t="shared" ref="Q28" si="45">Q27/F27</f>
        <v>0.48295454545454547</v>
      </c>
      <c r="R28" s="489">
        <f t="shared" ref="R28" si="46">R27/F27</f>
        <v>0.43181818181818182</v>
      </c>
    </row>
    <row r="29" spans="1:18" ht="25.2" customHeight="1" thickTop="1" thickBot="1" x14ac:dyDescent="0.25">
      <c r="A29" s="1"/>
      <c r="B29" s="580" t="s">
        <v>274</v>
      </c>
      <c r="C29" s="686" t="s">
        <v>275</v>
      </c>
      <c r="D29" s="316">
        <v>106</v>
      </c>
      <c r="E29" s="491">
        <v>76</v>
      </c>
      <c r="F29" s="557">
        <f t="shared" si="2"/>
        <v>106</v>
      </c>
      <c r="G29" s="23">
        <v>2</v>
      </c>
      <c r="H29" s="14">
        <f>L29+P29</f>
        <v>5</v>
      </c>
      <c r="I29" s="23">
        <v>32</v>
      </c>
      <c r="J29" s="74">
        <f t="shared" ref="J29" si="47">D29-G29-I29</f>
        <v>72</v>
      </c>
      <c r="K29" s="39">
        <v>2</v>
      </c>
      <c r="L29" s="40">
        <v>3</v>
      </c>
      <c r="M29" s="39">
        <v>31</v>
      </c>
      <c r="N29" s="380">
        <f>F29-K29-M29</f>
        <v>73</v>
      </c>
      <c r="O29" s="10">
        <v>2</v>
      </c>
      <c r="P29" s="14">
        <v>2</v>
      </c>
      <c r="Q29" s="23">
        <v>30</v>
      </c>
      <c r="R29" s="389">
        <f t="shared" ref="R29" si="48">F29-O29-Q29</f>
        <v>74</v>
      </c>
    </row>
    <row r="30" spans="1:18" ht="25.2" customHeight="1" thickTop="1" thickBot="1" x14ac:dyDescent="0.25">
      <c r="A30" s="1"/>
      <c r="B30" s="765"/>
      <c r="C30" s="586"/>
      <c r="D30" s="332"/>
      <c r="E30" s="496"/>
      <c r="F30" s="557">
        <f t="shared" si="2"/>
        <v>0</v>
      </c>
      <c r="G30" s="374">
        <f t="shared" ref="G30" si="49">G29/D29</f>
        <v>1.8867924528301886E-2</v>
      </c>
      <c r="H30" s="461"/>
      <c r="I30" s="374">
        <f t="shared" ref="I30" si="50">I29/D29</f>
        <v>0.30188679245283018</v>
      </c>
      <c r="J30" s="331">
        <f t="shared" ref="J30" si="51">J29/D29</f>
        <v>0.67924528301886788</v>
      </c>
      <c r="K30" s="374">
        <f>K29/F29</f>
        <v>1.8867924528301886E-2</v>
      </c>
      <c r="L30" s="461"/>
      <c r="M30" s="374">
        <f>M29/F29</f>
        <v>0.29245283018867924</v>
      </c>
      <c r="N30" s="376">
        <f t="shared" ref="N30" si="52">N29/F29</f>
        <v>0.68867924528301883</v>
      </c>
      <c r="O30" s="376">
        <f t="shared" ref="O30" si="53">O29/F29</f>
        <v>1.8867924528301886E-2</v>
      </c>
      <c r="P30" s="461"/>
      <c r="Q30" s="374">
        <f t="shared" ref="Q30" si="54">Q29/F29</f>
        <v>0.28301886792452829</v>
      </c>
      <c r="R30" s="377">
        <f t="shared" ref="R30" si="55">R29/F29</f>
        <v>0.69811320754716977</v>
      </c>
    </row>
    <row r="31" spans="1:18" ht="25.2" customHeight="1" thickTop="1" thickBot="1" x14ac:dyDescent="0.25">
      <c r="A31" s="1"/>
      <c r="B31" s="765"/>
      <c r="C31" s="584" t="s">
        <v>276</v>
      </c>
      <c r="D31" s="320">
        <v>171</v>
      </c>
      <c r="E31" s="494">
        <v>232</v>
      </c>
      <c r="F31" s="557">
        <f t="shared" si="2"/>
        <v>171</v>
      </c>
      <c r="G31" s="8">
        <v>7</v>
      </c>
      <c r="H31" s="7">
        <f>L31+P31</f>
        <v>14</v>
      </c>
      <c r="I31" s="8">
        <v>71</v>
      </c>
      <c r="J31" s="75">
        <f t="shared" ref="J31" si="56">D31-G31-I31</f>
        <v>93</v>
      </c>
      <c r="K31" s="8">
        <v>5</v>
      </c>
      <c r="L31" s="7">
        <v>7</v>
      </c>
      <c r="M31" s="8">
        <v>70</v>
      </c>
      <c r="N31" s="3">
        <f t="shared" ref="N31" si="57">F31-K31-M31</f>
        <v>96</v>
      </c>
      <c r="O31" s="3">
        <v>5</v>
      </c>
      <c r="P31" s="7">
        <v>7</v>
      </c>
      <c r="Q31" s="8">
        <v>71</v>
      </c>
      <c r="R31" s="204">
        <f t="shared" ref="R31" si="58">F31-O31-Q31</f>
        <v>95</v>
      </c>
    </row>
    <row r="32" spans="1:18" ht="25.2" customHeight="1" thickTop="1" thickBot="1" x14ac:dyDescent="0.25">
      <c r="A32" s="1"/>
      <c r="B32" s="765"/>
      <c r="C32" s="586"/>
      <c r="D32" s="332"/>
      <c r="E32" s="496"/>
      <c r="F32" s="557">
        <f t="shared" si="2"/>
        <v>0</v>
      </c>
      <c r="G32" s="374">
        <f t="shared" ref="G32" si="59">G31/D31</f>
        <v>4.0935672514619881E-2</v>
      </c>
      <c r="H32" s="461"/>
      <c r="I32" s="374">
        <f t="shared" ref="I32" si="60">I31/D31</f>
        <v>0.41520467836257308</v>
      </c>
      <c r="J32" s="331">
        <f t="shared" ref="J32" si="61">J31/D31</f>
        <v>0.54385964912280704</v>
      </c>
      <c r="K32" s="374">
        <f>K31/F31</f>
        <v>2.9239766081871343E-2</v>
      </c>
      <c r="L32" s="461"/>
      <c r="M32" s="374">
        <f>M31/F31</f>
        <v>0.40935672514619881</v>
      </c>
      <c r="N32" s="376">
        <f t="shared" ref="N32" si="62">N31/F31</f>
        <v>0.56140350877192979</v>
      </c>
      <c r="O32" s="376">
        <f t="shared" ref="O32" si="63">O31/F31</f>
        <v>2.9239766081871343E-2</v>
      </c>
      <c r="P32" s="461"/>
      <c r="Q32" s="374">
        <f t="shared" ref="Q32" si="64">Q31/F31</f>
        <v>0.41520467836257308</v>
      </c>
      <c r="R32" s="377">
        <f t="shared" ref="R32" si="65">R31/F31</f>
        <v>0.55555555555555558</v>
      </c>
    </row>
    <row r="33" spans="1:18" ht="25.2" customHeight="1" thickTop="1" thickBot="1" x14ac:dyDescent="0.25">
      <c r="A33" s="1"/>
      <c r="B33" s="765"/>
      <c r="C33" s="584" t="s">
        <v>277</v>
      </c>
      <c r="D33" s="329">
        <v>49</v>
      </c>
      <c r="E33" s="494">
        <v>212</v>
      </c>
      <c r="F33" s="557">
        <f t="shared" si="2"/>
        <v>49</v>
      </c>
      <c r="G33" s="8">
        <v>3</v>
      </c>
      <c r="H33" s="7">
        <f>L33+P33</f>
        <v>0</v>
      </c>
      <c r="I33" s="8">
        <v>24</v>
      </c>
      <c r="J33" s="75">
        <f t="shared" ref="J33" si="66">D33-G33-I33</f>
        <v>22</v>
      </c>
      <c r="K33" s="8">
        <v>3</v>
      </c>
      <c r="L33" s="7">
        <v>0</v>
      </c>
      <c r="M33" s="8">
        <v>24</v>
      </c>
      <c r="N33" s="3">
        <f t="shared" ref="N33" si="67">F33-K33-M33</f>
        <v>22</v>
      </c>
      <c r="O33" s="3">
        <v>3</v>
      </c>
      <c r="P33" s="7">
        <v>0</v>
      </c>
      <c r="Q33" s="8">
        <v>24</v>
      </c>
      <c r="R33" s="204">
        <f t="shared" ref="R33" si="68">F33-O33-Q33</f>
        <v>22</v>
      </c>
    </row>
    <row r="34" spans="1:18" ht="25.2" customHeight="1" thickTop="1" thickBot="1" x14ac:dyDescent="0.25">
      <c r="A34" s="1"/>
      <c r="B34" s="765"/>
      <c r="C34" s="586"/>
      <c r="D34" s="332"/>
      <c r="E34" s="496"/>
      <c r="F34" s="557">
        <f t="shared" si="2"/>
        <v>0</v>
      </c>
      <c r="G34" s="374">
        <f t="shared" ref="G34" si="69">G33/D33</f>
        <v>6.1224489795918366E-2</v>
      </c>
      <c r="H34" s="461"/>
      <c r="I34" s="374">
        <f t="shared" ref="I34" si="70">I33/D33</f>
        <v>0.48979591836734693</v>
      </c>
      <c r="J34" s="331">
        <f t="shared" ref="J34" si="71">J33/D33</f>
        <v>0.44897959183673469</v>
      </c>
      <c r="K34" s="374">
        <f>K33/F33</f>
        <v>6.1224489795918366E-2</v>
      </c>
      <c r="L34" s="461"/>
      <c r="M34" s="374">
        <f>M33/F33</f>
        <v>0.48979591836734693</v>
      </c>
      <c r="N34" s="376">
        <f t="shared" ref="N34" si="72">N33/F33</f>
        <v>0.44897959183673469</v>
      </c>
      <c r="O34" s="376">
        <f t="shared" ref="O34" si="73">O33/F33</f>
        <v>6.1224489795918366E-2</v>
      </c>
      <c r="P34" s="461"/>
      <c r="Q34" s="374">
        <f t="shared" ref="Q34" si="74">Q33/F33</f>
        <v>0.48979591836734693</v>
      </c>
      <c r="R34" s="377">
        <f t="shared" ref="R34" si="75">R33/F33</f>
        <v>0.44897959183673469</v>
      </c>
    </row>
    <row r="35" spans="1:18" ht="25.2" customHeight="1" thickTop="1" thickBot="1" x14ac:dyDescent="0.25">
      <c r="A35" s="1"/>
      <c r="B35" s="765"/>
      <c r="C35" s="584" t="s">
        <v>278</v>
      </c>
      <c r="D35" s="329">
        <v>38</v>
      </c>
      <c r="E35" s="494">
        <v>275</v>
      </c>
      <c r="F35" s="557">
        <f t="shared" si="2"/>
        <v>38</v>
      </c>
      <c r="G35" s="8">
        <v>4</v>
      </c>
      <c r="H35" s="7">
        <f t="shared" ref="H35" si="76">L35+P35</f>
        <v>0</v>
      </c>
      <c r="I35" s="8">
        <v>25</v>
      </c>
      <c r="J35" s="75">
        <f t="shared" ref="J35" si="77">D35-G35-I35</f>
        <v>9</v>
      </c>
      <c r="K35" s="8">
        <v>4</v>
      </c>
      <c r="L35" s="7">
        <v>0</v>
      </c>
      <c r="M35" s="8">
        <v>25</v>
      </c>
      <c r="N35" s="3">
        <f t="shared" ref="N35" si="78">F35-K35-M35</f>
        <v>9</v>
      </c>
      <c r="O35" s="3">
        <v>4</v>
      </c>
      <c r="P35" s="7">
        <v>0</v>
      </c>
      <c r="Q35" s="8">
        <v>25</v>
      </c>
      <c r="R35" s="204">
        <f t="shared" ref="R35" si="79">F35-O35-Q35</f>
        <v>9</v>
      </c>
    </row>
    <row r="36" spans="1:18" ht="25.2" customHeight="1" thickTop="1" thickBot="1" x14ac:dyDescent="0.25">
      <c r="A36" s="1"/>
      <c r="B36" s="765"/>
      <c r="C36" s="586"/>
      <c r="D36" s="332"/>
      <c r="E36" s="496"/>
      <c r="F36" s="557">
        <f t="shared" si="2"/>
        <v>0</v>
      </c>
      <c r="G36" s="374">
        <f t="shared" ref="G36" si="80">G35/D35</f>
        <v>0.10526315789473684</v>
      </c>
      <c r="H36" s="461"/>
      <c r="I36" s="374">
        <f t="shared" ref="I36" si="81">I35/D35</f>
        <v>0.65789473684210531</v>
      </c>
      <c r="J36" s="331">
        <f t="shared" ref="J36" si="82">J35/D35</f>
        <v>0.23684210526315788</v>
      </c>
      <c r="K36" s="374">
        <f>K35/F35</f>
        <v>0.10526315789473684</v>
      </c>
      <c r="L36" s="461"/>
      <c r="M36" s="374">
        <f>M35/F35</f>
        <v>0.65789473684210531</v>
      </c>
      <c r="N36" s="376">
        <f t="shared" ref="N36" si="83">N35/F35</f>
        <v>0.23684210526315788</v>
      </c>
      <c r="O36" s="376">
        <f t="shared" ref="O36" si="84">O35/F35</f>
        <v>0.10526315789473684</v>
      </c>
      <c r="P36" s="461"/>
      <c r="Q36" s="374">
        <f t="shared" ref="Q36" si="85">Q35/F35</f>
        <v>0.65789473684210531</v>
      </c>
      <c r="R36" s="377">
        <f t="shared" ref="R36" si="86">R35/F35</f>
        <v>0.23684210526315788</v>
      </c>
    </row>
    <row r="37" spans="1:18" ht="25.2" customHeight="1" thickTop="1" thickBot="1" x14ac:dyDescent="0.25">
      <c r="A37" s="1"/>
      <c r="B37" s="765"/>
      <c r="C37" s="584" t="s">
        <v>279</v>
      </c>
      <c r="D37" s="329">
        <v>33</v>
      </c>
      <c r="E37" s="494">
        <v>390</v>
      </c>
      <c r="F37" s="557">
        <f t="shared" si="2"/>
        <v>33</v>
      </c>
      <c r="G37" s="8">
        <v>5</v>
      </c>
      <c r="H37" s="7">
        <f t="shared" ref="H37" si="87">L37+P37</f>
        <v>10</v>
      </c>
      <c r="I37" s="8">
        <v>19</v>
      </c>
      <c r="J37" s="75">
        <f t="shared" ref="J37" si="88">D37-G37-I37</f>
        <v>9</v>
      </c>
      <c r="K37" s="8">
        <v>3</v>
      </c>
      <c r="L37" s="7">
        <v>4</v>
      </c>
      <c r="M37" s="8">
        <v>20</v>
      </c>
      <c r="N37" s="3">
        <f t="shared" ref="N37" si="89">F37-K37-M37</f>
        <v>10</v>
      </c>
      <c r="O37" s="3">
        <v>5</v>
      </c>
      <c r="P37" s="7">
        <v>6</v>
      </c>
      <c r="Q37" s="8">
        <v>19</v>
      </c>
      <c r="R37" s="204">
        <f t="shared" ref="R37" si="90">F37-O37-Q37</f>
        <v>9</v>
      </c>
    </row>
    <row r="38" spans="1:18" ht="25.2" customHeight="1" thickTop="1" thickBot="1" x14ac:dyDescent="0.25">
      <c r="A38" s="1"/>
      <c r="B38" s="765"/>
      <c r="C38" s="586"/>
      <c r="D38" s="332"/>
      <c r="E38" s="496"/>
      <c r="F38" s="557">
        <f t="shared" si="2"/>
        <v>0</v>
      </c>
      <c r="G38" s="374">
        <f t="shared" ref="G38" si="91">G37/D37</f>
        <v>0.15151515151515152</v>
      </c>
      <c r="H38" s="461"/>
      <c r="I38" s="374">
        <f t="shared" ref="I38" si="92">I37/D37</f>
        <v>0.5757575757575758</v>
      </c>
      <c r="J38" s="331">
        <f t="shared" ref="J38" si="93">J37/D37</f>
        <v>0.27272727272727271</v>
      </c>
      <c r="K38" s="374">
        <f>K37/F37</f>
        <v>9.0909090909090912E-2</v>
      </c>
      <c r="L38" s="461"/>
      <c r="M38" s="374">
        <f>M37/F37</f>
        <v>0.60606060606060608</v>
      </c>
      <c r="N38" s="376">
        <f t="shared" ref="N38" si="94">N37/F37</f>
        <v>0.30303030303030304</v>
      </c>
      <c r="O38" s="376">
        <f t="shared" ref="O38" si="95">O37/F37</f>
        <v>0.15151515151515152</v>
      </c>
      <c r="P38" s="461"/>
      <c r="Q38" s="374">
        <f t="shared" ref="Q38" si="96">Q37/F37</f>
        <v>0.5757575757575758</v>
      </c>
      <c r="R38" s="377">
        <f t="shared" ref="R38" si="97">R37/F37</f>
        <v>0.27272727272727271</v>
      </c>
    </row>
    <row r="39" spans="1:18" ht="25.2" customHeight="1" thickTop="1" thickBot="1" x14ac:dyDescent="0.25">
      <c r="A39" s="1"/>
      <c r="B39" s="765"/>
      <c r="C39" s="585" t="s">
        <v>280</v>
      </c>
      <c r="D39" s="320">
        <v>30</v>
      </c>
      <c r="E39" s="498">
        <v>1150</v>
      </c>
      <c r="F39" s="557">
        <f t="shared" si="2"/>
        <v>30</v>
      </c>
      <c r="G39" s="8">
        <v>7</v>
      </c>
      <c r="H39" s="7">
        <f t="shared" ref="H39" si="98">L39+P39</f>
        <v>110</v>
      </c>
      <c r="I39" s="8">
        <v>15</v>
      </c>
      <c r="J39" s="75">
        <f t="shared" ref="J39" si="99">D39-G39-I39</f>
        <v>8</v>
      </c>
      <c r="K39" s="8">
        <v>7</v>
      </c>
      <c r="L39" s="7">
        <v>53</v>
      </c>
      <c r="M39" s="8">
        <v>15</v>
      </c>
      <c r="N39" s="3">
        <f t="shared" ref="N39" si="100">F39-K39-M39</f>
        <v>8</v>
      </c>
      <c r="O39" s="3">
        <v>7</v>
      </c>
      <c r="P39" s="7">
        <v>57</v>
      </c>
      <c r="Q39" s="8">
        <v>15</v>
      </c>
      <c r="R39" s="204">
        <f t="shared" ref="R39" si="101">F39-O39-Q39</f>
        <v>8</v>
      </c>
    </row>
    <row r="40" spans="1:18" ht="25.2" customHeight="1" thickTop="1" thickBot="1" x14ac:dyDescent="0.25">
      <c r="A40" s="1"/>
      <c r="B40" s="765"/>
      <c r="C40" s="756"/>
      <c r="D40" s="329"/>
      <c r="E40" s="492"/>
      <c r="F40" s="557">
        <f t="shared" si="2"/>
        <v>0</v>
      </c>
      <c r="G40" s="374">
        <f t="shared" ref="G40" si="102">G39/D39</f>
        <v>0.23333333333333334</v>
      </c>
      <c r="H40" s="461"/>
      <c r="I40" s="374">
        <f t="shared" ref="I40" si="103">I39/D39</f>
        <v>0.5</v>
      </c>
      <c r="J40" s="331">
        <f t="shared" ref="J40" si="104">J39/D39</f>
        <v>0.26666666666666666</v>
      </c>
      <c r="K40" s="374">
        <f>K39/F39</f>
        <v>0.23333333333333334</v>
      </c>
      <c r="L40" s="461"/>
      <c r="M40" s="374">
        <f>M39/F39</f>
        <v>0.5</v>
      </c>
      <c r="N40" s="376">
        <f t="shared" ref="N40" si="105">N39/F39</f>
        <v>0.26666666666666666</v>
      </c>
      <c r="O40" s="376">
        <f t="shared" ref="O40" si="106">O39/F39</f>
        <v>0.23333333333333334</v>
      </c>
      <c r="P40" s="461"/>
      <c r="Q40" s="374">
        <f t="shared" ref="Q40" si="107">Q39/F39</f>
        <v>0.5</v>
      </c>
      <c r="R40" s="377">
        <f t="shared" ref="R40" si="108">R39/F39</f>
        <v>0.26666666666666666</v>
      </c>
    </row>
    <row r="41" spans="1:18" ht="25.2" customHeight="1" thickTop="1" x14ac:dyDescent="0.2">
      <c r="A41" s="1"/>
      <c r="B41" s="765"/>
      <c r="C41" s="182" t="s">
        <v>281</v>
      </c>
      <c r="D41" s="183">
        <f>D31+D33+D35+D37</f>
        <v>291</v>
      </c>
      <c r="E41" s="499">
        <f>E31+E33+E35+E37</f>
        <v>1109</v>
      </c>
      <c r="F41" s="558">
        <f>F31+F33+F35+F37</f>
        <v>291</v>
      </c>
      <c r="G41" s="39">
        <f t="shared" ref="G41:H41" si="109">G31+G33+G35+G37</f>
        <v>19</v>
      </c>
      <c r="H41" s="40">
        <f t="shared" si="109"/>
        <v>24</v>
      </c>
      <c r="I41" s="39">
        <f>I31+I33+I35+I37</f>
        <v>139</v>
      </c>
      <c r="J41" s="73">
        <f>J31+J33+J35+J37</f>
        <v>133</v>
      </c>
      <c r="K41" s="39">
        <f t="shared" ref="K41:R41" si="110">K31+K33+K35+K37</f>
        <v>15</v>
      </c>
      <c r="L41" s="40">
        <f t="shared" si="110"/>
        <v>11</v>
      </c>
      <c r="M41" s="39">
        <f t="shared" si="110"/>
        <v>139</v>
      </c>
      <c r="N41" s="380">
        <f t="shared" si="110"/>
        <v>137</v>
      </c>
      <c r="O41" s="380">
        <f t="shared" si="110"/>
        <v>17</v>
      </c>
      <c r="P41" s="40">
        <f t="shared" si="110"/>
        <v>13</v>
      </c>
      <c r="Q41" s="39">
        <f t="shared" si="110"/>
        <v>139</v>
      </c>
      <c r="R41" s="203">
        <f t="shared" si="110"/>
        <v>135</v>
      </c>
    </row>
    <row r="42" spans="1:18" ht="25.2" customHeight="1" x14ac:dyDescent="0.2">
      <c r="A42" s="1"/>
      <c r="B42" s="765"/>
      <c r="C42" s="16" t="s">
        <v>282</v>
      </c>
      <c r="D42" s="332"/>
      <c r="E42" s="492"/>
      <c r="F42" s="559"/>
      <c r="G42" s="374">
        <f>G41/D41</f>
        <v>6.5292096219931275E-2</v>
      </c>
      <c r="H42" s="461"/>
      <c r="I42" s="374">
        <f>I41/D41</f>
        <v>0.47766323024054985</v>
      </c>
      <c r="J42" s="331">
        <f>J41/D41</f>
        <v>0.45704467353951889</v>
      </c>
      <c r="K42" s="374">
        <f>K41/F41</f>
        <v>5.1546391752577317E-2</v>
      </c>
      <c r="L42" s="461"/>
      <c r="M42" s="374">
        <f>M41/F41</f>
        <v>0.47766323024054985</v>
      </c>
      <c r="N42" s="376">
        <f>N41/F41</f>
        <v>0.47079037800687284</v>
      </c>
      <c r="O42" s="376">
        <f>O41/F41</f>
        <v>5.8419243986254296E-2</v>
      </c>
      <c r="P42" s="461"/>
      <c r="Q42" s="374">
        <f>Q41/F41</f>
        <v>0.47766323024054985</v>
      </c>
      <c r="R42" s="377">
        <f>R41/F41</f>
        <v>0.46391752577319589</v>
      </c>
    </row>
    <row r="43" spans="1:18" ht="25.2" customHeight="1" x14ac:dyDescent="0.2">
      <c r="A43" s="1"/>
      <c r="B43" s="765"/>
      <c r="C43" s="180" t="s">
        <v>281</v>
      </c>
      <c r="D43" s="184">
        <f>D33+D35+D37+D39</f>
        <v>150</v>
      </c>
      <c r="E43" s="500">
        <f>E33+E35+E37+E39</f>
        <v>2027</v>
      </c>
      <c r="F43" s="560">
        <f>F33+F35+F37+F39</f>
        <v>150</v>
      </c>
      <c r="G43" s="8">
        <f t="shared" ref="G43:J43" si="111">G33+G35+G37+G39</f>
        <v>19</v>
      </c>
      <c r="H43" s="7">
        <f t="shared" si="111"/>
        <v>120</v>
      </c>
      <c r="I43" s="8">
        <f t="shared" si="111"/>
        <v>83</v>
      </c>
      <c r="J43" s="75">
        <f t="shared" si="111"/>
        <v>48</v>
      </c>
      <c r="K43" s="8">
        <f t="shared" ref="K43:R43" si="112">K33+K35+K37+K39</f>
        <v>17</v>
      </c>
      <c r="L43" s="7">
        <f t="shared" si="112"/>
        <v>57</v>
      </c>
      <c r="M43" s="8">
        <f t="shared" si="112"/>
        <v>84</v>
      </c>
      <c r="N43" s="3">
        <f t="shared" si="112"/>
        <v>49</v>
      </c>
      <c r="O43" s="3">
        <f t="shared" si="112"/>
        <v>19</v>
      </c>
      <c r="P43" s="7">
        <f t="shared" si="112"/>
        <v>63</v>
      </c>
      <c r="Q43" s="8">
        <f t="shared" si="112"/>
        <v>83</v>
      </c>
      <c r="R43" s="204">
        <f t="shared" si="112"/>
        <v>48</v>
      </c>
    </row>
    <row r="44" spans="1:18" ht="25.2" customHeight="1" thickBot="1" x14ac:dyDescent="0.25">
      <c r="A44" s="1"/>
      <c r="B44" s="669"/>
      <c r="C44" s="16" t="s">
        <v>283</v>
      </c>
      <c r="D44" s="332"/>
      <c r="E44" s="495"/>
      <c r="F44" s="561"/>
      <c r="G44" s="383">
        <f>G43/D43</f>
        <v>0.12666666666666668</v>
      </c>
      <c r="H44" s="563"/>
      <c r="I44" s="383">
        <f>I43/D43</f>
        <v>0.55333333333333334</v>
      </c>
      <c r="J44" s="334">
        <f>J43/D43</f>
        <v>0.32</v>
      </c>
      <c r="K44" s="404">
        <f>K43/F43</f>
        <v>0.11333333333333333</v>
      </c>
      <c r="L44" s="462"/>
      <c r="M44" s="404">
        <f>M43/F43</f>
        <v>0.56000000000000005</v>
      </c>
      <c r="N44" s="405">
        <f>N43/F43</f>
        <v>0.32666666666666666</v>
      </c>
      <c r="O44" s="405">
        <f>O43/F43</f>
        <v>0.12666666666666668</v>
      </c>
      <c r="P44" s="462"/>
      <c r="Q44" s="404">
        <f>Q43/F43</f>
        <v>0.55333333333333334</v>
      </c>
      <c r="R44" s="406">
        <f>R43/F43</f>
        <v>0.32</v>
      </c>
    </row>
    <row r="45" spans="1:18" ht="15" customHeight="1" x14ac:dyDescent="0.2">
      <c r="B45" s="158"/>
      <c r="C45" s="196"/>
      <c r="D45"/>
      <c r="E45"/>
      <c r="F45" s="460"/>
      <c r="G45"/>
      <c r="H45"/>
      <c r="I45"/>
      <c r="J45" s="76"/>
      <c r="K45"/>
      <c r="L45"/>
      <c r="M45"/>
      <c r="N45" s="76"/>
    </row>
    <row r="46" spans="1:18" x14ac:dyDescent="0.2">
      <c r="C46" s="195"/>
      <c r="D46" s="15"/>
      <c r="E46" s="15"/>
      <c r="F46" s="15"/>
      <c r="O46" s="15"/>
      <c r="P46" s="15"/>
      <c r="Q46" s="15"/>
      <c r="R46" s="15"/>
    </row>
    <row r="47" spans="1:18" x14ac:dyDescent="0.2">
      <c r="C47" s="195"/>
      <c r="D47" s="15"/>
      <c r="E47" s="15"/>
      <c r="F47" s="15"/>
    </row>
    <row r="48" spans="1:18" x14ac:dyDescent="0.2">
      <c r="C48" s="195"/>
      <c r="D48" s="15"/>
      <c r="E48" s="15"/>
      <c r="F48" s="15"/>
    </row>
    <row r="49" spans="3:6" x14ac:dyDescent="0.2">
      <c r="C49" s="195"/>
      <c r="D49" s="15"/>
      <c r="E49" s="15"/>
      <c r="F49" s="15"/>
    </row>
    <row r="50" spans="3:6" x14ac:dyDescent="0.2">
      <c r="C50" s="195"/>
      <c r="D50" s="15"/>
      <c r="E50" s="15"/>
      <c r="F50" s="15"/>
    </row>
    <row r="51" spans="3:6" x14ac:dyDescent="0.2">
      <c r="C51" s="195"/>
      <c r="D51" s="15"/>
      <c r="E51" s="15"/>
      <c r="F51" s="15"/>
    </row>
    <row r="52" spans="3:6" x14ac:dyDescent="0.2">
      <c r="C52" s="195"/>
      <c r="D52" s="15"/>
      <c r="E52" s="15"/>
      <c r="F52" s="15"/>
    </row>
    <row r="53" spans="3:6" x14ac:dyDescent="0.2">
      <c r="C53" s="195"/>
      <c r="D53" s="15"/>
      <c r="E53" s="15"/>
      <c r="F53" s="15"/>
    </row>
    <row r="54" spans="3:6" x14ac:dyDescent="0.2">
      <c r="C54" s="195"/>
      <c r="D54" s="15"/>
      <c r="E54" s="15"/>
      <c r="F54" s="15"/>
    </row>
    <row r="55" spans="3:6" x14ac:dyDescent="0.2">
      <c r="C55" s="195"/>
      <c r="D55" s="15"/>
      <c r="E55" s="15"/>
      <c r="F55" s="15"/>
    </row>
    <row r="56" spans="3:6" x14ac:dyDescent="0.2">
      <c r="C56" s="195"/>
      <c r="D56" s="15"/>
      <c r="E56" s="15"/>
      <c r="F56" s="15"/>
    </row>
    <row r="57" spans="3:6" x14ac:dyDescent="0.2">
      <c r="C57" s="195"/>
      <c r="D57" s="15"/>
      <c r="E57" s="15"/>
      <c r="F57" s="15"/>
    </row>
    <row r="58" spans="3:6" x14ac:dyDescent="0.2">
      <c r="C58" s="195"/>
      <c r="D58" s="15"/>
      <c r="E58" s="15"/>
      <c r="F58" s="15"/>
    </row>
    <row r="59" spans="3:6" x14ac:dyDescent="0.2">
      <c r="C59" s="195"/>
      <c r="D59" s="15"/>
      <c r="E59" s="15"/>
      <c r="F59" s="15"/>
    </row>
    <row r="60" spans="3:6" x14ac:dyDescent="0.2">
      <c r="C60" s="195"/>
      <c r="D60" s="15"/>
      <c r="E60" s="15"/>
      <c r="F60" s="15"/>
    </row>
    <row r="61" spans="3:6" x14ac:dyDescent="0.2">
      <c r="C61" s="195"/>
      <c r="D61" s="15"/>
      <c r="E61" s="15"/>
      <c r="F61" s="15"/>
    </row>
    <row r="62" spans="3:6" x14ac:dyDescent="0.2">
      <c r="C62" s="195"/>
      <c r="D62" s="15"/>
      <c r="E62" s="15"/>
      <c r="F62" s="15"/>
    </row>
    <row r="63" spans="3:6" x14ac:dyDescent="0.2">
      <c r="C63" s="195"/>
      <c r="D63" s="15"/>
      <c r="E63" s="15"/>
      <c r="F63" s="15"/>
    </row>
    <row r="64" spans="3:6" x14ac:dyDescent="0.2">
      <c r="C64" s="195"/>
      <c r="D64" s="15"/>
      <c r="E64" s="15"/>
      <c r="F64" s="15"/>
    </row>
    <row r="65" spans="1:6" x14ac:dyDescent="0.2">
      <c r="C65" s="195"/>
      <c r="D65" s="15"/>
      <c r="E65" s="15"/>
      <c r="F65" s="15"/>
    </row>
    <row r="66" spans="1:6" x14ac:dyDescent="0.2">
      <c r="C66" s="195"/>
      <c r="D66" s="15"/>
      <c r="E66" s="15"/>
      <c r="F66" s="15"/>
    </row>
    <row r="67" spans="1:6" x14ac:dyDescent="0.2">
      <c r="C67" s="195"/>
      <c r="D67" s="15"/>
      <c r="E67" s="15"/>
      <c r="F67" s="15"/>
    </row>
    <row r="68" spans="1:6" x14ac:dyDescent="0.2">
      <c r="C68" s="195"/>
      <c r="D68" s="15"/>
      <c r="E68" s="15"/>
      <c r="F68" s="15"/>
    </row>
    <row r="69" spans="1:6" x14ac:dyDescent="0.2">
      <c r="C69" s="195"/>
      <c r="D69" s="15"/>
      <c r="E69" s="15"/>
      <c r="F69" s="15"/>
    </row>
    <row r="70" spans="1:6" x14ac:dyDescent="0.2">
      <c r="C70" s="195"/>
      <c r="D70" s="15"/>
      <c r="E70" s="15"/>
      <c r="F70" s="15"/>
    </row>
    <row r="71" spans="1:6" x14ac:dyDescent="0.2">
      <c r="A71" s="1"/>
      <c r="B71" s="1"/>
      <c r="C71" s="195"/>
      <c r="D71" s="15"/>
      <c r="E71" s="15"/>
      <c r="F71" s="15"/>
    </row>
    <row r="72" spans="1:6" x14ac:dyDescent="0.2">
      <c r="A72" s="195"/>
      <c r="B72" s="195"/>
      <c r="C72" s="195"/>
      <c r="D72" s="15"/>
      <c r="E72" s="15"/>
      <c r="F72" s="15"/>
    </row>
  </sheetData>
  <mergeCells count="34">
    <mergeCell ref="Q11:Q14"/>
    <mergeCell ref="R11:R14"/>
    <mergeCell ref="K10:N10"/>
    <mergeCell ref="O10:R10"/>
    <mergeCell ref="B9:C14"/>
    <mergeCell ref="D9:D14"/>
    <mergeCell ref="E9:E14"/>
    <mergeCell ref="F9:R9"/>
    <mergeCell ref="P12:P14"/>
    <mergeCell ref="G12:G14"/>
    <mergeCell ref="F11:F14"/>
    <mergeCell ref="M11:M14"/>
    <mergeCell ref="N11:N14"/>
    <mergeCell ref="C25:C26"/>
    <mergeCell ref="C27:C28"/>
    <mergeCell ref="K12:K14"/>
    <mergeCell ref="L12:L14"/>
    <mergeCell ref="O12:O14"/>
    <mergeCell ref="H12:H14"/>
    <mergeCell ref="I10:I14"/>
    <mergeCell ref="J10:J14"/>
    <mergeCell ref="B15:C16"/>
    <mergeCell ref="B17:B28"/>
    <mergeCell ref="C17:C18"/>
    <mergeCell ref="C19:C20"/>
    <mergeCell ref="C21:C22"/>
    <mergeCell ref="C23:C24"/>
    <mergeCell ref="B29:B44"/>
    <mergeCell ref="C29:C30"/>
    <mergeCell ref="C31:C32"/>
    <mergeCell ref="C33:C34"/>
    <mergeCell ref="C35:C36"/>
    <mergeCell ref="C37:C38"/>
    <mergeCell ref="C39:C40"/>
  </mergeCells>
  <phoneticPr fontId="2"/>
  <printOptions horizontalCentered="1"/>
  <pageMargins left="0.48" right="0.47244094488188981" top="0.23622047244094491" bottom="0.39370078740157483" header="0.51181102362204722" footer="0.19685039370078741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B0F0"/>
  </sheetPr>
  <dimension ref="B2:BH533"/>
  <sheetViews>
    <sheetView view="pageBreakPreview" topLeftCell="A56" zoomScaleNormal="95" zoomScaleSheetLayoutView="100" workbookViewId="0">
      <selection activeCell="Y61" sqref="Y61"/>
    </sheetView>
  </sheetViews>
  <sheetFormatPr defaultColWidth="9" defaultRowHeight="13.2" x14ac:dyDescent="0.2"/>
  <cols>
    <col min="1" max="1" width="5" style="1" customWidth="1"/>
    <col min="2" max="2" width="3.6640625" style="1" customWidth="1"/>
    <col min="3" max="3" width="15.88671875" style="1" customWidth="1"/>
    <col min="4" max="4" width="8.88671875" style="1" customWidth="1"/>
    <col min="5" max="5" width="9" style="2"/>
    <col min="6" max="7" width="7.6640625" style="1" customWidth="1"/>
    <col min="8" max="13" width="7.33203125" style="46" customWidth="1"/>
    <col min="14" max="14" width="9" style="47" customWidth="1"/>
    <col min="15" max="16" width="7.33203125" style="46" customWidth="1"/>
    <col min="17" max="17" width="9" style="46" customWidth="1"/>
    <col min="18" max="19" width="7.33203125" style="47" customWidth="1"/>
    <col min="20" max="20" width="9" style="47"/>
    <col min="21" max="21" width="7.33203125" style="46" customWidth="1"/>
    <col min="22" max="22" width="7.88671875" style="46" customWidth="1"/>
    <col min="23" max="23" width="8.109375" style="47" customWidth="1"/>
    <col min="24" max="25" width="7.33203125" style="1" customWidth="1"/>
    <col min="26" max="26" width="8.109375" style="47" customWidth="1"/>
    <col min="27" max="28" width="7.33203125" style="1" customWidth="1"/>
    <col min="29" max="29" width="5.109375" style="1" customWidth="1"/>
    <col min="30" max="16384" width="9" style="1"/>
  </cols>
  <sheetData>
    <row r="2" spans="2:29" ht="14.4" x14ac:dyDescent="0.2">
      <c r="B2" s="20" t="s">
        <v>202</v>
      </c>
    </row>
    <row r="3" spans="2:29" x14ac:dyDescent="0.2">
      <c r="T3" s="30" t="s">
        <v>203</v>
      </c>
      <c r="X3" s="2"/>
      <c r="AA3" s="2"/>
    </row>
    <row r="4" spans="2:29" x14ac:dyDescent="0.2">
      <c r="T4" s="30" t="s">
        <v>204</v>
      </c>
      <c r="X4" s="2"/>
      <c r="AA4" s="2"/>
    </row>
    <row r="5" spans="2:29" x14ac:dyDescent="0.2">
      <c r="T5" s="30" t="s">
        <v>205</v>
      </c>
      <c r="X5" s="2"/>
      <c r="AA5" s="2"/>
    </row>
    <row r="6" spans="2:29" ht="13.8" thickBot="1" x14ac:dyDescent="0.25">
      <c r="F6" s="2"/>
      <c r="G6" s="2"/>
      <c r="N6" s="46"/>
      <c r="R6" s="46"/>
      <c r="S6" s="46"/>
      <c r="T6" s="46"/>
      <c r="W6" s="46"/>
      <c r="X6" s="2"/>
      <c r="Z6" s="46"/>
      <c r="AA6" s="2" t="s">
        <v>206</v>
      </c>
      <c r="AC6" s="2"/>
    </row>
    <row r="7" spans="2:29" ht="8.25" customHeight="1" thickBot="1" x14ac:dyDescent="0.25">
      <c r="B7" s="653"/>
      <c r="C7" s="654"/>
      <c r="D7" s="650" t="s">
        <v>207</v>
      </c>
      <c r="E7" s="520"/>
      <c r="F7" s="521"/>
      <c r="G7" s="521"/>
      <c r="H7" s="522"/>
      <c r="I7" s="522"/>
      <c r="J7" s="522"/>
      <c r="K7" s="522"/>
      <c r="L7" s="522"/>
      <c r="M7" s="522"/>
      <c r="N7" s="522"/>
      <c r="O7" s="522"/>
      <c r="P7" s="522"/>
      <c r="Q7" s="523"/>
      <c r="R7" s="523"/>
      <c r="S7" s="523"/>
      <c r="T7" s="522"/>
      <c r="U7" s="522"/>
      <c r="V7" s="522"/>
      <c r="W7" s="522"/>
      <c r="X7" s="11"/>
      <c r="Y7" s="11"/>
      <c r="Z7" s="524"/>
      <c r="AA7" s="11"/>
      <c r="AB7" s="159"/>
    </row>
    <row r="8" spans="2:29" ht="13.5" customHeight="1" thickTop="1" thickBot="1" x14ac:dyDescent="0.25">
      <c r="B8" s="655"/>
      <c r="C8" s="656"/>
      <c r="D8" s="651"/>
      <c r="E8" s="127"/>
      <c r="F8" s="128"/>
      <c r="G8" s="128"/>
      <c r="H8" s="96"/>
      <c r="I8" s="97"/>
      <c r="J8" s="98"/>
      <c r="K8" s="96"/>
      <c r="L8" s="97"/>
      <c r="M8" s="97"/>
      <c r="N8" s="109"/>
      <c r="O8" s="109"/>
      <c r="P8" s="109"/>
      <c r="Q8" s="110"/>
      <c r="R8" s="110"/>
      <c r="S8" s="110"/>
      <c r="T8" s="109"/>
      <c r="U8" s="109"/>
      <c r="V8" s="109"/>
      <c r="W8" s="109"/>
      <c r="X8" s="111"/>
      <c r="Y8" s="111"/>
      <c r="Z8" s="109"/>
      <c r="AA8" s="111"/>
      <c r="AB8" s="525"/>
    </row>
    <row r="9" spans="2:29" ht="12.75" customHeight="1" x14ac:dyDescent="0.2">
      <c r="B9" s="655"/>
      <c r="C9" s="656"/>
      <c r="D9" s="651"/>
      <c r="E9" s="127"/>
      <c r="F9" s="128"/>
      <c r="G9" s="128"/>
      <c r="H9" s="99"/>
      <c r="J9" s="100"/>
      <c r="K9" s="99"/>
      <c r="N9" s="120"/>
      <c r="O9" s="121"/>
      <c r="P9" s="121"/>
      <c r="Q9" s="139"/>
      <c r="R9" s="121"/>
      <c r="S9" s="121"/>
      <c r="T9" s="139"/>
      <c r="U9" s="121"/>
      <c r="V9" s="140"/>
      <c r="W9" s="120"/>
      <c r="X9" s="72"/>
      <c r="Y9" s="167"/>
      <c r="Z9" s="139"/>
      <c r="AA9" s="72"/>
      <c r="AB9" s="167"/>
    </row>
    <row r="10" spans="2:29" ht="12" customHeight="1" x14ac:dyDescent="0.2">
      <c r="B10" s="655"/>
      <c r="C10" s="656"/>
      <c r="D10" s="651"/>
      <c r="E10" s="127"/>
      <c r="F10" s="128"/>
      <c r="G10" s="128"/>
      <c r="H10" s="99"/>
      <c r="I10" s="49"/>
      <c r="J10" s="101"/>
      <c r="K10" s="99"/>
      <c r="L10" s="49"/>
      <c r="M10" s="50"/>
      <c r="N10" s="122"/>
      <c r="O10" s="123"/>
      <c r="P10" s="123"/>
      <c r="Q10" s="144"/>
      <c r="R10" s="145"/>
      <c r="S10" s="146"/>
      <c r="T10" s="144"/>
      <c r="U10" s="145"/>
      <c r="V10" s="148"/>
      <c r="W10" s="122"/>
      <c r="X10" s="135"/>
      <c r="Y10" s="168"/>
      <c r="Z10" s="171"/>
      <c r="AA10" s="135"/>
      <c r="AB10" s="168"/>
      <c r="AC10" s="48"/>
    </row>
    <row r="11" spans="2:29" ht="12" customHeight="1" x14ac:dyDescent="0.2">
      <c r="B11" s="655"/>
      <c r="C11" s="656"/>
      <c r="D11" s="651"/>
      <c r="E11" s="647" t="s">
        <v>208</v>
      </c>
      <c r="F11" s="129"/>
      <c r="G11" s="129"/>
      <c r="H11" s="637" t="s">
        <v>209</v>
      </c>
      <c r="I11" s="51"/>
      <c r="J11" s="102"/>
      <c r="K11" s="637" t="s">
        <v>210</v>
      </c>
      <c r="L11" s="51"/>
      <c r="M11" s="52"/>
      <c r="N11" s="659" t="s">
        <v>211</v>
      </c>
      <c r="O11" s="124"/>
      <c r="P11" s="124"/>
      <c r="Q11" s="585" t="s">
        <v>212</v>
      </c>
      <c r="R11" s="51"/>
      <c r="S11" s="147"/>
      <c r="T11" s="585" t="s">
        <v>213</v>
      </c>
      <c r="U11" s="51"/>
      <c r="V11" s="52"/>
      <c r="W11" s="632" t="s">
        <v>214</v>
      </c>
      <c r="X11" s="137"/>
      <c r="Y11" s="169"/>
      <c r="Z11" s="640" t="s">
        <v>215</v>
      </c>
      <c r="AA11" s="137"/>
      <c r="AB11" s="169"/>
      <c r="AC11" s="48"/>
    </row>
    <row r="12" spans="2:29" ht="12.75" customHeight="1" x14ac:dyDescent="0.2">
      <c r="B12" s="655"/>
      <c r="C12" s="656"/>
      <c r="D12" s="651"/>
      <c r="E12" s="648"/>
      <c r="F12" s="643" t="s">
        <v>216</v>
      </c>
      <c r="G12" s="645" t="s">
        <v>217</v>
      </c>
      <c r="H12" s="638"/>
      <c r="I12" s="615" t="s">
        <v>216</v>
      </c>
      <c r="J12" s="662" t="s">
        <v>217</v>
      </c>
      <c r="K12" s="638"/>
      <c r="L12" s="615" t="s">
        <v>216</v>
      </c>
      <c r="M12" s="598" t="s">
        <v>217</v>
      </c>
      <c r="N12" s="660"/>
      <c r="O12" s="624" t="s">
        <v>216</v>
      </c>
      <c r="P12" s="626" t="s">
        <v>217</v>
      </c>
      <c r="Q12" s="628"/>
      <c r="R12" s="615" t="s">
        <v>216</v>
      </c>
      <c r="S12" s="615" t="s">
        <v>217</v>
      </c>
      <c r="T12" s="628"/>
      <c r="U12" s="615" t="s">
        <v>216</v>
      </c>
      <c r="V12" s="630" t="s">
        <v>217</v>
      </c>
      <c r="W12" s="633"/>
      <c r="X12" s="635" t="s">
        <v>216</v>
      </c>
      <c r="Y12" s="622" t="s">
        <v>217</v>
      </c>
      <c r="Z12" s="641"/>
      <c r="AA12" s="635" t="s">
        <v>216</v>
      </c>
      <c r="AB12" s="622" t="s">
        <v>217</v>
      </c>
      <c r="AC12" s="48"/>
    </row>
    <row r="13" spans="2:29" ht="9.75" customHeight="1" x14ac:dyDescent="0.2">
      <c r="B13" s="655"/>
      <c r="C13" s="656"/>
      <c r="D13" s="651"/>
      <c r="E13" s="648"/>
      <c r="F13" s="643"/>
      <c r="G13" s="645"/>
      <c r="H13" s="638"/>
      <c r="I13" s="615"/>
      <c r="J13" s="662"/>
      <c r="K13" s="638"/>
      <c r="L13" s="615"/>
      <c r="M13" s="598"/>
      <c r="N13" s="660"/>
      <c r="O13" s="624"/>
      <c r="P13" s="626"/>
      <c r="Q13" s="628"/>
      <c r="R13" s="615"/>
      <c r="S13" s="615"/>
      <c r="T13" s="628"/>
      <c r="U13" s="615"/>
      <c r="V13" s="630"/>
      <c r="W13" s="633"/>
      <c r="X13" s="635"/>
      <c r="Y13" s="622"/>
      <c r="Z13" s="641"/>
      <c r="AA13" s="635"/>
      <c r="AB13" s="622"/>
      <c r="AC13" s="48"/>
    </row>
    <row r="14" spans="2:29" ht="72" customHeight="1" x14ac:dyDescent="0.2">
      <c r="B14" s="657"/>
      <c r="C14" s="658"/>
      <c r="D14" s="652"/>
      <c r="E14" s="649"/>
      <c r="F14" s="644"/>
      <c r="G14" s="646"/>
      <c r="H14" s="639"/>
      <c r="I14" s="616"/>
      <c r="J14" s="663"/>
      <c r="K14" s="639"/>
      <c r="L14" s="616"/>
      <c r="M14" s="599"/>
      <c r="N14" s="661"/>
      <c r="O14" s="625"/>
      <c r="P14" s="627"/>
      <c r="Q14" s="629"/>
      <c r="R14" s="616"/>
      <c r="S14" s="616"/>
      <c r="T14" s="629"/>
      <c r="U14" s="616"/>
      <c r="V14" s="631"/>
      <c r="W14" s="634"/>
      <c r="X14" s="636"/>
      <c r="Y14" s="623"/>
      <c r="Z14" s="642"/>
      <c r="AA14" s="636"/>
      <c r="AB14" s="623"/>
      <c r="AC14" s="48"/>
    </row>
    <row r="15" spans="2:29" ht="12.9" customHeight="1" x14ac:dyDescent="0.2">
      <c r="B15" s="577" t="s">
        <v>183</v>
      </c>
      <c r="C15" s="593"/>
      <c r="D15" s="295">
        <f>SUM(D18,D21,D24,D27,D30,D33,)</f>
        <v>427</v>
      </c>
      <c r="E15" s="34">
        <f>E18+E21+E24+E27+E30+E33</f>
        <v>42854</v>
      </c>
      <c r="F15" s="34">
        <f>F18+F21+F24+F27+F30+F33</f>
        <v>24664</v>
      </c>
      <c r="G15" s="93">
        <f>G18+G21+G24+G27+G30+G33</f>
        <v>18190</v>
      </c>
      <c r="H15" s="103">
        <f>H18+H21+H24+H27+H30+H33</f>
        <v>31031</v>
      </c>
      <c r="I15" s="54">
        <f>I18+I21+I24+I27+I30+I33</f>
        <v>19757</v>
      </c>
      <c r="J15" s="104">
        <f t="shared" ref="J15:M15" si="0">J18+J21+J24+J27+J30+J33</f>
        <v>11274</v>
      </c>
      <c r="K15" s="113">
        <f>K18+K21+K24+K27+K30+K33</f>
        <v>11823</v>
      </c>
      <c r="L15" s="54">
        <f>L18+L21+L24+L27+L30+L33</f>
        <v>4907</v>
      </c>
      <c r="M15" s="57">
        <f t="shared" si="0"/>
        <v>6916</v>
      </c>
      <c r="N15" s="56">
        <f>N18+N21+N24+N27+N30+N33</f>
        <v>8051</v>
      </c>
      <c r="O15" s="54">
        <f>O18+O21+O24+O27+O30+O33</f>
        <v>2841</v>
      </c>
      <c r="P15" s="57">
        <f t="shared" ref="P15:S15" si="1">P18+P21+P24+P27+P30+P33</f>
        <v>5210</v>
      </c>
      <c r="Q15" s="54">
        <f>Q18+Q21+Q24+Q27+Q30+Q33</f>
        <v>3725</v>
      </c>
      <c r="R15" s="54">
        <f t="shared" si="1"/>
        <v>1668</v>
      </c>
      <c r="S15" s="54">
        <f t="shared" si="1"/>
        <v>2057</v>
      </c>
      <c r="T15" s="54">
        <f t="shared" ref="T15:AB15" si="2">T18+T21+T24+T27+T30+T33</f>
        <v>4326</v>
      </c>
      <c r="U15" s="54">
        <f t="shared" si="2"/>
        <v>1173</v>
      </c>
      <c r="V15" s="141">
        <f>V18+V21+V24+V27+V30+V33</f>
        <v>3153</v>
      </c>
      <c r="W15" s="56">
        <f>W18+W21+W24+W27+W30+W33</f>
        <v>1303</v>
      </c>
      <c r="X15" s="34">
        <f>X18+X21+X24+X27+X30+X33</f>
        <v>696</v>
      </c>
      <c r="Y15" s="164">
        <f>Y18+Y21+Y24+Y27+Y30+Y33</f>
        <v>607</v>
      </c>
      <c r="Z15" s="57">
        <f>Z18+Z21+Z24+Z27+Z30+Z33</f>
        <v>2469</v>
      </c>
      <c r="AA15" s="34">
        <f t="shared" si="2"/>
        <v>1370</v>
      </c>
      <c r="AB15" s="164">
        <f t="shared" si="2"/>
        <v>1099</v>
      </c>
      <c r="AC15" s="91"/>
    </row>
    <row r="16" spans="2:29" ht="12.9" customHeight="1" x14ac:dyDescent="0.2">
      <c r="B16" s="578"/>
      <c r="C16" s="594"/>
      <c r="D16" s="297"/>
      <c r="E16" s="58"/>
      <c r="F16" s="214">
        <f>ROUND(F15/E15,3)</f>
        <v>0.57599999999999996</v>
      </c>
      <c r="G16" s="215">
        <f>ROUND(G15/E15,3)</f>
        <v>0.42399999999999999</v>
      </c>
      <c r="H16" s="216">
        <f>ROUND(H15/E15,3)</f>
        <v>0.72399999999999998</v>
      </c>
      <c r="I16" s="217">
        <f>ROUND(I15/E15,3)</f>
        <v>0.46100000000000002</v>
      </c>
      <c r="J16" s="218">
        <f>ROUND(J15/E15,3)</f>
        <v>0.26300000000000001</v>
      </c>
      <c r="K16" s="216">
        <f>ROUND(K15/E15,3)</f>
        <v>0.27600000000000002</v>
      </c>
      <c r="L16" s="217">
        <f>ROUND(L15/E15,3)</f>
        <v>0.115</v>
      </c>
      <c r="M16" s="219">
        <f>ROUND(M15/E15,3)</f>
        <v>0.161</v>
      </c>
      <c r="N16" s="220">
        <f>ROUND(N15/E15,3)</f>
        <v>0.188</v>
      </c>
      <c r="O16" s="217">
        <f>ROUND(O15/E15,3)</f>
        <v>6.6000000000000003E-2</v>
      </c>
      <c r="P16" s="219">
        <f>ROUND(P15/E15,3)</f>
        <v>0.122</v>
      </c>
      <c r="Q16" s="217">
        <f>ROUND(Q15/E15,3)</f>
        <v>8.6999999999999994E-2</v>
      </c>
      <c r="R16" s="217">
        <f>ROUND(R15/E15,3)</f>
        <v>3.9E-2</v>
      </c>
      <c r="S16" s="217">
        <f>ROUND(S15/E15,3)</f>
        <v>4.8000000000000001E-2</v>
      </c>
      <c r="T16" s="217">
        <f>ROUND(T15/E15,3)</f>
        <v>0.10100000000000001</v>
      </c>
      <c r="U16" s="217">
        <f>ROUND(U15/E15,3)</f>
        <v>2.7E-2</v>
      </c>
      <c r="V16" s="221">
        <f>ROUND(V15/E15,3)</f>
        <v>7.3999999999999996E-2</v>
      </c>
      <c r="W16" s="220">
        <f>ROUND(W15/E15,3)</f>
        <v>0.03</v>
      </c>
      <c r="X16" s="214">
        <f>ROUND(X15/E15,3)</f>
        <v>1.6E-2</v>
      </c>
      <c r="Y16" s="222">
        <f>ROUND(Y15/E15,3)</f>
        <v>1.4E-2</v>
      </c>
      <c r="Z16" s="223">
        <f>ROUND(Z15/E15,3)</f>
        <v>5.8000000000000003E-2</v>
      </c>
      <c r="AA16" s="214">
        <f>ROUND(AA15/E15,3)</f>
        <v>3.2000000000000001E-2</v>
      </c>
      <c r="AB16" s="222">
        <f>ROUND(AB15/E15,3)</f>
        <v>2.5999999999999999E-2</v>
      </c>
      <c r="AC16" s="92"/>
    </row>
    <row r="17" spans="2:29" ht="12.75" customHeight="1" thickBot="1" x14ac:dyDescent="0.25">
      <c r="B17" s="595"/>
      <c r="C17" s="596"/>
      <c r="D17" s="300"/>
      <c r="E17" s="59"/>
      <c r="F17" s="225">
        <f>ROUND(F15/F15,3)</f>
        <v>1</v>
      </c>
      <c r="G17" s="226">
        <f>ROUND(G15/G15,3)</f>
        <v>1</v>
      </c>
      <c r="H17" s="227"/>
      <c r="I17" s="228">
        <f>ROUND(I15/F15,3)</f>
        <v>0.80100000000000005</v>
      </c>
      <c r="J17" s="229">
        <f>ROUND(J15/G15,3)</f>
        <v>0.62</v>
      </c>
      <c r="K17" s="230"/>
      <c r="L17" s="228">
        <f>ROUND(L15/F15,3)</f>
        <v>0.19900000000000001</v>
      </c>
      <c r="M17" s="231">
        <f>ROUND(M15/G15,3)</f>
        <v>0.38</v>
      </c>
      <c r="N17" s="232"/>
      <c r="O17" s="228">
        <f>ROUND(O15/F15,3)</f>
        <v>0.115</v>
      </c>
      <c r="P17" s="231">
        <f>ROUND(P15/G15,3)</f>
        <v>0.28599999999999998</v>
      </c>
      <c r="Q17" s="233"/>
      <c r="R17" s="228">
        <f>ROUND(R15/F15,3)</f>
        <v>6.8000000000000005E-2</v>
      </c>
      <c r="S17" s="228">
        <f>ROUND(S15/G15,3)</f>
        <v>0.113</v>
      </c>
      <c r="T17" s="233"/>
      <c r="U17" s="228">
        <f>ROUND(U15/F15,3)</f>
        <v>4.8000000000000001E-2</v>
      </c>
      <c r="V17" s="234">
        <f>ROUND(V15/G15,3)</f>
        <v>0.17299999999999999</v>
      </c>
      <c r="W17" s="232"/>
      <c r="X17" s="225">
        <f>ROUND(X15/F15,3)</f>
        <v>2.8000000000000001E-2</v>
      </c>
      <c r="Y17" s="235">
        <f>ROUND(Y15/G15,3)</f>
        <v>3.3000000000000002E-2</v>
      </c>
      <c r="Z17" s="236"/>
      <c r="AA17" s="225">
        <f>ROUND(AA15/F15,3)</f>
        <v>5.6000000000000001E-2</v>
      </c>
      <c r="AB17" s="235">
        <f>ROUND(AB15/G15,3)</f>
        <v>0.06</v>
      </c>
      <c r="AC17" s="92"/>
    </row>
    <row r="18" spans="2:29" ht="12.9" customHeight="1" thickTop="1" x14ac:dyDescent="0.2">
      <c r="B18" s="580" t="s">
        <v>184</v>
      </c>
      <c r="C18" s="583" t="s">
        <v>185</v>
      </c>
      <c r="D18" s="302">
        <v>49</v>
      </c>
      <c r="E18" s="60">
        <f>F18+G18</f>
        <v>1075</v>
      </c>
      <c r="F18" s="60">
        <f>I18+L18</f>
        <v>875</v>
      </c>
      <c r="G18" s="94">
        <f>J18+M18</f>
        <v>200</v>
      </c>
      <c r="H18" s="105">
        <f>I18+J18</f>
        <v>1007</v>
      </c>
      <c r="I18" s="62">
        <v>835</v>
      </c>
      <c r="J18" s="106">
        <v>172</v>
      </c>
      <c r="K18" s="115">
        <f>L18+M18</f>
        <v>68</v>
      </c>
      <c r="L18" s="62">
        <f>O18+AA18+X18</f>
        <v>40</v>
      </c>
      <c r="M18" s="64">
        <f>P18+AB18+Y18</f>
        <v>28</v>
      </c>
      <c r="N18" s="61">
        <f>O18+P18</f>
        <v>45</v>
      </c>
      <c r="O18" s="62">
        <f>R18+U18</f>
        <v>21</v>
      </c>
      <c r="P18" s="63">
        <f>S18+V18</f>
        <v>24</v>
      </c>
      <c r="Q18" s="62">
        <f>SUM(R18:S18)</f>
        <v>6</v>
      </c>
      <c r="R18" s="62">
        <v>5</v>
      </c>
      <c r="S18" s="62">
        <v>1</v>
      </c>
      <c r="T18" s="62">
        <f>SUM(U18:V18)</f>
        <v>39</v>
      </c>
      <c r="U18" s="62">
        <v>16</v>
      </c>
      <c r="V18" s="142">
        <v>23</v>
      </c>
      <c r="W18" s="61">
        <f>SUM(X18:Y18)</f>
        <v>0</v>
      </c>
      <c r="X18" s="60">
        <v>0</v>
      </c>
      <c r="Y18" s="165">
        <v>0</v>
      </c>
      <c r="Z18" s="61">
        <f>SUM(AA18:AB18)</f>
        <v>23</v>
      </c>
      <c r="AA18" s="60">
        <v>19</v>
      </c>
      <c r="AB18" s="165">
        <v>4</v>
      </c>
      <c r="AC18" s="91"/>
    </row>
    <row r="19" spans="2:29" ht="12.9" customHeight="1" x14ac:dyDescent="0.2">
      <c r="B19" s="581"/>
      <c r="C19" s="578"/>
      <c r="D19" s="297"/>
      <c r="E19" s="58"/>
      <c r="F19" s="214">
        <f>ROUND(F18/E18,3)</f>
        <v>0.81399999999999995</v>
      </c>
      <c r="G19" s="215">
        <f>ROUND(G18/E18,3)</f>
        <v>0.186</v>
      </c>
      <c r="H19" s="216">
        <f>ROUND(H18/E18,3)</f>
        <v>0.93700000000000006</v>
      </c>
      <c r="I19" s="217">
        <f>ROUND(I18/E18,3)</f>
        <v>0.77700000000000002</v>
      </c>
      <c r="J19" s="218">
        <f>ROUND(J18/E18,3)</f>
        <v>0.16</v>
      </c>
      <c r="K19" s="238">
        <f>ROUND(K18/E18,3)</f>
        <v>6.3E-2</v>
      </c>
      <c r="L19" s="217">
        <f>ROUND(L18/E18,3)</f>
        <v>3.6999999999999998E-2</v>
      </c>
      <c r="M19" s="219">
        <f>ROUND(M18/E18,3)</f>
        <v>2.5999999999999999E-2</v>
      </c>
      <c r="N19" s="220">
        <f>ROUND(N18/E18,3)</f>
        <v>4.2000000000000003E-2</v>
      </c>
      <c r="O19" s="217">
        <f>ROUND(O18/E18,3)</f>
        <v>0.02</v>
      </c>
      <c r="P19" s="239">
        <f>ROUND(P18/E18,3)</f>
        <v>2.1999999999999999E-2</v>
      </c>
      <c r="Q19" s="217">
        <f>ROUND(Q18/E18,3)</f>
        <v>6.0000000000000001E-3</v>
      </c>
      <c r="R19" s="217">
        <f>ROUND(R18/E18,3)</f>
        <v>5.0000000000000001E-3</v>
      </c>
      <c r="S19" s="217">
        <f>ROUND(S18/E18,3)</f>
        <v>1E-3</v>
      </c>
      <c r="T19" s="217">
        <f>ROUND(T18/E18,3)</f>
        <v>3.5999999999999997E-2</v>
      </c>
      <c r="U19" s="217">
        <f>ROUND(U18/E18,3)</f>
        <v>1.4999999999999999E-2</v>
      </c>
      <c r="V19" s="221">
        <f>ROUND(V18/E18,3)</f>
        <v>2.1000000000000001E-2</v>
      </c>
      <c r="W19" s="220">
        <f>ROUND(W18/E18,3)</f>
        <v>0</v>
      </c>
      <c r="X19" s="214">
        <f>ROUND(X18/E18,3)</f>
        <v>0</v>
      </c>
      <c r="Y19" s="240">
        <f>ROUND(Y18/E18,3)</f>
        <v>0</v>
      </c>
      <c r="Z19" s="220">
        <f>ROUND(Z18/H18,3)</f>
        <v>2.3E-2</v>
      </c>
      <c r="AA19" s="214">
        <f>ROUND(AA18/H18,3)</f>
        <v>1.9E-2</v>
      </c>
      <c r="AB19" s="240">
        <f>ROUND(AB18/H18,3)</f>
        <v>4.0000000000000001E-3</v>
      </c>
      <c r="AC19" s="92"/>
    </row>
    <row r="20" spans="2:29" ht="12.9" customHeight="1" x14ac:dyDescent="0.2">
      <c r="B20" s="581"/>
      <c r="C20" s="579"/>
      <c r="D20" s="80"/>
      <c r="E20" s="65"/>
      <c r="F20" s="242">
        <f>ROUND(F18/F18,3)</f>
        <v>1</v>
      </c>
      <c r="G20" s="243">
        <f>ROUND(G18/G18,3)</f>
        <v>1</v>
      </c>
      <c r="H20" s="244"/>
      <c r="I20" s="245">
        <f>ROUND(I18/F18,3)</f>
        <v>0.95399999999999996</v>
      </c>
      <c r="J20" s="246">
        <f>ROUND(J18/G18,3)</f>
        <v>0.86</v>
      </c>
      <c r="K20" s="247"/>
      <c r="L20" s="245">
        <f>ROUND(L18/F18,3)</f>
        <v>4.5999999999999999E-2</v>
      </c>
      <c r="M20" s="248">
        <f>ROUND(M18/G18,3)</f>
        <v>0.14000000000000001</v>
      </c>
      <c r="N20" s="249"/>
      <c r="O20" s="245">
        <f>ROUND(O18/F18,3)</f>
        <v>2.4E-2</v>
      </c>
      <c r="P20" s="250">
        <f>ROUND(P18/G18,3)</f>
        <v>0.12</v>
      </c>
      <c r="Q20" s="251"/>
      <c r="R20" s="245">
        <f>ROUND(R18/F18,3)</f>
        <v>6.0000000000000001E-3</v>
      </c>
      <c r="S20" s="245">
        <f>ROUND(S18/G18,3)</f>
        <v>5.0000000000000001E-3</v>
      </c>
      <c r="T20" s="251"/>
      <c r="U20" s="245">
        <f>ROUND(U18/F18,3)</f>
        <v>1.7999999999999999E-2</v>
      </c>
      <c r="V20" s="252">
        <f>ROUND(V18/G18,3)</f>
        <v>0.115</v>
      </c>
      <c r="W20" s="249"/>
      <c r="X20" s="242">
        <f>ROUND(X18/F18,3)</f>
        <v>0</v>
      </c>
      <c r="Y20" s="253">
        <f>ROUND(Y18/G18,3)</f>
        <v>0</v>
      </c>
      <c r="Z20" s="249"/>
      <c r="AA20" s="242">
        <f>ROUND(AA18/I18,3)</f>
        <v>2.3E-2</v>
      </c>
      <c r="AB20" s="253">
        <f>ROUND(AB18/J18,3)</f>
        <v>2.3E-2</v>
      </c>
      <c r="AC20" s="92"/>
    </row>
    <row r="21" spans="2:29" ht="12.9" customHeight="1" x14ac:dyDescent="0.2">
      <c r="B21" s="581"/>
      <c r="C21" s="591" t="s">
        <v>186</v>
      </c>
      <c r="D21" s="305">
        <v>87</v>
      </c>
      <c r="E21" s="34">
        <f>F21+G21</f>
        <v>17837</v>
      </c>
      <c r="F21" s="34">
        <f>I21+L21</f>
        <v>13246</v>
      </c>
      <c r="G21" s="93">
        <f>J21+M21</f>
        <v>4591</v>
      </c>
      <c r="H21" s="103">
        <f>I21+J21</f>
        <v>14482</v>
      </c>
      <c r="I21" s="54">
        <v>11291</v>
      </c>
      <c r="J21" s="104">
        <v>3191</v>
      </c>
      <c r="K21" s="113">
        <f>L21+M21</f>
        <v>3355</v>
      </c>
      <c r="L21" s="54">
        <f>O21+AA21+X21</f>
        <v>1955</v>
      </c>
      <c r="M21" s="57">
        <f>P21+AB21+Y21</f>
        <v>1400</v>
      </c>
      <c r="N21" s="53">
        <f>O21+P21</f>
        <v>2067</v>
      </c>
      <c r="O21" s="54">
        <f>R21+U21</f>
        <v>1092</v>
      </c>
      <c r="P21" s="55">
        <f>S21+V21</f>
        <v>975</v>
      </c>
      <c r="Q21" s="54">
        <f>SUM(R21:S21)</f>
        <v>1480</v>
      </c>
      <c r="R21" s="54">
        <v>863</v>
      </c>
      <c r="S21" s="54">
        <v>617</v>
      </c>
      <c r="T21" s="54">
        <f>SUM(U21:V21)</f>
        <v>587</v>
      </c>
      <c r="U21" s="54">
        <v>229</v>
      </c>
      <c r="V21" s="141">
        <v>358</v>
      </c>
      <c r="W21" s="53">
        <f>SUM(X21:Y21)</f>
        <v>823</v>
      </c>
      <c r="X21" s="34">
        <v>543</v>
      </c>
      <c r="Y21" s="166">
        <v>280</v>
      </c>
      <c r="Z21" s="53">
        <f>SUM(AA21:AB21)</f>
        <v>465</v>
      </c>
      <c r="AA21" s="34">
        <v>320</v>
      </c>
      <c r="AB21" s="166">
        <v>145</v>
      </c>
      <c r="AC21" s="91"/>
    </row>
    <row r="22" spans="2:29" ht="12.9" customHeight="1" x14ac:dyDescent="0.2">
      <c r="B22" s="581"/>
      <c r="C22" s="664"/>
      <c r="D22" s="297"/>
      <c r="E22" s="58"/>
      <c r="F22" s="214">
        <f>ROUND(F21/E21,3)</f>
        <v>0.74299999999999999</v>
      </c>
      <c r="G22" s="215">
        <f>ROUND(G21/E21,3)</f>
        <v>0.25700000000000001</v>
      </c>
      <c r="H22" s="216">
        <f>ROUND(H21/E21,3)</f>
        <v>0.81200000000000006</v>
      </c>
      <c r="I22" s="217">
        <f>ROUND(I21/E21,3)</f>
        <v>0.63300000000000001</v>
      </c>
      <c r="J22" s="218">
        <f>ROUND(J21/E21,3)</f>
        <v>0.17899999999999999</v>
      </c>
      <c r="K22" s="238">
        <f>ROUND(K21/E21,3)</f>
        <v>0.188</v>
      </c>
      <c r="L22" s="217">
        <f>ROUND(L21/E21,3)</f>
        <v>0.11</v>
      </c>
      <c r="M22" s="219">
        <f>ROUND(M21/E21,3)</f>
        <v>7.8E-2</v>
      </c>
      <c r="N22" s="220">
        <f>ROUND(N21/E21,3)</f>
        <v>0.11600000000000001</v>
      </c>
      <c r="O22" s="217">
        <f>ROUND(O21/E21,3)</f>
        <v>6.0999999999999999E-2</v>
      </c>
      <c r="P22" s="239">
        <f>ROUND(P21/E21,3)</f>
        <v>5.5E-2</v>
      </c>
      <c r="Q22" s="217">
        <f>ROUND(Q21/E21,3)</f>
        <v>8.3000000000000004E-2</v>
      </c>
      <c r="R22" s="217">
        <f>ROUND(R21/E21,3)</f>
        <v>4.8000000000000001E-2</v>
      </c>
      <c r="S22" s="217">
        <f>ROUND(S21/E21,3)</f>
        <v>3.5000000000000003E-2</v>
      </c>
      <c r="T22" s="217">
        <f>ROUND(T21/E21,3)</f>
        <v>3.3000000000000002E-2</v>
      </c>
      <c r="U22" s="217">
        <f>ROUND(U21/E21,3)</f>
        <v>1.2999999999999999E-2</v>
      </c>
      <c r="V22" s="221">
        <f>ROUND(V21/E21,3)</f>
        <v>0.02</v>
      </c>
      <c r="W22" s="220">
        <f>ROUND(W21/E21,3)</f>
        <v>4.5999999999999999E-2</v>
      </c>
      <c r="X22" s="214">
        <f>ROUND(X21/E21,3)</f>
        <v>0.03</v>
      </c>
      <c r="Y22" s="240">
        <f>ROUND(Y21/E21,3)</f>
        <v>1.6E-2</v>
      </c>
      <c r="Z22" s="220">
        <f>ROUND(Z21/H21,3)</f>
        <v>3.2000000000000001E-2</v>
      </c>
      <c r="AA22" s="214">
        <f>ROUND(AA21/H21,3)</f>
        <v>2.1999999999999999E-2</v>
      </c>
      <c r="AB22" s="240">
        <f>ROUND(AB21/H21,3)</f>
        <v>0.01</v>
      </c>
      <c r="AC22" s="92"/>
    </row>
    <row r="23" spans="2:29" ht="12.9" customHeight="1" x14ac:dyDescent="0.2">
      <c r="B23" s="581"/>
      <c r="C23" s="589"/>
      <c r="D23" s="306"/>
      <c r="E23" s="65"/>
      <c r="F23" s="242">
        <f>ROUND(F21/F21,3)</f>
        <v>1</v>
      </c>
      <c r="G23" s="243">
        <f>ROUND(G21/G21,3)</f>
        <v>1</v>
      </c>
      <c r="H23" s="244"/>
      <c r="I23" s="245">
        <f>ROUND(I21/F21,3)</f>
        <v>0.85199999999999998</v>
      </c>
      <c r="J23" s="246">
        <f>ROUND(J21/G21,3)</f>
        <v>0.69499999999999995</v>
      </c>
      <c r="K23" s="247"/>
      <c r="L23" s="245">
        <f>ROUND(L21/F21,3)</f>
        <v>0.14799999999999999</v>
      </c>
      <c r="M23" s="248">
        <f>ROUND(M21/G21,3)</f>
        <v>0.30499999999999999</v>
      </c>
      <c r="N23" s="249"/>
      <c r="O23" s="245">
        <f>ROUND(O21/F21,3)</f>
        <v>8.2000000000000003E-2</v>
      </c>
      <c r="P23" s="250">
        <f>ROUND(P21/G21,3)</f>
        <v>0.21199999999999999</v>
      </c>
      <c r="Q23" s="251"/>
      <c r="R23" s="245">
        <f>ROUND(R21/F21,3)</f>
        <v>6.5000000000000002E-2</v>
      </c>
      <c r="S23" s="245">
        <f>ROUND(S21/G21,3)</f>
        <v>0.13400000000000001</v>
      </c>
      <c r="T23" s="251"/>
      <c r="U23" s="245">
        <f>ROUND(U21/F21,3)</f>
        <v>1.7000000000000001E-2</v>
      </c>
      <c r="V23" s="252">
        <f>ROUND(V21/G21,3)</f>
        <v>7.8E-2</v>
      </c>
      <c r="W23" s="249"/>
      <c r="X23" s="242">
        <f>ROUND(X21/F21,3)</f>
        <v>4.1000000000000002E-2</v>
      </c>
      <c r="Y23" s="253">
        <f>ROUND(Y21/G21,3)</f>
        <v>6.0999999999999999E-2</v>
      </c>
      <c r="Z23" s="249"/>
      <c r="AA23" s="242">
        <f>ROUND(AA21/I21,3)</f>
        <v>2.8000000000000001E-2</v>
      </c>
      <c r="AB23" s="253">
        <f>ROUND(AB21/J21,3)</f>
        <v>4.4999999999999998E-2</v>
      </c>
      <c r="AC23" s="92"/>
    </row>
    <row r="24" spans="2:29" ht="12.9" customHeight="1" x14ac:dyDescent="0.2">
      <c r="B24" s="581"/>
      <c r="C24" s="665" t="s">
        <v>218</v>
      </c>
      <c r="D24" s="199">
        <v>25</v>
      </c>
      <c r="E24" s="34">
        <f>F24+G24</f>
        <v>2521</v>
      </c>
      <c r="F24" s="34">
        <f>I24+L24</f>
        <v>2280</v>
      </c>
      <c r="G24" s="93">
        <f>J24+M24</f>
        <v>241</v>
      </c>
      <c r="H24" s="103">
        <f>I24+J24</f>
        <v>2215</v>
      </c>
      <c r="I24" s="54">
        <v>2038</v>
      </c>
      <c r="J24" s="104">
        <v>177</v>
      </c>
      <c r="K24" s="113">
        <f>L24+M24</f>
        <v>306</v>
      </c>
      <c r="L24" s="54">
        <f>O24+AA24+X24</f>
        <v>242</v>
      </c>
      <c r="M24" s="57">
        <f>P24+AB24+Y24</f>
        <v>64</v>
      </c>
      <c r="N24" s="53">
        <f>O24+P24</f>
        <v>162</v>
      </c>
      <c r="O24" s="54">
        <f>R24+U24</f>
        <v>104</v>
      </c>
      <c r="P24" s="55">
        <f>S24+V24</f>
        <v>58</v>
      </c>
      <c r="Q24" s="54">
        <f>SUM(R24:S24)</f>
        <v>57</v>
      </c>
      <c r="R24" s="54">
        <v>44</v>
      </c>
      <c r="S24" s="54">
        <v>13</v>
      </c>
      <c r="T24" s="54">
        <f>SUM(U24:V24)</f>
        <v>105</v>
      </c>
      <c r="U24" s="54">
        <v>60</v>
      </c>
      <c r="V24" s="141">
        <v>45</v>
      </c>
      <c r="W24" s="53">
        <f>SUM(X24:Y24)</f>
        <v>1</v>
      </c>
      <c r="X24" s="34">
        <v>0</v>
      </c>
      <c r="Y24" s="166">
        <v>1</v>
      </c>
      <c r="Z24" s="53">
        <f>SUM(AA24:AB24)</f>
        <v>143</v>
      </c>
      <c r="AA24" s="34">
        <v>138</v>
      </c>
      <c r="AB24" s="166">
        <v>5</v>
      </c>
      <c r="AC24" s="91"/>
    </row>
    <row r="25" spans="2:29" ht="12.9" customHeight="1" x14ac:dyDescent="0.2">
      <c r="B25" s="581"/>
      <c r="C25" s="666"/>
      <c r="D25" s="297"/>
      <c r="E25" s="58"/>
      <c r="F25" s="214">
        <f>ROUND(F24/E24,3)</f>
        <v>0.90400000000000003</v>
      </c>
      <c r="G25" s="215">
        <f>ROUND(G24/E24,3)</f>
        <v>9.6000000000000002E-2</v>
      </c>
      <c r="H25" s="216">
        <f>ROUND(H24/E24,3)</f>
        <v>0.879</v>
      </c>
      <c r="I25" s="217">
        <f>ROUND(I24/E24,3)</f>
        <v>0.80800000000000005</v>
      </c>
      <c r="J25" s="218">
        <f>ROUND(J24/E24,3)</f>
        <v>7.0000000000000007E-2</v>
      </c>
      <c r="K25" s="238">
        <f>ROUND(K24/E24,3)</f>
        <v>0.121</v>
      </c>
      <c r="L25" s="217">
        <f>ROUND(L24/E24,3)</f>
        <v>9.6000000000000002E-2</v>
      </c>
      <c r="M25" s="219">
        <f>ROUND(M24/E24,3)</f>
        <v>2.5000000000000001E-2</v>
      </c>
      <c r="N25" s="220">
        <f>ROUND(N24/E24,3)</f>
        <v>6.4000000000000001E-2</v>
      </c>
      <c r="O25" s="217">
        <f>ROUND(O24/E24,3)</f>
        <v>4.1000000000000002E-2</v>
      </c>
      <c r="P25" s="239">
        <f>ROUND(P24/E24,3)</f>
        <v>2.3E-2</v>
      </c>
      <c r="Q25" s="217">
        <f>ROUND(Q24/E24,3)</f>
        <v>2.3E-2</v>
      </c>
      <c r="R25" s="217">
        <f>ROUND(R24/E24,3)</f>
        <v>1.7000000000000001E-2</v>
      </c>
      <c r="S25" s="217">
        <f>ROUND(S24/E24,3)</f>
        <v>5.0000000000000001E-3</v>
      </c>
      <c r="T25" s="217">
        <f>ROUND(T24/E24,3)</f>
        <v>4.2000000000000003E-2</v>
      </c>
      <c r="U25" s="217">
        <f>ROUND(U24/E24,3)</f>
        <v>2.4E-2</v>
      </c>
      <c r="V25" s="221">
        <f>ROUND(V24/E24,3)</f>
        <v>1.7999999999999999E-2</v>
      </c>
      <c r="W25" s="220">
        <f>ROUND(W24/E24,3)</f>
        <v>0</v>
      </c>
      <c r="X25" s="214">
        <f>ROUND(X24/E24,3)</f>
        <v>0</v>
      </c>
      <c r="Y25" s="240">
        <f>ROUND(Y24/E24,3)</f>
        <v>0</v>
      </c>
      <c r="Z25" s="220">
        <f>ROUND(Z24/H24,3)</f>
        <v>6.5000000000000002E-2</v>
      </c>
      <c r="AA25" s="214">
        <f>ROUND(AA24/H24,3)</f>
        <v>6.2E-2</v>
      </c>
      <c r="AB25" s="240">
        <f>ROUND(AB24/H24,3)</f>
        <v>2E-3</v>
      </c>
      <c r="AC25" s="92"/>
    </row>
    <row r="26" spans="2:29" ht="12.9" customHeight="1" x14ac:dyDescent="0.2">
      <c r="B26" s="581"/>
      <c r="C26" s="667"/>
      <c r="D26" s="306"/>
      <c r="E26" s="65"/>
      <c r="F26" s="242">
        <f>ROUND(F24/F24,3)</f>
        <v>1</v>
      </c>
      <c r="G26" s="243">
        <f>ROUND(G24/G24,3)</f>
        <v>1</v>
      </c>
      <c r="H26" s="244"/>
      <c r="I26" s="245">
        <f>ROUND(I24/F24,3)</f>
        <v>0.89400000000000002</v>
      </c>
      <c r="J26" s="246">
        <f>ROUND(J24/G24,3)</f>
        <v>0.73399999999999999</v>
      </c>
      <c r="K26" s="247"/>
      <c r="L26" s="245">
        <f>ROUND(L24/F24,3)</f>
        <v>0.106</v>
      </c>
      <c r="M26" s="248">
        <f>ROUND(M24/G24,3)</f>
        <v>0.26600000000000001</v>
      </c>
      <c r="N26" s="249"/>
      <c r="O26" s="245">
        <f>ROUND(O24/F24,3)</f>
        <v>4.5999999999999999E-2</v>
      </c>
      <c r="P26" s="250">
        <f>ROUND(P24/G24,3)</f>
        <v>0.24099999999999999</v>
      </c>
      <c r="Q26" s="251"/>
      <c r="R26" s="245">
        <f>ROUND(R24/F24,3)</f>
        <v>1.9E-2</v>
      </c>
      <c r="S26" s="245">
        <f>ROUND(S24/G24,3)</f>
        <v>5.3999999999999999E-2</v>
      </c>
      <c r="T26" s="251"/>
      <c r="U26" s="245">
        <f>ROUND(U24/F24,3)</f>
        <v>2.5999999999999999E-2</v>
      </c>
      <c r="V26" s="252">
        <f>ROUND(V24/G24,3)</f>
        <v>0.187</v>
      </c>
      <c r="W26" s="249"/>
      <c r="X26" s="242">
        <f>ROUND(X24/F24,3)</f>
        <v>0</v>
      </c>
      <c r="Y26" s="253">
        <f>ROUND(Y24/G24,3)</f>
        <v>4.0000000000000001E-3</v>
      </c>
      <c r="Z26" s="249"/>
      <c r="AA26" s="242">
        <f>ROUND(AA24/I24,3)</f>
        <v>6.8000000000000005E-2</v>
      </c>
      <c r="AB26" s="253">
        <f>ROUND(AB24/J24,3)</f>
        <v>2.8000000000000001E-2</v>
      </c>
      <c r="AC26" s="92"/>
    </row>
    <row r="27" spans="2:29" ht="12.9" customHeight="1" x14ac:dyDescent="0.2">
      <c r="B27" s="581"/>
      <c r="C27" s="668" t="s">
        <v>188</v>
      </c>
      <c r="D27" s="199">
        <v>82</v>
      </c>
      <c r="E27" s="34">
        <f>F27+G27</f>
        <v>2773</v>
      </c>
      <c r="F27" s="34">
        <f>I27+L27</f>
        <v>1468</v>
      </c>
      <c r="G27" s="93">
        <f>J27+M27</f>
        <v>1305</v>
      </c>
      <c r="H27" s="103">
        <f>I27+J27</f>
        <v>1558</v>
      </c>
      <c r="I27" s="54">
        <v>1030</v>
      </c>
      <c r="J27" s="104">
        <v>528</v>
      </c>
      <c r="K27" s="113">
        <f>L27+M27</f>
        <v>1215</v>
      </c>
      <c r="L27" s="54">
        <f>O27+AA27+X27</f>
        <v>438</v>
      </c>
      <c r="M27" s="57">
        <f>P27+AB27+Y27</f>
        <v>777</v>
      </c>
      <c r="N27" s="53">
        <f>O27+P27</f>
        <v>819</v>
      </c>
      <c r="O27" s="54">
        <f>R27+U27</f>
        <v>255</v>
      </c>
      <c r="P27" s="55">
        <f>S27+V27</f>
        <v>564</v>
      </c>
      <c r="Q27" s="54">
        <f>SUM(R27:S27)</f>
        <v>215</v>
      </c>
      <c r="R27" s="54">
        <v>76</v>
      </c>
      <c r="S27" s="54">
        <v>139</v>
      </c>
      <c r="T27" s="54">
        <f>SUM(U27:V27)</f>
        <v>604</v>
      </c>
      <c r="U27" s="54">
        <v>179</v>
      </c>
      <c r="V27" s="141">
        <v>425</v>
      </c>
      <c r="W27" s="53">
        <f>SUM(X27:Y27)</f>
        <v>42</v>
      </c>
      <c r="X27" s="34">
        <v>32</v>
      </c>
      <c r="Y27" s="166">
        <v>10</v>
      </c>
      <c r="Z27" s="53">
        <f>SUM(AA27:AB27)</f>
        <v>354</v>
      </c>
      <c r="AA27" s="34">
        <v>151</v>
      </c>
      <c r="AB27" s="166">
        <v>203</v>
      </c>
      <c r="AC27" s="91"/>
    </row>
    <row r="28" spans="2:29" ht="12.9" customHeight="1" x14ac:dyDescent="0.2">
      <c r="B28" s="581"/>
      <c r="C28" s="628"/>
      <c r="D28" s="297"/>
      <c r="E28" s="58"/>
      <c r="F28" s="214">
        <f>ROUND(F27/E27,3)</f>
        <v>0.52900000000000003</v>
      </c>
      <c r="G28" s="215">
        <f>ROUND(G27/E27,3)</f>
        <v>0.47099999999999997</v>
      </c>
      <c r="H28" s="216">
        <f>ROUND(H27/E27,3)</f>
        <v>0.56200000000000006</v>
      </c>
      <c r="I28" s="217">
        <f>ROUND(I27/E27,3)</f>
        <v>0.371</v>
      </c>
      <c r="J28" s="218">
        <f>ROUND(J27/E27,3)</f>
        <v>0.19</v>
      </c>
      <c r="K28" s="238">
        <f>ROUND(K27/E27,3)</f>
        <v>0.438</v>
      </c>
      <c r="L28" s="217">
        <f>ROUND(L27/E27,3)</f>
        <v>0.158</v>
      </c>
      <c r="M28" s="219">
        <f>ROUND(M27/E27,3)</f>
        <v>0.28000000000000003</v>
      </c>
      <c r="N28" s="220">
        <f>ROUND(N27/E27,3)</f>
        <v>0.29499999999999998</v>
      </c>
      <c r="O28" s="217">
        <f>ROUND(O27/E27,3)</f>
        <v>9.1999999999999998E-2</v>
      </c>
      <c r="P28" s="239">
        <f>ROUND(P27/E27,3)</f>
        <v>0.20300000000000001</v>
      </c>
      <c r="Q28" s="217">
        <f>ROUND(Q27/E27,3)</f>
        <v>7.8E-2</v>
      </c>
      <c r="R28" s="217">
        <f>ROUND(R27/E27,3)</f>
        <v>2.7E-2</v>
      </c>
      <c r="S28" s="217">
        <f>ROUND(S27/E27,3)</f>
        <v>0.05</v>
      </c>
      <c r="T28" s="217">
        <f>ROUND(T27/E27,3)</f>
        <v>0.218</v>
      </c>
      <c r="U28" s="217">
        <f>ROUND(U27/E27,3)</f>
        <v>6.5000000000000002E-2</v>
      </c>
      <c r="V28" s="221">
        <f>ROUND(V27/E27,3)</f>
        <v>0.153</v>
      </c>
      <c r="W28" s="220">
        <f>ROUND(W27/E27,3)</f>
        <v>1.4999999999999999E-2</v>
      </c>
      <c r="X28" s="214">
        <f>ROUND(X27/E27,3)</f>
        <v>1.2E-2</v>
      </c>
      <c r="Y28" s="240">
        <f>ROUND(Y27/E27,3)</f>
        <v>4.0000000000000001E-3</v>
      </c>
      <c r="Z28" s="220">
        <f>ROUND(Z27/H27,3)</f>
        <v>0.22700000000000001</v>
      </c>
      <c r="AA28" s="214">
        <f>ROUND(AA27/H27,3)</f>
        <v>9.7000000000000003E-2</v>
      </c>
      <c r="AB28" s="240">
        <f>ROUND(AB27/H27,3)</f>
        <v>0.13</v>
      </c>
      <c r="AC28" s="92"/>
    </row>
    <row r="29" spans="2:29" ht="12.9" customHeight="1" x14ac:dyDescent="0.2">
      <c r="B29" s="581"/>
      <c r="C29" s="669"/>
      <c r="D29" s="306"/>
      <c r="E29" s="65"/>
      <c r="F29" s="242">
        <f>ROUND(F27/F27,3)</f>
        <v>1</v>
      </c>
      <c r="G29" s="243">
        <f>ROUND(G27/G27,3)</f>
        <v>1</v>
      </c>
      <c r="H29" s="244"/>
      <c r="I29" s="245">
        <f>ROUND(I27/F27,3)</f>
        <v>0.70199999999999996</v>
      </c>
      <c r="J29" s="246">
        <f>ROUND(J27/G27,3)</f>
        <v>0.40500000000000003</v>
      </c>
      <c r="K29" s="247"/>
      <c r="L29" s="245">
        <f>ROUND(L27/F27,3)</f>
        <v>0.29799999999999999</v>
      </c>
      <c r="M29" s="248">
        <f>ROUND(M27/G27,3)</f>
        <v>0.59499999999999997</v>
      </c>
      <c r="N29" s="249"/>
      <c r="O29" s="245">
        <f>ROUND(O27/F27,3)</f>
        <v>0.17399999999999999</v>
      </c>
      <c r="P29" s="250">
        <f>ROUND(P27/G27,3)</f>
        <v>0.432</v>
      </c>
      <c r="Q29" s="251"/>
      <c r="R29" s="245">
        <f>ROUND(R27/F27,3)</f>
        <v>5.1999999999999998E-2</v>
      </c>
      <c r="S29" s="245">
        <f>ROUND(S27/G27,3)</f>
        <v>0.107</v>
      </c>
      <c r="T29" s="251"/>
      <c r="U29" s="245">
        <f>ROUND(U27/F27,3)</f>
        <v>0.122</v>
      </c>
      <c r="V29" s="252">
        <f>ROUND(V27/G27,3)</f>
        <v>0.32600000000000001</v>
      </c>
      <c r="W29" s="249"/>
      <c r="X29" s="242">
        <f>ROUND(X27/F27,3)</f>
        <v>2.1999999999999999E-2</v>
      </c>
      <c r="Y29" s="253">
        <f>ROUND(Y27/G27,3)</f>
        <v>8.0000000000000002E-3</v>
      </c>
      <c r="Z29" s="249"/>
      <c r="AA29" s="242">
        <f>ROUND(AA27/I27,3)</f>
        <v>0.14699999999999999</v>
      </c>
      <c r="AB29" s="253">
        <f>ROUND(AB27/J27,3)</f>
        <v>0.38400000000000001</v>
      </c>
      <c r="AC29" s="92"/>
    </row>
    <row r="30" spans="2:29" ht="12.9" customHeight="1" x14ac:dyDescent="0.2">
      <c r="B30" s="581"/>
      <c r="C30" s="591" t="s">
        <v>189</v>
      </c>
      <c r="D30" s="199">
        <v>8</v>
      </c>
      <c r="E30" s="34">
        <f>F30+G30</f>
        <v>1971</v>
      </c>
      <c r="F30" s="34">
        <f>I30+L30</f>
        <v>767</v>
      </c>
      <c r="G30" s="93">
        <f>J30+M30</f>
        <v>1204</v>
      </c>
      <c r="H30" s="103">
        <f>I30+J30</f>
        <v>1488</v>
      </c>
      <c r="I30" s="54">
        <v>633</v>
      </c>
      <c r="J30" s="104">
        <v>855</v>
      </c>
      <c r="K30" s="113">
        <f>L30+M30</f>
        <v>483</v>
      </c>
      <c r="L30" s="54">
        <f>O30+AA30+X30</f>
        <v>134</v>
      </c>
      <c r="M30" s="57">
        <f>P30+AB30+Y30</f>
        <v>349</v>
      </c>
      <c r="N30" s="53">
        <f>O30+P30</f>
        <v>214</v>
      </c>
      <c r="O30" s="54">
        <f>R30+U30</f>
        <v>6</v>
      </c>
      <c r="P30" s="55">
        <f>S30+V30</f>
        <v>208</v>
      </c>
      <c r="Q30" s="54">
        <f>SUM(R30:S30)</f>
        <v>202</v>
      </c>
      <c r="R30" s="54">
        <v>6</v>
      </c>
      <c r="S30" s="54">
        <v>196</v>
      </c>
      <c r="T30" s="54">
        <f>SUM(U30:V30)</f>
        <v>12</v>
      </c>
      <c r="U30" s="54">
        <v>0</v>
      </c>
      <c r="V30" s="141">
        <v>12</v>
      </c>
      <c r="W30" s="53">
        <f>SUM(X30:Y30)</f>
        <v>0</v>
      </c>
      <c r="X30" s="34">
        <v>0</v>
      </c>
      <c r="Y30" s="166">
        <v>0</v>
      </c>
      <c r="Z30" s="53">
        <f>SUM(AA30:AB30)</f>
        <v>269</v>
      </c>
      <c r="AA30" s="34">
        <v>128</v>
      </c>
      <c r="AB30" s="166">
        <v>141</v>
      </c>
      <c r="AC30" s="91"/>
    </row>
    <row r="31" spans="2:29" ht="12.9" customHeight="1" x14ac:dyDescent="0.2">
      <c r="B31" s="581"/>
      <c r="C31" s="664"/>
      <c r="D31" s="297"/>
      <c r="E31" s="58"/>
      <c r="F31" s="214">
        <f>ROUND(F30/E30,3)</f>
        <v>0.38900000000000001</v>
      </c>
      <c r="G31" s="215">
        <f>ROUND(G30/E30,3)</f>
        <v>0.61099999999999999</v>
      </c>
      <c r="H31" s="216">
        <f>ROUND(H30/E30,3)</f>
        <v>0.755</v>
      </c>
      <c r="I31" s="217">
        <f>ROUND(I30/E30,3)</f>
        <v>0.32100000000000001</v>
      </c>
      <c r="J31" s="218">
        <f>ROUND(J30/E30,3)</f>
        <v>0.434</v>
      </c>
      <c r="K31" s="238">
        <f>ROUND(K30/E30,3)</f>
        <v>0.245</v>
      </c>
      <c r="L31" s="217">
        <f>ROUND(L30/E30,3)</f>
        <v>6.8000000000000005E-2</v>
      </c>
      <c r="M31" s="219">
        <f>ROUND(M30/E30,3)</f>
        <v>0.17699999999999999</v>
      </c>
      <c r="N31" s="220">
        <f>ROUND(N30/E30,3)</f>
        <v>0.109</v>
      </c>
      <c r="O31" s="217">
        <f>ROUND(O30/E30,3)</f>
        <v>3.0000000000000001E-3</v>
      </c>
      <c r="P31" s="239">
        <f>ROUND(P30/E30,3)</f>
        <v>0.106</v>
      </c>
      <c r="Q31" s="217">
        <f>ROUND(Q30/E30,3)</f>
        <v>0.10199999999999999</v>
      </c>
      <c r="R31" s="217">
        <f>ROUND(R30/E30,3)</f>
        <v>3.0000000000000001E-3</v>
      </c>
      <c r="S31" s="217">
        <f>ROUND(S30/E30,3)</f>
        <v>9.9000000000000005E-2</v>
      </c>
      <c r="T31" s="217">
        <f>ROUND(T30/E30,3)</f>
        <v>6.0000000000000001E-3</v>
      </c>
      <c r="U31" s="217">
        <f>ROUND(U30/E30,3)</f>
        <v>0</v>
      </c>
      <c r="V31" s="221">
        <f>ROUND(V30/E30,3)</f>
        <v>6.0000000000000001E-3</v>
      </c>
      <c r="W31" s="220">
        <f>ROUND(W30/E30,3)</f>
        <v>0</v>
      </c>
      <c r="X31" s="214">
        <f>ROUND(X30/E30,3)</f>
        <v>0</v>
      </c>
      <c r="Y31" s="240">
        <f>ROUND(Y30/E30,3)</f>
        <v>0</v>
      </c>
      <c r="Z31" s="220">
        <f>ROUND(Z30/H30,3)</f>
        <v>0.18099999999999999</v>
      </c>
      <c r="AA31" s="214">
        <f>ROUND(AA30/H30,3)</f>
        <v>8.5999999999999993E-2</v>
      </c>
      <c r="AB31" s="240">
        <f>ROUND(AB30/H30,3)</f>
        <v>9.5000000000000001E-2</v>
      </c>
      <c r="AC31" s="92"/>
    </row>
    <row r="32" spans="2:29" ht="12.9" customHeight="1" x14ac:dyDescent="0.2">
      <c r="B32" s="581"/>
      <c r="C32" s="589"/>
      <c r="D32" s="306"/>
      <c r="E32" s="65"/>
      <c r="F32" s="242">
        <f>ROUND(F30/F30,3)</f>
        <v>1</v>
      </c>
      <c r="G32" s="243">
        <f>ROUND(G30/G30,3)</f>
        <v>1</v>
      </c>
      <c r="H32" s="244"/>
      <c r="I32" s="245">
        <f>ROUND(I30/F30,3)</f>
        <v>0.82499999999999996</v>
      </c>
      <c r="J32" s="246">
        <f>ROUND(J30/G30,3)</f>
        <v>0.71</v>
      </c>
      <c r="K32" s="247"/>
      <c r="L32" s="245">
        <f>ROUND(L30/F30,3)</f>
        <v>0.17499999999999999</v>
      </c>
      <c r="M32" s="248">
        <f>ROUND(M30/G30,3)</f>
        <v>0.28999999999999998</v>
      </c>
      <c r="N32" s="249"/>
      <c r="O32" s="245">
        <f>ROUND(O30/F30,3)</f>
        <v>8.0000000000000002E-3</v>
      </c>
      <c r="P32" s="250">
        <f>ROUND(P30/G30,3)</f>
        <v>0.17299999999999999</v>
      </c>
      <c r="Q32" s="251"/>
      <c r="R32" s="245">
        <f>ROUND(R30/F30,3)</f>
        <v>8.0000000000000002E-3</v>
      </c>
      <c r="S32" s="245">
        <f>ROUND(S30/G30,3)</f>
        <v>0.16300000000000001</v>
      </c>
      <c r="T32" s="251"/>
      <c r="U32" s="245">
        <f>ROUND(U30/F30,3)</f>
        <v>0</v>
      </c>
      <c r="V32" s="252">
        <f>ROUND(V30/G30,3)</f>
        <v>0.01</v>
      </c>
      <c r="W32" s="249"/>
      <c r="X32" s="242">
        <f>ROUND(X30/F30,3)</f>
        <v>0</v>
      </c>
      <c r="Y32" s="253">
        <f>ROUND(Y30/G30,3)</f>
        <v>0</v>
      </c>
      <c r="Z32" s="249"/>
      <c r="AA32" s="242">
        <f>ROUND(AA30/I30,3)</f>
        <v>0.20200000000000001</v>
      </c>
      <c r="AB32" s="253">
        <f>ROUND(AB30/J30,3)</f>
        <v>0.16500000000000001</v>
      </c>
      <c r="AC32" s="92"/>
    </row>
    <row r="33" spans="2:29" ht="12.9" customHeight="1" x14ac:dyDescent="0.2">
      <c r="B33" s="581"/>
      <c r="C33" s="664" t="s">
        <v>190</v>
      </c>
      <c r="D33" s="199">
        <v>176</v>
      </c>
      <c r="E33" s="34">
        <f>F33+G33</f>
        <v>16677</v>
      </c>
      <c r="F33" s="34">
        <f>I33+L33</f>
        <v>6028</v>
      </c>
      <c r="G33" s="93">
        <f>J33+M33</f>
        <v>10649</v>
      </c>
      <c r="H33" s="103">
        <f>I33+J33</f>
        <v>10281</v>
      </c>
      <c r="I33" s="54">
        <v>3930</v>
      </c>
      <c r="J33" s="104">
        <v>6351</v>
      </c>
      <c r="K33" s="113">
        <f>L33+M33</f>
        <v>6396</v>
      </c>
      <c r="L33" s="54">
        <f>O33+AA33+X33</f>
        <v>2098</v>
      </c>
      <c r="M33" s="57">
        <f>P33+AB33+Y33</f>
        <v>4298</v>
      </c>
      <c r="N33" s="53">
        <f>O33+P33</f>
        <v>4744</v>
      </c>
      <c r="O33" s="54">
        <f>R33+U33</f>
        <v>1363</v>
      </c>
      <c r="P33" s="55">
        <f>S33+V33</f>
        <v>3381</v>
      </c>
      <c r="Q33" s="54">
        <f>SUM(R33:S33)</f>
        <v>1765</v>
      </c>
      <c r="R33" s="54">
        <v>674</v>
      </c>
      <c r="S33" s="54">
        <v>1091</v>
      </c>
      <c r="T33" s="54">
        <f>SUM(U33:V33)</f>
        <v>2979</v>
      </c>
      <c r="U33" s="54">
        <v>689</v>
      </c>
      <c r="V33" s="141">
        <v>2290</v>
      </c>
      <c r="W33" s="53">
        <f>SUM(X33:Y33)</f>
        <v>437</v>
      </c>
      <c r="X33" s="34">
        <v>121</v>
      </c>
      <c r="Y33" s="166">
        <v>316</v>
      </c>
      <c r="Z33" s="53">
        <f>SUM(AA33:AB33)</f>
        <v>1215</v>
      </c>
      <c r="AA33" s="34">
        <v>614</v>
      </c>
      <c r="AB33" s="166">
        <v>601</v>
      </c>
      <c r="AC33" s="91"/>
    </row>
    <row r="34" spans="2:29" ht="12.9" customHeight="1" x14ac:dyDescent="0.2">
      <c r="B34" s="581"/>
      <c r="C34" s="664"/>
      <c r="D34" s="297"/>
      <c r="E34" s="58"/>
      <c r="F34" s="214">
        <f>ROUND(F33/E33,3)</f>
        <v>0.36099999999999999</v>
      </c>
      <c r="G34" s="215">
        <f>ROUND(G33/E33,3)</f>
        <v>0.63900000000000001</v>
      </c>
      <c r="H34" s="216">
        <f>ROUND(H33/E33,3)</f>
        <v>0.61599999999999999</v>
      </c>
      <c r="I34" s="217">
        <f>ROUND(I33/E33,3)</f>
        <v>0.23599999999999999</v>
      </c>
      <c r="J34" s="218">
        <f>ROUND(J33/E33,3)</f>
        <v>0.38100000000000001</v>
      </c>
      <c r="K34" s="238">
        <f>ROUND(K33/E33,3)</f>
        <v>0.38400000000000001</v>
      </c>
      <c r="L34" s="217">
        <f>ROUND(L33/E33,3)</f>
        <v>0.126</v>
      </c>
      <c r="M34" s="219">
        <f>ROUND(M33/E33,3)</f>
        <v>0.25800000000000001</v>
      </c>
      <c r="N34" s="220">
        <f>ROUND(N33/E33,3)</f>
        <v>0.28399999999999997</v>
      </c>
      <c r="O34" s="217">
        <f>ROUND(O33/E33,3)</f>
        <v>8.2000000000000003E-2</v>
      </c>
      <c r="P34" s="239">
        <f>ROUND(P33/E33,3)</f>
        <v>0.20300000000000001</v>
      </c>
      <c r="Q34" s="217">
        <f>ROUND(Q33/E33,3)</f>
        <v>0.106</v>
      </c>
      <c r="R34" s="217">
        <f>ROUND(R33/E33,3)</f>
        <v>0.04</v>
      </c>
      <c r="S34" s="217">
        <f>ROUND(S33/E33,3)</f>
        <v>6.5000000000000002E-2</v>
      </c>
      <c r="T34" s="217">
        <f>ROUND(T33/E33,3)</f>
        <v>0.17899999999999999</v>
      </c>
      <c r="U34" s="217">
        <f>ROUND(U33/E33,3)</f>
        <v>4.1000000000000002E-2</v>
      </c>
      <c r="V34" s="221">
        <f>ROUND(V33/E33,3)</f>
        <v>0.13700000000000001</v>
      </c>
      <c r="W34" s="220">
        <f>ROUND(W33/E33,3)</f>
        <v>2.5999999999999999E-2</v>
      </c>
      <c r="X34" s="214">
        <f>ROUND(X33/E33,3)</f>
        <v>7.0000000000000001E-3</v>
      </c>
      <c r="Y34" s="240">
        <f>ROUND(Y33/E33,3)</f>
        <v>1.9E-2</v>
      </c>
      <c r="Z34" s="220">
        <f>ROUND(Z33/H33,3)</f>
        <v>0.11799999999999999</v>
      </c>
      <c r="AA34" s="214">
        <f>ROUND(AA33/H33,3)</f>
        <v>0.06</v>
      </c>
      <c r="AB34" s="240">
        <f>ROUND(AB33/H33,3)</f>
        <v>5.8000000000000003E-2</v>
      </c>
      <c r="AC34" s="92"/>
    </row>
    <row r="35" spans="2:29" ht="12.9" customHeight="1" thickBot="1" x14ac:dyDescent="0.25">
      <c r="B35" s="582"/>
      <c r="C35" s="664"/>
      <c r="D35" s="307"/>
      <c r="E35" s="65"/>
      <c r="F35" s="242">
        <f>ROUND(F33/F33,3)</f>
        <v>1</v>
      </c>
      <c r="G35" s="243">
        <f>ROUND(G33/G33,3)</f>
        <v>1</v>
      </c>
      <c r="H35" s="244"/>
      <c r="I35" s="245">
        <f>ROUND(I33/F33,3)</f>
        <v>0.65200000000000002</v>
      </c>
      <c r="J35" s="246">
        <f>ROUND(J33/G33,3)</f>
        <v>0.59599999999999997</v>
      </c>
      <c r="K35" s="247"/>
      <c r="L35" s="256">
        <f>ROUND(L33/F33,3)</f>
        <v>0.34799999999999998</v>
      </c>
      <c r="M35" s="248">
        <f>ROUND(M33/G33,3)</f>
        <v>0.40400000000000003</v>
      </c>
      <c r="N35" s="249"/>
      <c r="O35" s="245">
        <f>ROUND(O33/F33,3)</f>
        <v>0.22600000000000001</v>
      </c>
      <c r="P35" s="250">
        <f>ROUND(P33/G33,3)</f>
        <v>0.317</v>
      </c>
      <c r="Q35" s="251"/>
      <c r="R35" s="245">
        <f>ROUND(R33/F33,3)</f>
        <v>0.112</v>
      </c>
      <c r="S35" s="245">
        <f>ROUND(S33/G33,3)</f>
        <v>0.10199999999999999</v>
      </c>
      <c r="T35" s="251"/>
      <c r="U35" s="245">
        <f>ROUND(U33/F33,3)</f>
        <v>0.114</v>
      </c>
      <c r="V35" s="252">
        <f>ROUND(V33/G33,3)</f>
        <v>0.215</v>
      </c>
      <c r="W35" s="249"/>
      <c r="X35" s="242">
        <f>ROUND(X33/F33,3)</f>
        <v>0.02</v>
      </c>
      <c r="Y35" s="253">
        <f>ROUND(Y33/G33,3)</f>
        <v>0.03</v>
      </c>
      <c r="Z35" s="249"/>
      <c r="AA35" s="242">
        <f>ROUND(AA33/I33,3)</f>
        <v>0.156</v>
      </c>
      <c r="AB35" s="253">
        <f>ROUND(AB33/J33,3)</f>
        <v>9.5000000000000001E-2</v>
      </c>
      <c r="AC35" s="92"/>
    </row>
    <row r="36" spans="2:29" ht="12.9" customHeight="1" thickTop="1" x14ac:dyDescent="0.2">
      <c r="B36" s="580" t="s">
        <v>191</v>
      </c>
      <c r="C36" s="588" t="s">
        <v>192</v>
      </c>
      <c r="D36" s="199">
        <v>106</v>
      </c>
      <c r="E36" s="60">
        <f>F36+G36</f>
        <v>725</v>
      </c>
      <c r="F36" s="60">
        <f>I36+L36</f>
        <v>344</v>
      </c>
      <c r="G36" s="94">
        <f>J36+M36</f>
        <v>381</v>
      </c>
      <c r="H36" s="105">
        <f>I36+J36</f>
        <v>448</v>
      </c>
      <c r="I36" s="62">
        <v>246</v>
      </c>
      <c r="J36" s="106">
        <v>202</v>
      </c>
      <c r="K36" s="115">
        <f>L36+M36</f>
        <v>277</v>
      </c>
      <c r="L36" s="67">
        <f>O36+AA36+X36</f>
        <v>98</v>
      </c>
      <c r="M36" s="64">
        <f>P36+AB36+Y36</f>
        <v>179</v>
      </c>
      <c r="N36" s="61">
        <f>O36+P36</f>
        <v>204</v>
      </c>
      <c r="O36" s="62">
        <f>R36+U36</f>
        <v>61</v>
      </c>
      <c r="P36" s="63">
        <f>S36+V36</f>
        <v>143</v>
      </c>
      <c r="Q36" s="62">
        <f>SUM(R36:S36)</f>
        <v>37</v>
      </c>
      <c r="R36" s="62">
        <v>7</v>
      </c>
      <c r="S36" s="62">
        <v>30</v>
      </c>
      <c r="T36" s="62">
        <f>SUM(U36:V36)</f>
        <v>167</v>
      </c>
      <c r="U36" s="62">
        <v>54</v>
      </c>
      <c r="V36" s="142">
        <v>113</v>
      </c>
      <c r="W36" s="61">
        <f>SUM(X36:Y36)</f>
        <v>8</v>
      </c>
      <c r="X36" s="60">
        <v>2</v>
      </c>
      <c r="Y36" s="165">
        <v>6</v>
      </c>
      <c r="Z36" s="61">
        <f>SUM(AA36:AB36)</f>
        <v>65</v>
      </c>
      <c r="AA36" s="60">
        <v>35</v>
      </c>
      <c r="AB36" s="165">
        <v>30</v>
      </c>
      <c r="AC36" s="91"/>
    </row>
    <row r="37" spans="2:29" ht="12.9" customHeight="1" x14ac:dyDescent="0.2">
      <c r="B37" s="581"/>
      <c r="C37" s="589"/>
      <c r="D37" s="297"/>
      <c r="E37" s="58"/>
      <c r="F37" s="214">
        <f>ROUND(F36/E36,3)</f>
        <v>0.47399999999999998</v>
      </c>
      <c r="G37" s="215">
        <f>ROUND(G36/E36,3)</f>
        <v>0.52600000000000002</v>
      </c>
      <c r="H37" s="216">
        <f>ROUND(H36/E36,3)</f>
        <v>0.61799999999999999</v>
      </c>
      <c r="I37" s="217">
        <f>ROUND(I36/E36,3)</f>
        <v>0.33900000000000002</v>
      </c>
      <c r="J37" s="218">
        <f>ROUND(J36/E36,3)</f>
        <v>0.27900000000000003</v>
      </c>
      <c r="K37" s="238">
        <f>ROUND(K36/E36,3)</f>
        <v>0.38200000000000001</v>
      </c>
      <c r="L37" s="217">
        <f>ROUND(L36/E36,3)</f>
        <v>0.13500000000000001</v>
      </c>
      <c r="M37" s="219">
        <f>ROUND(M36/E36,3)</f>
        <v>0.247</v>
      </c>
      <c r="N37" s="220">
        <f>ROUND(N36/E36,3)</f>
        <v>0.28100000000000003</v>
      </c>
      <c r="O37" s="217">
        <f>ROUND(O36/E36,3)</f>
        <v>8.4000000000000005E-2</v>
      </c>
      <c r="P37" s="239">
        <f>ROUND(P36/E36,3)</f>
        <v>0.19700000000000001</v>
      </c>
      <c r="Q37" s="217">
        <f>ROUND(Q36/E36,3)</f>
        <v>5.0999999999999997E-2</v>
      </c>
      <c r="R37" s="217">
        <f>ROUND(R36/E36,3)</f>
        <v>0.01</v>
      </c>
      <c r="S37" s="217">
        <f>ROUND(S36/E36,3)</f>
        <v>4.1000000000000002E-2</v>
      </c>
      <c r="T37" s="217">
        <f>ROUND(T36/E36,3)</f>
        <v>0.23</v>
      </c>
      <c r="U37" s="217">
        <f>ROUND(U36/E36,3)</f>
        <v>7.3999999999999996E-2</v>
      </c>
      <c r="V37" s="221">
        <f>ROUND(V36/E36,3)</f>
        <v>0.156</v>
      </c>
      <c r="W37" s="220">
        <f>ROUND(W36/E36,3)</f>
        <v>1.0999999999999999E-2</v>
      </c>
      <c r="X37" s="214">
        <f>ROUND(X36/E36,3)</f>
        <v>3.0000000000000001E-3</v>
      </c>
      <c r="Y37" s="240">
        <f>ROUND(Y36/E36,3)</f>
        <v>8.0000000000000002E-3</v>
      </c>
      <c r="Z37" s="220">
        <f>ROUND(Z36/H36,3)</f>
        <v>0.14499999999999999</v>
      </c>
      <c r="AA37" s="214">
        <f>ROUND(AA36/H36,3)</f>
        <v>7.8E-2</v>
      </c>
      <c r="AB37" s="240">
        <f>ROUND(AB36/H36,3)</f>
        <v>6.7000000000000004E-2</v>
      </c>
      <c r="AC37" s="92"/>
    </row>
    <row r="38" spans="2:29" ht="12.9" customHeight="1" x14ac:dyDescent="0.2">
      <c r="B38" s="581"/>
      <c r="C38" s="590"/>
      <c r="D38" s="306"/>
      <c r="E38" s="65"/>
      <c r="F38" s="242">
        <f>ROUND(F36/F36,3)</f>
        <v>1</v>
      </c>
      <c r="G38" s="243">
        <f>ROUND(G36/G36,3)</f>
        <v>1</v>
      </c>
      <c r="H38" s="244"/>
      <c r="I38" s="245">
        <f>ROUND(I36/F36,3)</f>
        <v>0.71499999999999997</v>
      </c>
      <c r="J38" s="246">
        <f>ROUND(J36/G36,3)</f>
        <v>0.53</v>
      </c>
      <c r="K38" s="247"/>
      <c r="L38" s="245">
        <f>ROUND(L36/F36,3)</f>
        <v>0.28499999999999998</v>
      </c>
      <c r="M38" s="248">
        <f>ROUND(M36/G36,3)</f>
        <v>0.47</v>
      </c>
      <c r="N38" s="249"/>
      <c r="O38" s="245">
        <f>ROUND(O36/F36,3)</f>
        <v>0.17699999999999999</v>
      </c>
      <c r="P38" s="250">
        <f>ROUND(P36/G36,3)</f>
        <v>0.375</v>
      </c>
      <c r="Q38" s="251"/>
      <c r="R38" s="245">
        <f>ROUND(R36/F36,3)</f>
        <v>0.02</v>
      </c>
      <c r="S38" s="245">
        <f>ROUND(S36/G36,3)</f>
        <v>7.9000000000000001E-2</v>
      </c>
      <c r="T38" s="251"/>
      <c r="U38" s="245">
        <f>ROUND(U36/F36,3)</f>
        <v>0.157</v>
      </c>
      <c r="V38" s="252">
        <f>ROUND(V36/G36,3)</f>
        <v>0.29699999999999999</v>
      </c>
      <c r="W38" s="249"/>
      <c r="X38" s="242">
        <f>ROUND(X36/F36,3)</f>
        <v>6.0000000000000001E-3</v>
      </c>
      <c r="Y38" s="253">
        <f>ROUND(Y36/G36,3)</f>
        <v>1.6E-2</v>
      </c>
      <c r="Z38" s="249"/>
      <c r="AA38" s="242">
        <f>ROUND(AA36/I36,3)</f>
        <v>0.14199999999999999</v>
      </c>
      <c r="AB38" s="253">
        <f>ROUND(AB36/J36,3)</f>
        <v>0.14899999999999999</v>
      </c>
      <c r="AC38" s="92"/>
    </row>
    <row r="39" spans="2:29" ht="12.9" customHeight="1" x14ac:dyDescent="0.2">
      <c r="B39" s="581"/>
      <c r="C39" s="590" t="s">
        <v>193</v>
      </c>
      <c r="D39" s="199">
        <v>171</v>
      </c>
      <c r="E39" s="34">
        <f>F39+G39</f>
        <v>2832</v>
      </c>
      <c r="F39" s="34">
        <f>I39+L39</f>
        <v>1595</v>
      </c>
      <c r="G39" s="93">
        <f>J39+M39</f>
        <v>1237</v>
      </c>
      <c r="H39" s="103">
        <f>I39+J39</f>
        <v>1888</v>
      </c>
      <c r="I39" s="54">
        <v>1253</v>
      </c>
      <c r="J39" s="104">
        <v>635</v>
      </c>
      <c r="K39" s="113">
        <f>L39+M39</f>
        <v>944</v>
      </c>
      <c r="L39" s="54">
        <f>O39+AA39+X39</f>
        <v>342</v>
      </c>
      <c r="M39" s="68">
        <f>P39+AB39+Y39</f>
        <v>602</v>
      </c>
      <c r="N39" s="53">
        <f>O39+P39</f>
        <v>755</v>
      </c>
      <c r="O39" s="54">
        <f>R39+U39</f>
        <v>227</v>
      </c>
      <c r="P39" s="55">
        <f>S39+V39</f>
        <v>528</v>
      </c>
      <c r="Q39" s="67">
        <f>SUM(R39:S39)</f>
        <v>147</v>
      </c>
      <c r="R39" s="54">
        <v>60</v>
      </c>
      <c r="S39" s="54">
        <v>87</v>
      </c>
      <c r="T39" s="54">
        <f>SUM(U39:V39)</f>
        <v>608</v>
      </c>
      <c r="U39" s="54">
        <v>167</v>
      </c>
      <c r="V39" s="141">
        <v>441</v>
      </c>
      <c r="W39" s="53">
        <f>SUM(X39:Y39)</f>
        <v>11</v>
      </c>
      <c r="X39" s="34">
        <v>1</v>
      </c>
      <c r="Y39" s="166">
        <v>10</v>
      </c>
      <c r="Z39" s="53">
        <f>SUM(AA39:AB39)</f>
        <v>178</v>
      </c>
      <c r="AA39" s="34">
        <v>114</v>
      </c>
      <c r="AB39" s="166">
        <v>64</v>
      </c>
      <c r="AC39" s="91"/>
    </row>
    <row r="40" spans="2:29" ht="12.9" customHeight="1" x14ac:dyDescent="0.2">
      <c r="B40" s="581"/>
      <c r="C40" s="590"/>
      <c r="D40" s="297"/>
      <c r="E40" s="58"/>
      <c r="F40" s="214">
        <f>ROUND(F39/E39,3)</f>
        <v>0.56299999999999994</v>
      </c>
      <c r="G40" s="215">
        <f>ROUND(G39/E39,3)</f>
        <v>0.437</v>
      </c>
      <c r="H40" s="216">
        <f>ROUND(H39/E39,3)</f>
        <v>0.66700000000000004</v>
      </c>
      <c r="I40" s="217">
        <f>ROUND(I39/E39,3)</f>
        <v>0.442</v>
      </c>
      <c r="J40" s="218">
        <f>ROUND(J39/E39,3)</f>
        <v>0.224</v>
      </c>
      <c r="K40" s="238">
        <f>ROUND(K39/E39,3)</f>
        <v>0.33300000000000002</v>
      </c>
      <c r="L40" s="217">
        <f>ROUND(L39/E39,3)</f>
        <v>0.121</v>
      </c>
      <c r="M40" s="219">
        <f>ROUND(M39/E39,3)</f>
        <v>0.21299999999999999</v>
      </c>
      <c r="N40" s="220">
        <f>ROUND(N39/E39,3)</f>
        <v>0.26700000000000002</v>
      </c>
      <c r="O40" s="217">
        <f>ROUND(O39/E39,3)</f>
        <v>0.08</v>
      </c>
      <c r="P40" s="239">
        <f>ROUND(P39/E39,3)</f>
        <v>0.186</v>
      </c>
      <c r="Q40" s="217">
        <f>ROUND(Q39/E39,3)</f>
        <v>5.1999999999999998E-2</v>
      </c>
      <c r="R40" s="217">
        <f>ROUND(R39/E39,3)</f>
        <v>2.1000000000000001E-2</v>
      </c>
      <c r="S40" s="217">
        <f>ROUND(S39/E39,3)</f>
        <v>3.1E-2</v>
      </c>
      <c r="T40" s="217">
        <f>ROUND(T39/E39,3)</f>
        <v>0.215</v>
      </c>
      <c r="U40" s="217">
        <f>ROUND(U39/E39,3)</f>
        <v>5.8999999999999997E-2</v>
      </c>
      <c r="V40" s="221">
        <f>ROUND(V39/E39,3)</f>
        <v>0.156</v>
      </c>
      <c r="W40" s="220">
        <f>ROUND(W39/E39,3)</f>
        <v>4.0000000000000001E-3</v>
      </c>
      <c r="X40" s="214">
        <f>ROUND(X39/E39,3)</f>
        <v>0</v>
      </c>
      <c r="Y40" s="240">
        <f>ROUND(Y39/E39,3)</f>
        <v>4.0000000000000001E-3</v>
      </c>
      <c r="Z40" s="220">
        <f>ROUND(Z39/H39,3)</f>
        <v>9.4E-2</v>
      </c>
      <c r="AA40" s="214">
        <f>ROUND(AA39/H39,3)</f>
        <v>0.06</v>
      </c>
      <c r="AB40" s="240">
        <f>ROUND(AB39/H39,3)</f>
        <v>3.4000000000000002E-2</v>
      </c>
      <c r="AC40" s="92"/>
    </row>
    <row r="41" spans="2:29" ht="12.9" customHeight="1" x14ac:dyDescent="0.2">
      <c r="B41" s="581"/>
      <c r="C41" s="590"/>
      <c r="D41" s="306"/>
      <c r="E41" s="65"/>
      <c r="F41" s="242">
        <f>ROUND(F39/F39,3)</f>
        <v>1</v>
      </c>
      <c r="G41" s="243">
        <f>ROUND(G39/G39,3)</f>
        <v>1</v>
      </c>
      <c r="H41" s="244"/>
      <c r="I41" s="245">
        <f>ROUND(I39/F39,3)</f>
        <v>0.78600000000000003</v>
      </c>
      <c r="J41" s="246">
        <f>ROUND(J39/G39,3)</f>
        <v>0.51300000000000001</v>
      </c>
      <c r="K41" s="247"/>
      <c r="L41" s="245">
        <f>ROUND(L39/F39,3)</f>
        <v>0.214</v>
      </c>
      <c r="M41" s="248">
        <f>ROUND(M39/G39,3)</f>
        <v>0.48699999999999999</v>
      </c>
      <c r="N41" s="249"/>
      <c r="O41" s="245">
        <f>ROUND(O39/F39,3)</f>
        <v>0.14199999999999999</v>
      </c>
      <c r="P41" s="250">
        <f>ROUND(P39/G39,3)</f>
        <v>0.42699999999999999</v>
      </c>
      <c r="Q41" s="251"/>
      <c r="R41" s="245">
        <f>ROUND(R39/F39,3)</f>
        <v>3.7999999999999999E-2</v>
      </c>
      <c r="S41" s="245">
        <f>ROUND(S39/G39,3)</f>
        <v>7.0000000000000007E-2</v>
      </c>
      <c r="T41" s="251"/>
      <c r="U41" s="245">
        <f>ROUND(U39/F39,3)</f>
        <v>0.105</v>
      </c>
      <c r="V41" s="252">
        <f>ROUND(V39/G39,3)</f>
        <v>0.35699999999999998</v>
      </c>
      <c r="W41" s="249"/>
      <c r="X41" s="242">
        <f>ROUND(X39/F39,3)</f>
        <v>1E-3</v>
      </c>
      <c r="Y41" s="253">
        <f>ROUND(Y39/G39,3)</f>
        <v>8.0000000000000002E-3</v>
      </c>
      <c r="Z41" s="249"/>
      <c r="AA41" s="242">
        <f>ROUND(AA39/I39,3)</f>
        <v>9.0999999999999998E-2</v>
      </c>
      <c r="AB41" s="253">
        <f>ROUND(AB39/J39,3)</f>
        <v>0.10100000000000001</v>
      </c>
      <c r="AC41" s="92"/>
    </row>
    <row r="42" spans="2:29" ht="12.9" customHeight="1" x14ac:dyDescent="0.2">
      <c r="B42" s="581"/>
      <c r="C42" s="589" t="s">
        <v>194</v>
      </c>
      <c r="D42" s="199">
        <v>49</v>
      </c>
      <c r="E42" s="35">
        <f>F42+G42</f>
        <v>1894</v>
      </c>
      <c r="F42" s="35">
        <f>I42+L42</f>
        <v>905</v>
      </c>
      <c r="G42" s="95">
        <f>J42+M42</f>
        <v>989</v>
      </c>
      <c r="H42" s="103">
        <f>I42+J42</f>
        <v>1180</v>
      </c>
      <c r="I42" s="67">
        <v>620</v>
      </c>
      <c r="J42" s="108">
        <v>560</v>
      </c>
      <c r="K42" s="118">
        <f>L42+M42</f>
        <v>714</v>
      </c>
      <c r="L42" s="54">
        <f>O42+AA42+X42</f>
        <v>285</v>
      </c>
      <c r="M42" s="68">
        <f>P42+AB42+Y42</f>
        <v>429</v>
      </c>
      <c r="N42" s="69">
        <f>O42+P42</f>
        <v>643</v>
      </c>
      <c r="O42" s="67">
        <f>R42+U42</f>
        <v>242</v>
      </c>
      <c r="P42" s="70">
        <f>S42+V42</f>
        <v>401</v>
      </c>
      <c r="Q42" s="67">
        <f>SUM(R42:S42)</f>
        <v>116</v>
      </c>
      <c r="R42" s="67">
        <v>49</v>
      </c>
      <c r="S42" s="67">
        <v>67</v>
      </c>
      <c r="T42" s="54">
        <f>SUM(U42:V42)</f>
        <v>527</v>
      </c>
      <c r="U42" s="67">
        <v>193</v>
      </c>
      <c r="V42" s="143">
        <v>334</v>
      </c>
      <c r="W42" s="53">
        <f>SUM(X42:Y42)</f>
        <v>26</v>
      </c>
      <c r="X42" s="35">
        <v>17</v>
      </c>
      <c r="Y42" s="170">
        <v>9</v>
      </c>
      <c r="Z42" s="53">
        <f>SUM(AA42:AB42)</f>
        <v>45</v>
      </c>
      <c r="AA42" s="35">
        <v>26</v>
      </c>
      <c r="AB42" s="170">
        <v>19</v>
      </c>
      <c r="AC42" s="91"/>
    </row>
    <row r="43" spans="2:29" ht="12.9" customHeight="1" x14ac:dyDescent="0.2">
      <c r="B43" s="581"/>
      <c r="C43" s="590"/>
      <c r="D43" s="297"/>
      <c r="E43" s="58"/>
      <c r="F43" s="214">
        <f>ROUND(F42/E42,3)</f>
        <v>0.47799999999999998</v>
      </c>
      <c r="G43" s="215">
        <f>ROUND(G42/E42,3)</f>
        <v>0.52200000000000002</v>
      </c>
      <c r="H43" s="216">
        <f>ROUND(H42/E42,3)</f>
        <v>0.623</v>
      </c>
      <c r="I43" s="217">
        <f>ROUND(I42/E42,3)</f>
        <v>0.32700000000000001</v>
      </c>
      <c r="J43" s="218">
        <f>ROUND(J42/E42,3)</f>
        <v>0.29599999999999999</v>
      </c>
      <c r="K43" s="238">
        <f>ROUND(K42/E42,3)</f>
        <v>0.377</v>
      </c>
      <c r="L43" s="217">
        <f>ROUND(L42/E42,3)</f>
        <v>0.15</v>
      </c>
      <c r="M43" s="219">
        <f>ROUND(M42/E42,3)</f>
        <v>0.22700000000000001</v>
      </c>
      <c r="N43" s="220">
        <f>ROUND(N42/E42,3)</f>
        <v>0.33900000000000002</v>
      </c>
      <c r="O43" s="217">
        <f>ROUND(O42/E42,3)</f>
        <v>0.128</v>
      </c>
      <c r="P43" s="239">
        <f>ROUND(P42/E42,3)</f>
        <v>0.21199999999999999</v>
      </c>
      <c r="Q43" s="217">
        <f>ROUND(Q42/E42,3)</f>
        <v>6.0999999999999999E-2</v>
      </c>
      <c r="R43" s="217">
        <f>ROUND(R42/E42,3)</f>
        <v>2.5999999999999999E-2</v>
      </c>
      <c r="S43" s="217">
        <f>ROUND(S42/E42,3)</f>
        <v>3.5000000000000003E-2</v>
      </c>
      <c r="T43" s="217">
        <f>ROUND(T42/E42,3)</f>
        <v>0.27800000000000002</v>
      </c>
      <c r="U43" s="217">
        <f>ROUND(U42/E42,3)</f>
        <v>0.10199999999999999</v>
      </c>
      <c r="V43" s="221">
        <f>ROUND(V42/E42,3)</f>
        <v>0.17599999999999999</v>
      </c>
      <c r="W43" s="220">
        <f>ROUND(W42/E42,3)</f>
        <v>1.4E-2</v>
      </c>
      <c r="X43" s="214">
        <f>ROUND(X42/E42,3)</f>
        <v>8.9999999999999993E-3</v>
      </c>
      <c r="Y43" s="240">
        <f>ROUND(Y42/E42,3)</f>
        <v>5.0000000000000001E-3</v>
      </c>
      <c r="Z43" s="220">
        <f>ROUND(Z42/H42,3)</f>
        <v>3.7999999999999999E-2</v>
      </c>
      <c r="AA43" s="214">
        <f>ROUND(AA42/H42,3)</f>
        <v>2.1999999999999999E-2</v>
      </c>
      <c r="AB43" s="240">
        <f>ROUND(AB42/H42,3)</f>
        <v>1.6E-2</v>
      </c>
      <c r="AC43" s="92"/>
    </row>
    <row r="44" spans="2:29" ht="12.9" customHeight="1" x14ac:dyDescent="0.2">
      <c r="B44" s="581"/>
      <c r="C44" s="590"/>
      <c r="D44" s="306"/>
      <c r="E44" s="65"/>
      <c r="F44" s="242">
        <f>ROUND(F42/F42,3)</f>
        <v>1</v>
      </c>
      <c r="G44" s="243">
        <f>ROUND(G42/G42,3)</f>
        <v>1</v>
      </c>
      <c r="H44" s="244"/>
      <c r="I44" s="245">
        <f>ROUND(I42/F42,3)</f>
        <v>0.68500000000000005</v>
      </c>
      <c r="J44" s="246">
        <f>ROUND(J42/G42,3)</f>
        <v>0.56599999999999995</v>
      </c>
      <c r="K44" s="247"/>
      <c r="L44" s="245">
        <f>ROUND(L42/F42,3)</f>
        <v>0.315</v>
      </c>
      <c r="M44" s="248">
        <f>ROUND(M42/G42,3)</f>
        <v>0.434</v>
      </c>
      <c r="N44" s="249"/>
      <c r="O44" s="245">
        <f>ROUND(O42/F42,3)</f>
        <v>0.26700000000000002</v>
      </c>
      <c r="P44" s="250">
        <f>ROUND(P42/G42,3)</f>
        <v>0.40500000000000003</v>
      </c>
      <c r="Q44" s="251"/>
      <c r="R44" s="245">
        <f>ROUND(R42/F42,3)</f>
        <v>5.3999999999999999E-2</v>
      </c>
      <c r="S44" s="245">
        <f>ROUND(S42/G42,3)</f>
        <v>6.8000000000000005E-2</v>
      </c>
      <c r="T44" s="251"/>
      <c r="U44" s="245">
        <f>ROUND(U42/F42,3)</f>
        <v>0.21299999999999999</v>
      </c>
      <c r="V44" s="252">
        <f>ROUND(V42/G42,3)</f>
        <v>0.33800000000000002</v>
      </c>
      <c r="W44" s="249"/>
      <c r="X44" s="242">
        <f>ROUND(X42/F42,3)</f>
        <v>1.9E-2</v>
      </c>
      <c r="Y44" s="253">
        <f>ROUND(Y42/G42,3)</f>
        <v>8.9999999999999993E-3</v>
      </c>
      <c r="Z44" s="249"/>
      <c r="AA44" s="242">
        <f>ROUND(AA42/I42,3)</f>
        <v>4.2000000000000003E-2</v>
      </c>
      <c r="AB44" s="253">
        <f>ROUND(AB42/J42,3)</f>
        <v>3.4000000000000002E-2</v>
      </c>
      <c r="AC44" s="92"/>
    </row>
    <row r="45" spans="2:29" ht="12.9" customHeight="1" x14ac:dyDescent="0.2">
      <c r="B45" s="581"/>
      <c r="C45" s="590" t="s">
        <v>195</v>
      </c>
      <c r="D45" s="199">
        <v>38</v>
      </c>
      <c r="E45" s="34">
        <f>F45+G45</f>
        <v>3278</v>
      </c>
      <c r="F45" s="34">
        <f>I45+L45</f>
        <v>1647</v>
      </c>
      <c r="G45" s="93">
        <f>J45+M45</f>
        <v>1631</v>
      </c>
      <c r="H45" s="103">
        <f>I45+J45</f>
        <v>1731</v>
      </c>
      <c r="I45" s="54">
        <v>969</v>
      </c>
      <c r="J45" s="104">
        <v>762</v>
      </c>
      <c r="K45" s="113">
        <f>L45+M45</f>
        <v>1547</v>
      </c>
      <c r="L45" s="54">
        <f>O45+AA45+X45</f>
        <v>678</v>
      </c>
      <c r="M45" s="68">
        <f>P45+AB45+Y45</f>
        <v>869</v>
      </c>
      <c r="N45" s="53">
        <f>O45+P45</f>
        <v>881</v>
      </c>
      <c r="O45" s="54">
        <f>R45+U45</f>
        <v>379</v>
      </c>
      <c r="P45" s="55">
        <f>S45+V45</f>
        <v>502</v>
      </c>
      <c r="Q45" s="67">
        <f>SUM(R45:S45)</f>
        <v>209</v>
      </c>
      <c r="R45" s="54">
        <v>127</v>
      </c>
      <c r="S45" s="54">
        <v>82</v>
      </c>
      <c r="T45" s="54">
        <f>SUM(U45:V45)</f>
        <v>672</v>
      </c>
      <c r="U45" s="54">
        <v>252</v>
      </c>
      <c r="V45" s="141">
        <v>420</v>
      </c>
      <c r="W45" s="53">
        <f>SUM(X45:Y45)</f>
        <v>23</v>
      </c>
      <c r="X45" s="34">
        <v>11</v>
      </c>
      <c r="Y45" s="166">
        <v>12</v>
      </c>
      <c r="Z45" s="53">
        <f>SUM(AA45:AB45)</f>
        <v>643</v>
      </c>
      <c r="AA45" s="34">
        <v>288</v>
      </c>
      <c r="AB45" s="166">
        <v>355</v>
      </c>
      <c r="AC45" s="91"/>
    </row>
    <row r="46" spans="2:29" ht="12.9" customHeight="1" x14ac:dyDescent="0.2">
      <c r="B46" s="581"/>
      <c r="C46" s="590"/>
      <c r="D46" s="297"/>
      <c r="E46" s="58"/>
      <c r="F46" s="214">
        <f>ROUND(F45/E45,3)</f>
        <v>0.502</v>
      </c>
      <c r="G46" s="215">
        <f>ROUND(G45/E45,3)</f>
        <v>0.498</v>
      </c>
      <c r="H46" s="216">
        <f>ROUND(H45/E45,3)</f>
        <v>0.52800000000000002</v>
      </c>
      <c r="I46" s="217">
        <f>ROUND(I45/E45,3)</f>
        <v>0.29599999999999999</v>
      </c>
      <c r="J46" s="218">
        <f>ROUND(J45/E45,3)</f>
        <v>0.23200000000000001</v>
      </c>
      <c r="K46" s="238">
        <f>ROUND(K45/E45,3)</f>
        <v>0.47199999999999998</v>
      </c>
      <c r="L46" s="217">
        <f>ROUND(L45/E45,3)</f>
        <v>0.20699999999999999</v>
      </c>
      <c r="M46" s="219">
        <f>ROUND(M45/E45,3)</f>
        <v>0.26500000000000001</v>
      </c>
      <c r="N46" s="220">
        <f>ROUND(N45/E45,3)</f>
        <v>0.26900000000000002</v>
      </c>
      <c r="O46" s="217">
        <f>ROUND(O45/E45,3)</f>
        <v>0.11600000000000001</v>
      </c>
      <c r="P46" s="239">
        <f>ROUND(P45/E45,3)</f>
        <v>0.153</v>
      </c>
      <c r="Q46" s="217">
        <f>ROUND(Q45/E45,3)</f>
        <v>6.4000000000000001E-2</v>
      </c>
      <c r="R46" s="217">
        <f>ROUND(R45/E45,3)</f>
        <v>3.9E-2</v>
      </c>
      <c r="S46" s="217">
        <f>ROUND(S45/E45,3)</f>
        <v>2.5000000000000001E-2</v>
      </c>
      <c r="T46" s="217">
        <f>ROUND(T45/E45,3)</f>
        <v>0.20499999999999999</v>
      </c>
      <c r="U46" s="217">
        <f>ROUND(U45/E45,3)</f>
        <v>7.6999999999999999E-2</v>
      </c>
      <c r="V46" s="221">
        <f>ROUND(V45/E45,3)</f>
        <v>0.128</v>
      </c>
      <c r="W46" s="220">
        <f>ROUND(W45/E45,3)</f>
        <v>7.0000000000000001E-3</v>
      </c>
      <c r="X46" s="214">
        <f>ROUND(X45/E45,3)</f>
        <v>3.0000000000000001E-3</v>
      </c>
      <c r="Y46" s="240">
        <f>ROUND(Y45/E45,3)</f>
        <v>4.0000000000000001E-3</v>
      </c>
      <c r="Z46" s="220">
        <f>ROUND(Z45/H45,3)</f>
        <v>0.371</v>
      </c>
      <c r="AA46" s="214">
        <f>ROUND(AA45/H45,3)</f>
        <v>0.16600000000000001</v>
      </c>
      <c r="AB46" s="240">
        <f>ROUND(AB45/H45,3)</f>
        <v>0.20499999999999999</v>
      </c>
      <c r="AC46" s="92"/>
    </row>
    <row r="47" spans="2:29" ht="12.9" customHeight="1" x14ac:dyDescent="0.2">
      <c r="B47" s="581"/>
      <c r="C47" s="590"/>
      <c r="D47" s="306"/>
      <c r="E47" s="65"/>
      <c r="F47" s="242">
        <f>ROUND(F45/F45,3)</f>
        <v>1</v>
      </c>
      <c r="G47" s="243">
        <f>ROUND(G45/G45,3)</f>
        <v>1</v>
      </c>
      <c r="H47" s="244"/>
      <c r="I47" s="245">
        <f>ROUND(I45/F45,3)</f>
        <v>0.58799999999999997</v>
      </c>
      <c r="J47" s="246">
        <f>ROUND(J45/G45,3)</f>
        <v>0.46700000000000003</v>
      </c>
      <c r="K47" s="247"/>
      <c r="L47" s="245">
        <f>ROUND(L45/F45,3)</f>
        <v>0.41199999999999998</v>
      </c>
      <c r="M47" s="248">
        <f>ROUND(M45/G45,3)</f>
        <v>0.53300000000000003</v>
      </c>
      <c r="N47" s="249"/>
      <c r="O47" s="245">
        <f>ROUND(O45/F45,3)</f>
        <v>0.23</v>
      </c>
      <c r="P47" s="250">
        <f>ROUND(P45/G45,3)</f>
        <v>0.308</v>
      </c>
      <c r="Q47" s="251"/>
      <c r="R47" s="245">
        <f>ROUND(R45/F45,3)</f>
        <v>7.6999999999999999E-2</v>
      </c>
      <c r="S47" s="245">
        <f>ROUND(S45/G45,3)</f>
        <v>0.05</v>
      </c>
      <c r="T47" s="251"/>
      <c r="U47" s="245">
        <f>ROUND(U45/F45,3)</f>
        <v>0.153</v>
      </c>
      <c r="V47" s="252">
        <f>ROUND(V45/G45,3)</f>
        <v>0.25800000000000001</v>
      </c>
      <c r="W47" s="249"/>
      <c r="X47" s="242">
        <f>ROUND(X45/F45,3)</f>
        <v>7.0000000000000001E-3</v>
      </c>
      <c r="Y47" s="253">
        <f>ROUND(Y45/G45,3)</f>
        <v>7.0000000000000001E-3</v>
      </c>
      <c r="Z47" s="249"/>
      <c r="AA47" s="242">
        <f>ROUND(AA45/I45,3)</f>
        <v>0.29699999999999999</v>
      </c>
      <c r="AB47" s="253">
        <f>ROUND(AB45/J45,3)</f>
        <v>0.46600000000000003</v>
      </c>
      <c r="AC47" s="92"/>
    </row>
    <row r="48" spans="2:29" ht="12.9" customHeight="1" x14ac:dyDescent="0.2">
      <c r="B48" s="581"/>
      <c r="C48" s="590" t="s">
        <v>196</v>
      </c>
      <c r="D48" s="199">
        <v>33</v>
      </c>
      <c r="E48" s="34">
        <f>F48+G48</f>
        <v>5145</v>
      </c>
      <c r="F48" s="34">
        <f>I48+L48</f>
        <v>2622</v>
      </c>
      <c r="G48" s="93">
        <f>J48+M48</f>
        <v>2523</v>
      </c>
      <c r="H48" s="103">
        <f>I48+J48</f>
        <v>3467</v>
      </c>
      <c r="I48" s="54">
        <v>1998</v>
      </c>
      <c r="J48" s="104">
        <v>1469</v>
      </c>
      <c r="K48" s="113">
        <f>L48+M48</f>
        <v>1678</v>
      </c>
      <c r="L48" s="54">
        <f>O48+AA48+X48</f>
        <v>624</v>
      </c>
      <c r="M48" s="68">
        <f>P48+AB48+Y48</f>
        <v>1054</v>
      </c>
      <c r="N48" s="53">
        <f>O48+P48</f>
        <v>990</v>
      </c>
      <c r="O48" s="54">
        <f>R48+U48</f>
        <v>260</v>
      </c>
      <c r="P48" s="55">
        <f>S48+V48</f>
        <v>730</v>
      </c>
      <c r="Q48" s="67">
        <f>SUM(R48:S48)</f>
        <v>383</v>
      </c>
      <c r="R48" s="54">
        <v>126</v>
      </c>
      <c r="S48" s="54">
        <v>257</v>
      </c>
      <c r="T48" s="54">
        <f>SUM(U48:V48)</f>
        <v>607</v>
      </c>
      <c r="U48" s="54">
        <v>134</v>
      </c>
      <c r="V48" s="141">
        <v>473</v>
      </c>
      <c r="W48" s="53">
        <f>SUM(X48:Y48)</f>
        <v>193</v>
      </c>
      <c r="X48" s="34">
        <v>111</v>
      </c>
      <c r="Y48" s="166">
        <v>82</v>
      </c>
      <c r="Z48" s="53">
        <f>SUM(AA48:AB48)</f>
        <v>495</v>
      </c>
      <c r="AA48" s="34">
        <v>253</v>
      </c>
      <c r="AB48" s="166">
        <v>242</v>
      </c>
      <c r="AC48" s="91"/>
    </row>
    <row r="49" spans="2:29" ht="12.9" customHeight="1" x14ac:dyDescent="0.2">
      <c r="B49" s="581"/>
      <c r="C49" s="591"/>
      <c r="D49" s="297"/>
      <c r="E49" s="58"/>
      <c r="F49" s="214">
        <f>ROUND(F48/E48,3)</f>
        <v>0.51</v>
      </c>
      <c r="G49" s="215">
        <f>ROUND(G48/E48,3)</f>
        <v>0.49</v>
      </c>
      <c r="H49" s="216">
        <f>ROUND(H48/E48,3)</f>
        <v>0.67400000000000004</v>
      </c>
      <c r="I49" s="217">
        <f>ROUND(I48/E48,3)</f>
        <v>0.38800000000000001</v>
      </c>
      <c r="J49" s="218">
        <f>ROUND(J48/E48,3)</f>
        <v>0.28599999999999998</v>
      </c>
      <c r="K49" s="238">
        <f>ROUND(K48/E48,3)</f>
        <v>0.32600000000000001</v>
      </c>
      <c r="L49" s="217">
        <f>ROUND(L48/E48,3)</f>
        <v>0.121</v>
      </c>
      <c r="M49" s="219">
        <f>ROUND(M48/E48,3)</f>
        <v>0.20499999999999999</v>
      </c>
      <c r="N49" s="220">
        <f>ROUND(N48/E48,3)</f>
        <v>0.192</v>
      </c>
      <c r="O49" s="217">
        <f>ROUND(O48/E48,3)</f>
        <v>5.0999999999999997E-2</v>
      </c>
      <c r="P49" s="239">
        <f>ROUND(P48/E48,3)</f>
        <v>0.14199999999999999</v>
      </c>
      <c r="Q49" s="217">
        <f>ROUND(Q48/E48,3)</f>
        <v>7.3999999999999996E-2</v>
      </c>
      <c r="R49" s="217">
        <f>ROUND(R48/E48,3)</f>
        <v>2.4E-2</v>
      </c>
      <c r="S49" s="217">
        <f>ROUND(S48/E48,3)</f>
        <v>0.05</v>
      </c>
      <c r="T49" s="217">
        <f>ROUND(T48/E48,3)</f>
        <v>0.11799999999999999</v>
      </c>
      <c r="U49" s="217">
        <f>ROUND(U48/E48,3)</f>
        <v>2.5999999999999999E-2</v>
      </c>
      <c r="V49" s="221">
        <f>ROUND(V48/E48,3)</f>
        <v>9.1999999999999998E-2</v>
      </c>
      <c r="W49" s="220">
        <f>ROUND(W48/E48,3)</f>
        <v>3.7999999999999999E-2</v>
      </c>
      <c r="X49" s="214">
        <f>ROUND(X48/E48,3)</f>
        <v>2.1999999999999999E-2</v>
      </c>
      <c r="Y49" s="240">
        <f>ROUND(Y48/E48,3)</f>
        <v>1.6E-2</v>
      </c>
      <c r="Z49" s="220">
        <f>ROUND(Z48/H48,3)</f>
        <v>0.14299999999999999</v>
      </c>
      <c r="AA49" s="214">
        <f>ROUND(AA48/H48,3)</f>
        <v>7.2999999999999995E-2</v>
      </c>
      <c r="AB49" s="240">
        <f>ROUND(AB48/H48,3)</f>
        <v>7.0000000000000007E-2</v>
      </c>
      <c r="AC49" s="92"/>
    </row>
    <row r="50" spans="2:29" ht="12.9" customHeight="1" x14ac:dyDescent="0.2">
      <c r="B50" s="581"/>
      <c r="C50" s="591"/>
      <c r="D50" s="306"/>
      <c r="E50" s="65"/>
      <c r="F50" s="242">
        <f>ROUND(F48/F48,3)</f>
        <v>1</v>
      </c>
      <c r="G50" s="243">
        <f>ROUND(G48/G48,3)</f>
        <v>1</v>
      </c>
      <c r="H50" s="244"/>
      <c r="I50" s="245">
        <f>ROUND(I48/F48,3)</f>
        <v>0.76200000000000001</v>
      </c>
      <c r="J50" s="246">
        <f>ROUND(J48/G48,3)</f>
        <v>0.58199999999999996</v>
      </c>
      <c r="K50" s="247"/>
      <c r="L50" s="245">
        <f>ROUND(L48/F48,3)</f>
        <v>0.23799999999999999</v>
      </c>
      <c r="M50" s="248">
        <f>ROUND(M48/G48,3)</f>
        <v>0.41799999999999998</v>
      </c>
      <c r="N50" s="249"/>
      <c r="O50" s="245">
        <f>ROUND(O48/F48,3)</f>
        <v>9.9000000000000005E-2</v>
      </c>
      <c r="P50" s="250">
        <f>ROUND(P48/G48,3)</f>
        <v>0.28899999999999998</v>
      </c>
      <c r="Q50" s="251"/>
      <c r="R50" s="245">
        <f>ROUND(R48/F48,3)</f>
        <v>4.8000000000000001E-2</v>
      </c>
      <c r="S50" s="245">
        <f>ROUND(S48/G48,3)</f>
        <v>0.10199999999999999</v>
      </c>
      <c r="T50" s="251"/>
      <c r="U50" s="245">
        <f>ROUND(U48/F48,3)</f>
        <v>5.0999999999999997E-2</v>
      </c>
      <c r="V50" s="252">
        <f>ROUND(V48/G48,3)</f>
        <v>0.187</v>
      </c>
      <c r="W50" s="249"/>
      <c r="X50" s="242">
        <f>ROUND(X48/F48,3)</f>
        <v>4.2000000000000003E-2</v>
      </c>
      <c r="Y50" s="253">
        <f>ROUND(Y48/G48,3)</f>
        <v>3.3000000000000002E-2</v>
      </c>
      <c r="Z50" s="249"/>
      <c r="AA50" s="242">
        <f>ROUND(AA48/I48,3)</f>
        <v>0.127</v>
      </c>
      <c r="AB50" s="253">
        <f>ROUND(AB48/J48,3)</f>
        <v>0.16500000000000001</v>
      </c>
      <c r="AC50" s="92"/>
    </row>
    <row r="51" spans="2:29" ht="12.9" customHeight="1" x14ac:dyDescent="0.2">
      <c r="B51" s="581"/>
      <c r="C51" s="590" t="s">
        <v>197</v>
      </c>
      <c r="D51" s="199">
        <v>30</v>
      </c>
      <c r="E51" s="35">
        <f>F51+G51</f>
        <v>28980</v>
      </c>
      <c r="F51" s="34">
        <f>I51+L51</f>
        <v>17551</v>
      </c>
      <c r="G51" s="93">
        <f>J51+M51</f>
        <v>11429</v>
      </c>
      <c r="H51" s="103">
        <f>I51+J51</f>
        <v>22317</v>
      </c>
      <c r="I51" s="67">
        <v>14671</v>
      </c>
      <c r="J51" s="108">
        <v>7646</v>
      </c>
      <c r="K51" s="118">
        <f>L51+M51</f>
        <v>6663</v>
      </c>
      <c r="L51" s="54">
        <f>O51+AA51+X51</f>
        <v>2880</v>
      </c>
      <c r="M51" s="68">
        <f>P51+AB51+Y51</f>
        <v>3783</v>
      </c>
      <c r="N51" s="69">
        <f>O51+P51</f>
        <v>4578</v>
      </c>
      <c r="O51" s="67">
        <f>R51+U51</f>
        <v>1672</v>
      </c>
      <c r="P51" s="70">
        <f>S51+V51</f>
        <v>2906</v>
      </c>
      <c r="Q51" s="67">
        <f>SUM(R51:S51)</f>
        <v>2833</v>
      </c>
      <c r="R51" s="67">
        <v>1299</v>
      </c>
      <c r="S51" s="67">
        <v>1534</v>
      </c>
      <c r="T51" s="54">
        <f>SUM(U51:V51)</f>
        <v>1745</v>
      </c>
      <c r="U51" s="67">
        <v>373</v>
      </c>
      <c r="V51" s="143">
        <v>1372</v>
      </c>
      <c r="W51" s="53">
        <f>SUM(X51:Y51)</f>
        <v>1042</v>
      </c>
      <c r="X51" s="35">
        <v>554</v>
      </c>
      <c r="Y51" s="170">
        <v>488</v>
      </c>
      <c r="Z51" s="53">
        <f>SUM(AA51:AB51)</f>
        <v>1043</v>
      </c>
      <c r="AA51" s="35">
        <v>654</v>
      </c>
      <c r="AB51" s="170">
        <v>389</v>
      </c>
      <c r="AC51" s="91"/>
    </row>
    <row r="52" spans="2:29" ht="12.9" customHeight="1" x14ac:dyDescent="0.2">
      <c r="B52" s="581"/>
      <c r="C52" s="591"/>
      <c r="D52" s="297"/>
      <c r="E52" s="58"/>
      <c r="F52" s="214">
        <f>ROUND(F51/E51,3)</f>
        <v>0.60599999999999998</v>
      </c>
      <c r="G52" s="215">
        <f>ROUND(G51/E51,3)</f>
        <v>0.39400000000000002</v>
      </c>
      <c r="H52" s="216">
        <f>ROUND(H51/E51,3)</f>
        <v>0.77</v>
      </c>
      <c r="I52" s="217">
        <f>ROUND(I51/E51,3)</f>
        <v>0.50600000000000001</v>
      </c>
      <c r="J52" s="218">
        <f>ROUND(J51/E51,3)</f>
        <v>0.26400000000000001</v>
      </c>
      <c r="K52" s="238">
        <f>ROUND(K51/E51,3)</f>
        <v>0.23</v>
      </c>
      <c r="L52" s="217">
        <f>ROUND(L51/E51,3)</f>
        <v>9.9000000000000005E-2</v>
      </c>
      <c r="M52" s="219">
        <f>ROUND(M51/E51,3)</f>
        <v>0.13100000000000001</v>
      </c>
      <c r="N52" s="220">
        <f>ROUND(N51/E51,3)</f>
        <v>0.158</v>
      </c>
      <c r="O52" s="217">
        <f>ROUND(O51/E51,3)</f>
        <v>5.8000000000000003E-2</v>
      </c>
      <c r="P52" s="239">
        <f>ROUND(P51/E51,3)</f>
        <v>0.1</v>
      </c>
      <c r="Q52" s="217">
        <f>ROUND(Q51/E51,3)</f>
        <v>9.8000000000000004E-2</v>
      </c>
      <c r="R52" s="217">
        <f>ROUND(R51/E51,3)</f>
        <v>4.4999999999999998E-2</v>
      </c>
      <c r="S52" s="217">
        <f>ROUND(S51/E51,3)</f>
        <v>5.2999999999999999E-2</v>
      </c>
      <c r="T52" s="217">
        <f>ROUND(T51/E51,3)</f>
        <v>0.06</v>
      </c>
      <c r="U52" s="217">
        <f>ROUND(U51/E51,3)</f>
        <v>1.2999999999999999E-2</v>
      </c>
      <c r="V52" s="221">
        <f>ROUND(V51/E51,3)</f>
        <v>4.7E-2</v>
      </c>
      <c r="W52" s="220">
        <f>ROUND(W51/E51,3)</f>
        <v>3.5999999999999997E-2</v>
      </c>
      <c r="X52" s="214">
        <f>ROUND(X51/E51,3)</f>
        <v>1.9E-2</v>
      </c>
      <c r="Y52" s="240">
        <f>ROUND(Y51/E51,3)</f>
        <v>1.7000000000000001E-2</v>
      </c>
      <c r="Z52" s="220">
        <f>ROUND(Z51/H51,3)</f>
        <v>4.7E-2</v>
      </c>
      <c r="AA52" s="214">
        <f>ROUND(AA51/H51,3)</f>
        <v>2.9000000000000001E-2</v>
      </c>
      <c r="AB52" s="240">
        <f>ROUND(AB51/H51,3)</f>
        <v>1.7000000000000001E-2</v>
      </c>
      <c r="AC52" s="92"/>
    </row>
    <row r="53" spans="2:29" ht="12.9" customHeight="1" thickBot="1" x14ac:dyDescent="0.25">
      <c r="B53" s="581"/>
      <c r="C53" s="592"/>
      <c r="D53" s="307"/>
      <c r="E53" s="66"/>
      <c r="F53" s="257">
        <f>ROUND(F51/F51,3)</f>
        <v>1</v>
      </c>
      <c r="G53" s="258">
        <f>ROUND(G51/G51,3)</f>
        <v>1</v>
      </c>
      <c r="H53" s="259"/>
      <c r="I53" s="256">
        <f>ROUND(I51/F51,3)</f>
        <v>0.83599999999999997</v>
      </c>
      <c r="J53" s="260">
        <f>ROUND(J51/G51,3)</f>
        <v>0.66900000000000004</v>
      </c>
      <c r="K53" s="261"/>
      <c r="L53" s="256">
        <f>ROUND(L51/F51,3)</f>
        <v>0.16400000000000001</v>
      </c>
      <c r="M53" s="262">
        <f>ROUND(M51/G51,3)</f>
        <v>0.33100000000000002</v>
      </c>
      <c r="N53" s="263"/>
      <c r="O53" s="256">
        <f>ROUND(O51/F51,3)</f>
        <v>9.5000000000000001E-2</v>
      </c>
      <c r="P53" s="264">
        <f>ROUND(P51/G51,3)</f>
        <v>0.254</v>
      </c>
      <c r="Q53" s="265"/>
      <c r="R53" s="256">
        <f>ROUND(R51/F51,3)</f>
        <v>7.3999999999999996E-2</v>
      </c>
      <c r="S53" s="256">
        <f>ROUND(S51/G51,3)</f>
        <v>0.13400000000000001</v>
      </c>
      <c r="T53" s="265"/>
      <c r="U53" s="256">
        <f>ROUND(U51/F51,3)</f>
        <v>2.1000000000000001E-2</v>
      </c>
      <c r="V53" s="266">
        <f>ROUND(V51/G51,3)</f>
        <v>0.12</v>
      </c>
      <c r="W53" s="263"/>
      <c r="X53" s="257">
        <f>ROUND(X51/F51,3)</f>
        <v>3.2000000000000001E-2</v>
      </c>
      <c r="Y53" s="267">
        <f>ROUND(Y51/G51,3)</f>
        <v>4.2999999999999997E-2</v>
      </c>
      <c r="Z53" s="263"/>
      <c r="AA53" s="257">
        <f>ROUND(AA51/I51,3)</f>
        <v>4.4999999999999998E-2</v>
      </c>
      <c r="AB53" s="267">
        <f>ROUND(AB51/J51,3)</f>
        <v>5.0999999999999997E-2</v>
      </c>
      <c r="AC53" s="92"/>
    </row>
    <row r="54" spans="2:29" ht="12.9" customHeight="1" thickTop="1" x14ac:dyDescent="0.2">
      <c r="B54" s="581"/>
      <c r="C54" s="31" t="s">
        <v>198</v>
      </c>
      <c r="D54" s="89">
        <f>D39+D42+D45+D48</f>
        <v>291</v>
      </c>
      <c r="E54" s="35">
        <f>E39+E42+E45+E48</f>
        <v>13149</v>
      </c>
      <c r="F54" s="35">
        <f t="shared" ref="F54:V54" si="3">F39+F42+F45+F48</f>
        <v>6769</v>
      </c>
      <c r="G54" s="95">
        <f t="shared" si="3"/>
        <v>6380</v>
      </c>
      <c r="H54" s="107">
        <f>H39+H42+H45+H48</f>
        <v>8266</v>
      </c>
      <c r="I54" s="67">
        <f t="shared" si="3"/>
        <v>4840</v>
      </c>
      <c r="J54" s="108">
        <f t="shared" si="3"/>
        <v>3426</v>
      </c>
      <c r="K54" s="118">
        <f t="shared" si="3"/>
        <v>4883</v>
      </c>
      <c r="L54" s="67">
        <f t="shared" si="3"/>
        <v>1929</v>
      </c>
      <c r="M54" s="68">
        <f t="shared" si="3"/>
        <v>2954</v>
      </c>
      <c r="N54" s="69">
        <f t="shared" si="3"/>
        <v>3269</v>
      </c>
      <c r="O54" s="67">
        <f t="shared" si="3"/>
        <v>1108</v>
      </c>
      <c r="P54" s="70">
        <f t="shared" si="3"/>
        <v>2161</v>
      </c>
      <c r="Q54" s="67">
        <f t="shared" si="3"/>
        <v>855</v>
      </c>
      <c r="R54" s="67">
        <f t="shared" si="3"/>
        <v>362</v>
      </c>
      <c r="S54" s="67">
        <f t="shared" si="3"/>
        <v>493</v>
      </c>
      <c r="T54" s="67">
        <f t="shared" si="3"/>
        <v>2414</v>
      </c>
      <c r="U54" s="67">
        <f t="shared" si="3"/>
        <v>746</v>
      </c>
      <c r="V54" s="143">
        <f t="shared" si="3"/>
        <v>1668</v>
      </c>
      <c r="W54" s="69">
        <f t="shared" ref="W54:Y54" si="4">W39+W42+W45+W48</f>
        <v>253</v>
      </c>
      <c r="X54" s="35">
        <f t="shared" si="4"/>
        <v>140</v>
      </c>
      <c r="Y54" s="170">
        <f t="shared" si="4"/>
        <v>113</v>
      </c>
      <c r="Z54" s="69">
        <f t="shared" ref="Z54:AB54" si="5">Z39+Z42+Z45+Z48</f>
        <v>1361</v>
      </c>
      <c r="AA54" s="35">
        <f t="shared" si="5"/>
        <v>681</v>
      </c>
      <c r="AB54" s="170">
        <f t="shared" si="5"/>
        <v>680</v>
      </c>
      <c r="AC54" s="92"/>
    </row>
    <row r="55" spans="2:29" ht="12.9" customHeight="1" x14ac:dyDescent="0.2">
      <c r="B55" s="581"/>
      <c r="C55" s="29" t="s">
        <v>199</v>
      </c>
      <c r="D55" s="297"/>
      <c r="E55" s="58"/>
      <c r="F55" s="214">
        <f>ROUND(F54/E54,3)</f>
        <v>0.51500000000000001</v>
      </c>
      <c r="G55" s="215">
        <f>ROUND(G54/E54,3)</f>
        <v>0.48499999999999999</v>
      </c>
      <c r="H55" s="216">
        <f>ROUND(H54/E54,3)</f>
        <v>0.629</v>
      </c>
      <c r="I55" s="217">
        <f>ROUND(I54/E54,3)</f>
        <v>0.36799999999999999</v>
      </c>
      <c r="J55" s="218">
        <f>ROUND(J54/E54,3)</f>
        <v>0.26100000000000001</v>
      </c>
      <c r="K55" s="238">
        <f>ROUND(K54/E54,3)</f>
        <v>0.371</v>
      </c>
      <c r="L55" s="217">
        <f>ROUND(L54/E54,3)</f>
        <v>0.14699999999999999</v>
      </c>
      <c r="M55" s="219">
        <f>ROUND(M54/E54,3)</f>
        <v>0.22500000000000001</v>
      </c>
      <c r="N55" s="220">
        <f>ROUND(N54/E54,3)</f>
        <v>0.249</v>
      </c>
      <c r="O55" s="217">
        <f>ROUND(O54/E54,3)</f>
        <v>8.4000000000000005E-2</v>
      </c>
      <c r="P55" s="239">
        <f>ROUND(P54/E54,3)</f>
        <v>0.16400000000000001</v>
      </c>
      <c r="Q55" s="217">
        <f>ROUND(Q54/E54,3)</f>
        <v>6.5000000000000002E-2</v>
      </c>
      <c r="R55" s="217">
        <f>ROUND(R54/E54,3)</f>
        <v>2.8000000000000001E-2</v>
      </c>
      <c r="S55" s="217">
        <f>ROUND(S54/E54,3)</f>
        <v>3.6999999999999998E-2</v>
      </c>
      <c r="T55" s="217">
        <f>ROUND(T54/E54,3)</f>
        <v>0.184</v>
      </c>
      <c r="U55" s="217">
        <f>ROUND(U54/E54,3)</f>
        <v>5.7000000000000002E-2</v>
      </c>
      <c r="V55" s="221">
        <f>ROUND(V54/E54,3)</f>
        <v>0.127</v>
      </c>
      <c r="W55" s="220">
        <f>ROUND(W54/E54,3)</f>
        <v>1.9E-2</v>
      </c>
      <c r="X55" s="214">
        <f>ROUND(X54/E54,3)</f>
        <v>1.0999999999999999E-2</v>
      </c>
      <c r="Y55" s="240">
        <f>ROUND(Y54/E54,3)</f>
        <v>8.9999999999999993E-3</v>
      </c>
      <c r="Z55" s="220">
        <f>ROUND(Z54/H54,3)</f>
        <v>0.16500000000000001</v>
      </c>
      <c r="AA55" s="214">
        <f>ROUND(AA54/H54,3)</f>
        <v>8.2000000000000003E-2</v>
      </c>
      <c r="AB55" s="240">
        <f>ROUND(AB54/H54,3)</f>
        <v>8.2000000000000003E-2</v>
      </c>
      <c r="AC55" s="92"/>
    </row>
    <row r="56" spans="2:29" ht="12.9" customHeight="1" x14ac:dyDescent="0.2">
      <c r="B56" s="581"/>
      <c r="C56" s="5"/>
      <c r="D56" s="306"/>
      <c r="E56" s="65"/>
      <c r="F56" s="242">
        <f>ROUND(F54/F54,3)</f>
        <v>1</v>
      </c>
      <c r="G56" s="243">
        <f>ROUND(G54/G54,3)</f>
        <v>1</v>
      </c>
      <c r="H56" s="244"/>
      <c r="I56" s="245">
        <f>ROUND(I54/F54,3)</f>
        <v>0.71499999999999997</v>
      </c>
      <c r="J56" s="246">
        <f>ROUND(J54/G54,3)</f>
        <v>0.53700000000000003</v>
      </c>
      <c r="K56" s="247"/>
      <c r="L56" s="245">
        <f>ROUND(L54/F54,3)</f>
        <v>0.28499999999999998</v>
      </c>
      <c r="M56" s="248">
        <f>ROUND(M54/G54,3)</f>
        <v>0.46300000000000002</v>
      </c>
      <c r="N56" s="249"/>
      <c r="O56" s="245">
        <f>ROUND(O54/F54,3)</f>
        <v>0.16400000000000001</v>
      </c>
      <c r="P56" s="250">
        <f>ROUND(P54/G54,3)</f>
        <v>0.33900000000000002</v>
      </c>
      <c r="Q56" s="251"/>
      <c r="R56" s="245">
        <f>ROUND(R54/F54,3)</f>
        <v>5.2999999999999999E-2</v>
      </c>
      <c r="S56" s="245">
        <f>ROUND(S54/G54,3)</f>
        <v>7.6999999999999999E-2</v>
      </c>
      <c r="T56" s="251"/>
      <c r="U56" s="245">
        <f>ROUND(U54/F54,3)</f>
        <v>0.11</v>
      </c>
      <c r="V56" s="252">
        <f>ROUND(V54/G54,3)</f>
        <v>0.26100000000000001</v>
      </c>
      <c r="W56" s="249"/>
      <c r="X56" s="242">
        <f>ROUND(X54/F54,3)</f>
        <v>2.1000000000000001E-2</v>
      </c>
      <c r="Y56" s="253">
        <f>ROUND(Y54/G54,3)</f>
        <v>1.7999999999999999E-2</v>
      </c>
      <c r="Z56" s="249"/>
      <c r="AA56" s="242">
        <f>ROUND(AA54/I54,3)</f>
        <v>0.14099999999999999</v>
      </c>
      <c r="AB56" s="253">
        <f>ROUND(AB54/J54,3)</f>
        <v>0.19800000000000001</v>
      </c>
      <c r="AC56" s="92"/>
    </row>
    <row r="57" spans="2:29" ht="12.9" customHeight="1" x14ac:dyDescent="0.2">
      <c r="B57" s="581"/>
      <c r="C57" s="4" t="s">
        <v>198</v>
      </c>
      <c r="D57" s="89">
        <f>D42+D45+D48+D51</f>
        <v>150</v>
      </c>
      <c r="E57" s="34">
        <f t="shared" ref="E57:V57" si="6">E42+E45+E48+E51</f>
        <v>39297</v>
      </c>
      <c r="F57" s="34">
        <f t="shared" si="6"/>
        <v>22725</v>
      </c>
      <c r="G57" s="93">
        <f t="shared" si="6"/>
        <v>16572</v>
      </c>
      <c r="H57" s="107">
        <f t="shared" si="6"/>
        <v>28695</v>
      </c>
      <c r="I57" s="67">
        <f t="shared" si="6"/>
        <v>18258</v>
      </c>
      <c r="J57" s="108">
        <f t="shared" si="6"/>
        <v>10437</v>
      </c>
      <c r="K57" s="118">
        <f t="shared" si="6"/>
        <v>10602</v>
      </c>
      <c r="L57" s="67">
        <f t="shared" si="6"/>
        <v>4467</v>
      </c>
      <c r="M57" s="68">
        <f t="shared" si="6"/>
        <v>6135</v>
      </c>
      <c r="N57" s="69">
        <f t="shared" si="6"/>
        <v>7092</v>
      </c>
      <c r="O57" s="67">
        <f t="shared" si="6"/>
        <v>2553</v>
      </c>
      <c r="P57" s="70">
        <f t="shared" si="6"/>
        <v>4539</v>
      </c>
      <c r="Q57" s="67">
        <f t="shared" si="6"/>
        <v>3541</v>
      </c>
      <c r="R57" s="67">
        <f t="shared" si="6"/>
        <v>1601</v>
      </c>
      <c r="S57" s="67">
        <f t="shared" si="6"/>
        <v>1940</v>
      </c>
      <c r="T57" s="67">
        <f t="shared" si="6"/>
        <v>3551</v>
      </c>
      <c r="U57" s="67">
        <f t="shared" si="6"/>
        <v>952</v>
      </c>
      <c r="V57" s="143">
        <f t="shared" si="6"/>
        <v>2599</v>
      </c>
      <c r="W57" s="69">
        <f t="shared" ref="W57:Y57" si="7">W42+W45+W48+W51</f>
        <v>1284</v>
      </c>
      <c r="X57" s="35">
        <f t="shared" si="7"/>
        <v>693</v>
      </c>
      <c r="Y57" s="170">
        <f t="shared" si="7"/>
        <v>591</v>
      </c>
      <c r="Z57" s="69">
        <f t="shared" ref="Z57:AB57" si="8">Z42+Z45+Z48+Z51</f>
        <v>2226</v>
      </c>
      <c r="AA57" s="35">
        <f t="shared" si="8"/>
        <v>1221</v>
      </c>
      <c r="AB57" s="170">
        <f t="shared" si="8"/>
        <v>1005</v>
      </c>
      <c r="AC57" s="92"/>
    </row>
    <row r="58" spans="2:29" ht="12.9" customHeight="1" x14ac:dyDescent="0.2">
      <c r="B58" s="581"/>
      <c r="C58" s="29" t="s">
        <v>200</v>
      </c>
      <c r="D58" s="297"/>
      <c r="E58" s="58"/>
      <c r="F58" s="214">
        <f>ROUND(F57/E57,3)</f>
        <v>0.57799999999999996</v>
      </c>
      <c r="G58" s="215">
        <f>ROUND(G57/E57,3)</f>
        <v>0.42199999999999999</v>
      </c>
      <c r="H58" s="216">
        <f>ROUND(H57/E57,3)</f>
        <v>0.73</v>
      </c>
      <c r="I58" s="217">
        <f>ROUND(I57/E57,3)</f>
        <v>0.46500000000000002</v>
      </c>
      <c r="J58" s="218">
        <f>ROUND(J57/E57,3)</f>
        <v>0.26600000000000001</v>
      </c>
      <c r="K58" s="238">
        <f>ROUND(K57/E57,3)</f>
        <v>0.27</v>
      </c>
      <c r="L58" s="217">
        <f>ROUND(L57/E57,3)</f>
        <v>0.114</v>
      </c>
      <c r="M58" s="219">
        <f>ROUND(M57/E57,3)</f>
        <v>0.156</v>
      </c>
      <c r="N58" s="220">
        <f>ROUND(N57/E57,3)</f>
        <v>0.18</v>
      </c>
      <c r="O58" s="217">
        <f>ROUND(O57/E57,3)</f>
        <v>6.5000000000000002E-2</v>
      </c>
      <c r="P58" s="239">
        <f>ROUND(P57/E57,3)</f>
        <v>0.11600000000000001</v>
      </c>
      <c r="Q58" s="217">
        <f>ROUND(Q57/E57,3)</f>
        <v>0.09</v>
      </c>
      <c r="R58" s="217">
        <f>ROUND(R57/E57,3)</f>
        <v>4.1000000000000002E-2</v>
      </c>
      <c r="S58" s="217">
        <f>ROUND(S57/E57,3)</f>
        <v>4.9000000000000002E-2</v>
      </c>
      <c r="T58" s="217">
        <f>ROUND(T57/E57,3)</f>
        <v>0.09</v>
      </c>
      <c r="U58" s="217">
        <f>ROUND(U57/E57,3)</f>
        <v>2.4E-2</v>
      </c>
      <c r="V58" s="221">
        <f>ROUND(V57/E57,3)</f>
        <v>6.6000000000000003E-2</v>
      </c>
      <c r="W58" s="220">
        <f>ROUND(W57/E57,3)</f>
        <v>3.3000000000000002E-2</v>
      </c>
      <c r="X58" s="214">
        <f>ROUND(X57/E57,3)</f>
        <v>1.7999999999999999E-2</v>
      </c>
      <c r="Y58" s="240">
        <f>ROUND(Y57/E57,3)</f>
        <v>1.4999999999999999E-2</v>
      </c>
      <c r="Z58" s="220">
        <f>ROUND(Z57/H57,3)</f>
        <v>7.8E-2</v>
      </c>
      <c r="AA58" s="214">
        <f>ROUND(AA57/H57,3)</f>
        <v>4.2999999999999997E-2</v>
      </c>
      <c r="AB58" s="240">
        <f>ROUND(AB57/H57,3)</f>
        <v>3.5000000000000003E-2</v>
      </c>
      <c r="AC58" s="92"/>
    </row>
    <row r="59" spans="2:29" ht="12.9" customHeight="1" thickBot="1" x14ac:dyDescent="0.25">
      <c r="B59" s="587"/>
      <c r="C59" s="5"/>
      <c r="D59" s="516"/>
      <c r="E59" s="526"/>
      <c r="F59" s="527">
        <f>ROUND(F57/F57,3)</f>
        <v>1</v>
      </c>
      <c r="G59" s="528">
        <f>ROUND(G57/G57,3)</f>
        <v>1</v>
      </c>
      <c r="H59" s="529"/>
      <c r="I59" s="530">
        <f>ROUND(I57/F57,3)</f>
        <v>0.80300000000000005</v>
      </c>
      <c r="J59" s="531">
        <f>ROUND(J57/G57,3)</f>
        <v>0.63</v>
      </c>
      <c r="K59" s="532"/>
      <c r="L59" s="530">
        <f>ROUND(L57/F57,3)</f>
        <v>0.19700000000000001</v>
      </c>
      <c r="M59" s="533">
        <f>ROUND(M57/G57,3)</f>
        <v>0.37</v>
      </c>
      <c r="N59" s="534"/>
      <c r="O59" s="530">
        <f>ROUND(O57/F57,3)</f>
        <v>0.112</v>
      </c>
      <c r="P59" s="535">
        <f>ROUND(P57/G57,3)</f>
        <v>0.27400000000000002</v>
      </c>
      <c r="Q59" s="536"/>
      <c r="R59" s="530">
        <f>ROUND(R57/F57,3)</f>
        <v>7.0000000000000007E-2</v>
      </c>
      <c r="S59" s="530">
        <f>ROUND(S57/G57,3)</f>
        <v>0.11700000000000001</v>
      </c>
      <c r="T59" s="536"/>
      <c r="U59" s="530">
        <f>ROUND(U57/F57,3)</f>
        <v>4.2000000000000003E-2</v>
      </c>
      <c r="V59" s="537">
        <f>ROUND(V57/G57,3)</f>
        <v>0.157</v>
      </c>
      <c r="W59" s="534"/>
      <c r="X59" s="527">
        <f>ROUND(X57/F57,3)</f>
        <v>0.03</v>
      </c>
      <c r="Y59" s="538">
        <f>ROUND(Y57/G57,3)</f>
        <v>3.5999999999999997E-2</v>
      </c>
      <c r="Z59" s="534"/>
      <c r="AA59" s="527">
        <f>ROUND(AA57/I57,3)</f>
        <v>6.7000000000000004E-2</v>
      </c>
      <c r="AB59" s="538">
        <f>ROUND(AB57/J57,3)</f>
        <v>9.6000000000000002E-2</v>
      </c>
      <c r="AC59" s="92"/>
    </row>
    <row r="287" spans="32:60" ht="20.399999999999999" x14ac:dyDescent="0.2">
      <c r="AF287" s="1" ph="1"/>
      <c r="AI287" s="1" ph="1"/>
      <c r="AO287" s="1" ph="1"/>
      <c r="AR287" s="1" ph="1"/>
      <c r="AV287" s="1" ph="1"/>
      <c r="AY287" s="1" ph="1"/>
      <c r="BA287" s="1" ph="1"/>
      <c r="BD287" s="1" ph="1"/>
      <c r="BE287" s="1" ph="1"/>
      <c r="BH287" s="1" ph="1"/>
    </row>
    <row r="298" spans="32:60" ht="20.399999999999999" x14ac:dyDescent="0.2">
      <c r="AF298" s="1" ph="1"/>
      <c r="AI298" s="1" ph="1"/>
      <c r="AO298" s="1" ph="1"/>
      <c r="AR298" s="1" ph="1"/>
      <c r="AV298" s="1" ph="1"/>
      <c r="AY298" s="1" ph="1"/>
      <c r="BA298" s="1" ph="1"/>
      <c r="BD298" s="1" ph="1"/>
      <c r="BE298" s="1" ph="1"/>
      <c r="BH298" s="1" ph="1"/>
    </row>
    <row r="312" spans="32:60" ht="20.399999999999999" x14ac:dyDescent="0.2">
      <c r="AF312" s="1" ph="1"/>
      <c r="AI312" s="1" ph="1"/>
      <c r="AO312" s="1" ph="1"/>
      <c r="AR312" s="1" ph="1"/>
      <c r="AV312" s="1" ph="1"/>
      <c r="AY312" s="1" ph="1"/>
      <c r="BA312" s="1" ph="1"/>
      <c r="BD312" s="1" ph="1"/>
      <c r="BE312" s="1" ph="1"/>
      <c r="BH312" s="1" ph="1"/>
    </row>
    <row r="351" spans="32:60" ht="20.399999999999999" x14ac:dyDescent="0.2">
      <c r="AF351" s="1" ph="1"/>
      <c r="AI351" s="1" ph="1"/>
      <c r="AO351" s="1" ph="1"/>
      <c r="AR351" s="1" ph="1"/>
      <c r="AV351" s="1" ph="1"/>
      <c r="AY351" s="1" ph="1"/>
      <c r="BA351" s="1" ph="1"/>
      <c r="BD351" s="1" ph="1"/>
      <c r="BE351" s="1" ph="1"/>
      <c r="BH351" s="1" ph="1"/>
    </row>
    <row r="362" spans="32:60" ht="20.399999999999999" x14ac:dyDescent="0.2">
      <c r="AF362" s="1" ph="1"/>
      <c r="AI362" s="1" ph="1"/>
      <c r="AO362" s="1" ph="1"/>
      <c r="AR362" s="1" ph="1"/>
      <c r="AV362" s="1" ph="1"/>
      <c r="AY362" s="1" ph="1"/>
      <c r="BA362" s="1" ph="1"/>
      <c r="BD362" s="1" ph="1"/>
      <c r="BE362" s="1" ph="1"/>
      <c r="BH362" s="1" ph="1"/>
    </row>
    <row r="376" spans="32:60" ht="20.399999999999999" x14ac:dyDescent="0.2">
      <c r="AF376" s="1" ph="1"/>
      <c r="AI376" s="1" ph="1"/>
      <c r="AO376" s="1" ph="1"/>
      <c r="AR376" s="1" ph="1"/>
      <c r="AV376" s="1" ph="1"/>
      <c r="AY376" s="1" ph="1"/>
      <c r="BA376" s="1" ph="1"/>
      <c r="BD376" s="1" ph="1"/>
      <c r="BE376" s="1" ph="1"/>
      <c r="BH376" s="1" ph="1"/>
    </row>
    <row r="377" spans="32:60" ht="20.399999999999999" x14ac:dyDescent="0.2">
      <c r="AF377" s="1" ph="1"/>
      <c r="AI377" s="1" ph="1"/>
      <c r="AO377" s="1" ph="1"/>
      <c r="AR377" s="1" ph="1"/>
      <c r="AV377" s="1" ph="1"/>
      <c r="AY377" s="1" ph="1"/>
      <c r="BA377" s="1" ph="1"/>
      <c r="BD377" s="1" ph="1"/>
      <c r="BE377" s="1" ph="1"/>
      <c r="BH377" s="1" ph="1"/>
    </row>
    <row r="390" spans="32:60" ht="20.399999999999999" x14ac:dyDescent="0.2">
      <c r="AF390" s="1" ph="1"/>
      <c r="AI390" s="1" ph="1"/>
      <c r="AO390" s="1" ph="1"/>
      <c r="AR390" s="1" ph="1"/>
      <c r="AV390" s="1" ph="1"/>
      <c r="AY390" s="1" ph="1"/>
      <c r="BA390" s="1" ph="1"/>
      <c r="BD390" s="1" ph="1"/>
      <c r="BE390" s="1" ph="1"/>
      <c r="BH390" s="1" ph="1"/>
    </row>
    <row r="392" spans="32:60" ht="20.399999999999999" x14ac:dyDescent="0.2">
      <c r="AF392" s="1" ph="1"/>
      <c r="AI392" s="1" ph="1"/>
      <c r="AO392" s="1" ph="1"/>
      <c r="AR392" s="1" ph="1"/>
      <c r="AV392" s="1" ph="1"/>
      <c r="AY392" s="1" ph="1"/>
      <c r="BA392" s="1" ph="1"/>
      <c r="BD392" s="1" ph="1"/>
      <c r="BE392" s="1" ph="1"/>
      <c r="BH392" s="1" ph="1"/>
    </row>
    <row r="393" spans="32:60" ht="20.399999999999999" x14ac:dyDescent="0.2">
      <c r="AF393" s="1" ph="1"/>
      <c r="AI393" s="1" ph="1"/>
      <c r="AO393" s="1" ph="1"/>
      <c r="AR393" s="1" ph="1"/>
      <c r="AV393" s="1" ph="1"/>
      <c r="AY393" s="1" ph="1"/>
      <c r="BA393" s="1" ph="1"/>
      <c r="BD393" s="1" ph="1"/>
      <c r="BE393" s="1" ph="1"/>
      <c r="BH393" s="1" ph="1"/>
    </row>
    <row r="432" spans="32:60" ht="20.399999999999999" x14ac:dyDescent="0.2">
      <c r="AF432" s="1" ph="1"/>
      <c r="AI432" s="1" ph="1"/>
      <c r="AO432" s="1" ph="1"/>
      <c r="AR432" s="1" ph="1"/>
      <c r="AV432" s="1" ph="1"/>
      <c r="AY432" s="1" ph="1"/>
      <c r="BA432" s="1" ph="1"/>
      <c r="BD432" s="1" ph="1"/>
      <c r="BE432" s="1" ph="1"/>
      <c r="BH432" s="1" ph="1"/>
    </row>
    <row r="443" spans="32:60" ht="20.399999999999999" x14ac:dyDescent="0.2">
      <c r="AF443" s="1" ph="1"/>
      <c r="AI443" s="1" ph="1"/>
      <c r="AO443" s="1" ph="1"/>
      <c r="AR443" s="1" ph="1"/>
      <c r="AV443" s="1" ph="1"/>
      <c r="AY443" s="1" ph="1"/>
      <c r="BA443" s="1" ph="1"/>
      <c r="BD443" s="1" ph="1"/>
      <c r="BE443" s="1" ph="1"/>
      <c r="BH443" s="1" ph="1"/>
    </row>
    <row r="457" spans="32:60" ht="20.399999999999999" x14ac:dyDescent="0.2">
      <c r="AF457" s="1" ph="1"/>
      <c r="AI457" s="1" ph="1"/>
      <c r="AO457" s="1" ph="1"/>
      <c r="AR457" s="1" ph="1"/>
      <c r="AV457" s="1" ph="1"/>
      <c r="AY457" s="1" ph="1"/>
      <c r="BA457" s="1" ph="1"/>
      <c r="BD457" s="1" ph="1"/>
      <c r="BE457" s="1" ph="1"/>
      <c r="BH457" s="1" ph="1"/>
    </row>
    <row r="458" spans="32:60" ht="20.399999999999999" x14ac:dyDescent="0.2">
      <c r="AF458" s="1" ph="1"/>
      <c r="AI458" s="1" ph="1"/>
      <c r="AO458" s="1" ph="1"/>
      <c r="AR458" s="1" ph="1"/>
      <c r="AV458" s="1" ph="1"/>
      <c r="AY458" s="1" ph="1"/>
      <c r="BA458" s="1" ph="1"/>
      <c r="BD458" s="1" ph="1"/>
      <c r="BE458" s="1" ph="1"/>
      <c r="BH458" s="1" ph="1"/>
    </row>
    <row r="471" spans="32:60" ht="20.399999999999999" x14ac:dyDescent="0.2">
      <c r="AF471" s="1" ph="1"/>
      <c r="AI471" s="1" ph="1"/>
      <c r="AO471" s="1" ph="1"/>
      <c r="AR471" s="1" ph="1"/>
      <c r="AV471" s="1" ph="1"/>
      <c r="AY471" s="1" ph="1"/>
      <c r="BA471" s="1" ph="1"/>
      <c r="BD471" s="1" ph="1"/>
      <c r="BE471" s="1" ph="1"/>
      <c r="BH471" s="1" ph="1"/>
    </row>
    <row r="473" spans="32:60" ht="20.399999999999999" x14ac:dyDescent="0.2">
      <c r="AF473" s="1" ph="1"/>
      <c r="AI473" s="1" ph="1"/>
      <c r="AO473" s="1" ph="1"/>
      <c r="AR473" s="1" ph="1"/>
      <c r="AV473" s="1" ph="1"/>
      <c r="AY473" s="1" ph="1"/>
      <c r="BA473" s="1" ph="1"/>
      <c r="BD473" s="1" ph="1"/>
      <c r="BE473" s="1" ph="1"/>
      <c r="BH473" s="1" ph="1"/>
    </row>
    <row r="474" spans="32:60" ht="20.399999999999999" x14ac:dyDescent="0.2">
      <c r="AF474" s="1" ph="1"/>
      <c r="AI474" s="1" ph="1"/>
      <c r="AO474" s="1" ph="1"/>
      <c r="AR474" s="1" ph="1"/>
      <c r="AV474" s="1" ph="1"/>
      <c r="AY474" s="1" ph="1"/>
      <c r="BA474" s="1" ph="1"/>
      <c r="BD474" s="1" ph="1"/>
      <c r="BE474" s="1" ph="1"/>
      <c r="BH474" s="1" ph="1"/>
    </row>
    <row r="477" spans="32:60" ht="20.399999999999999" x14ac:dyDescent="0.2">
      <c r="AF477" s="1" ph="1"/>
      <c r="AI477" s="1" ph="1"/>
      <c r="AO477" s="1" ph="1"/>
      <c r="AR477" s="1" ph="1"/>
      <c r="AV477" s="1" ph="1"/>
      <c r="AY477" s="1" ph="1"/>
      <c r="BA477" s="1" ph="1"/>
      <c r="BD477" s="1" ph="1"/>
      <c r="BE477" s="1" ph="1"/>
      <c r="BH477" s="1" ph="1"/>
    </row>
    <row r="478" spans="32:60" ht="20.399999999999999" x14ac:dyDescent="0.2">
      <c r="AF478" s="1" ph="1"/>
      <c r="AI478" s="1" ph="1"/>
      <c r="AO478" s="1" ph="1"/>
      <c r="AR478" s="1" ph="1"/>
      <c r="AV478" s="1" ph="1"/>
      <c r="AY478" s="1" ph="1"/>
      <c r="BA478" s="1" ph="1"/>
      <c r="BD478" s="1" ph="1"/>
      <c r="BE478" s="1" ph="1"/>
      <c r="BH478" s="1" ph="1"/>
    </row>
    <row r="479" spans="32:60" ht="20.399999999999999" x14ac:dyDescent="0.2">
      <c r="AF479" s="1" ph="1"/>
      <c r="AI479" s="1" ph="1"/>
      <c r="AO479" s="1" ph="1"/>
      <c r="AR479" s="1" ph="1"/>
      <c r="AV479" s="1" ph="1"/>
      <c r="AY479" s="1" ph="1"/>
      <c r="BA479" s="1" ph="1"/>
      <c r="BD479" s="1" ph="1"/>
      <c r="BE479" s="1" ph="1"/>
      <c r="BH479" s="1" ph="1"/>
    </row>
    <row r="481" spans="32:60" ht="20.399999999999999" x14ac:dyDescent="0.2">
      <c r="AF481" s="1" ph="1"/>
      <c r="AI481" s="1" ph="1"/>
      <c r="AO481" s="1" ph="1"/>
      <c r="AR481" s="1" ph="1"/>
      <c r="AV481" s="1" ph="1"/>
      <c r="AY481" s="1" ph="1"/>
      <c r="BA481" s="1" ph="1"/>
      <c r="BD481" s="1" ph="1"/>
      <c r="BE481" s="1" ph="1"/>
      <c r="BH481" s="1" ph="1"/>
    </row>
    <row r="482" spans="32:60" ht="20.399999999999999" x14ac:dyDescent="0.2">
      <c r="AF482" s="1" ph="1"/>
      <c r="AI482" s="1" ph="1"/>
      <c r="AO482" s="1" ph="1"/>
      <c r="AR482" s="1" ph="1"/>
      <c r="AV482" s="1" ph="1"/>
      <c r="AY482" s="1" ph="1"/>
      <c r="BA482" s="1" ph="1"/>
      <c r="BD482" s="1" ph="1"/>
      <c r="BE482" s="1" ph="1"/>
      <c r="BH482" s="1" ph="1"/>
    </row>
    <row r="484" spans="32:60" ht="20.399999999999999" x14ac:dyDescent="0.2">
      <c r="AF484" s="1" ph="1"/>
      <c r="AI484" s="1" ph="1"/>
      <c r="AO484" s="1" ph="1"/>
      <c r="AR484" s="1" ph="1"/>
      <c r="AV484" s="1" ph="1"/>
      <c r="AY484" s="1" ph="1"/>
      <c r="BA484" s="1" ph="1"/>
      <c r="BD484" s="1" ph="1"/>
      <c r="BE484" s="1" ph="1"/>
      <c r="BH484" s="1" ph="1"/>
    </row>
    <row r="485" spans="32:60" ht="20.399999999999999" x14ac:dyDescent="0.2">
      <c r="AF485" s="1" ph="1"/>
      <c r="AI485" s="1" ph="1"/>
      <c r="AO485" s="1" ph="1"/>
      <c r="AR485" s="1" ph="1"/>
      <c r="AV485" s="1" ph="1"/>
      <c r="AY485" s="1" ph="1"/>
      <c r="BA485" s="1" ph="1"/>
      <c r="BD485" s="1" ph="1"/>
      <c r="BE485" s="1" ph="1"/>
      <c r="BH485" s="1" ph="1"/>
    </row>
    <row r="491" spans="32:60" ht="20.399999999999999" x14ac:dyDescent="0.2">
      <c r="AF491" s="1" ph="1"/>
      <c r="AI491" s="1" ph="1"/>
      <c r="AO491" s="1" ph="1"/>
      <c r="AR491" s="1" ph="1"/>
      <c r="AV491" s="1" ph="1"/>
      <c r="AY491" s="1" ph="1"/>
      <c r="BA491" s="1" ph="1"/>
      <c r="BD491" s="1" ph="1"/>
      <c r="BE491" s="1" ph="1"/>
      <c r="BH491" s="1" ph="1"/>
    </row>
    <row r="505" spans="32:60" ht="20.399999999999999" x14ac:dyDescent="0.2">
      <c r="AF505" s="1" ph="1"/>
      <c r="AI505" s="1" ph="1"/>
      <c r="AO505" s="1" ph="1"/>
      <c r="AR505" s="1" ph="1"/>
      <c r="AV505" s="1" ph="1"/>
      <c r="AY505" s="1" ph="1"/>
      <c r="BA505" s="1" ph="1"/>
      <c r="BD505" s="1" ph="1"/>
      <c r="BE505" s="1" ph="1"/>
      <c r="BH505" s="1" ph="1"/>
    </row>
    <row r="506" spans="32:60" ht="20.399999999999999" x14ac:dyDescent="0.2">
      <c r="AF506" s="1" ph="1"/>
      <c r="AI506" s="1" ph="1"/>
      <c r="AO506" s="1" ph="1"/>
      <c r="AR506" s="1" ph="1"/>
      <c r="AV506" s="1" ph="1"/>
      <c r="AY506" s="1" ph="1"/>
      <c r="BA506" s="1" ph="1"/>
      <c r="BD506" s="1" ph="1"/>
      <c r="BE506" s="1" ph="1"/>
      <c r="BH506" s="1" ph="1"/>
    </row>
    <row r="519" spans="32:60" ht="20.399999999999999" x14ac:dyDescent="0.2">
      <c r="AF519" s="1" ph="1"/>
      <c r="AI519" s="1" ph="1"/>
      <c r="AO519" s="1" ph="1"/>
      <c r="AR519" s="1" ph="1"/>
      <c r="AV519" s="1" ph="1"/>
      <c r="AY519" s="1" ph="1"/>
      <c r="BA519" s="1" ph="1"/>
      <c r="BD519" s="1" ph="1"/>
      <c r="BE519" s="1" ph="1"/>
      <c r="BH519" s="1" ph="1"/>
    </row>
    <row r="521" spans="32:60" ht="20.399999999999999" x14ac:dyDescent="0.2">
      <c r="AF521" s="1" ph="1"/>
      <c r="AI521" s="1" ph="1"/>
      <c r="AO521" s="1" ph="1"/>
      <c r="AR521" s="1" ph="1"/>
      <c r="AV521" s="1" ph="1"/>
      <c r="AY521" s="1" ph="1"/>
      <c r="BA521" s="1" ph="1"/>
      <c r="BD521" s="1" ph="1"/>
      <c r="BE521" s="1" ph="1"/>
      <c r="BH521" s="1" ph="1"/>
    </row>
    <row r="522" spans="32:60" ht="20.399999999999999" x14ac:dyDescent="0.2">
      <c r="AF522" s="1" ph="1"/>
      <c r="AI522" s="1" ph="1"/>
      <c r="AO522" s="1" ph="1"/>
      <c r="AR522" s="1" ph="1"/>
      <c r="AV522" s="1" ph="1"/>
      <c r="AY522" s="1" ph="1"/>
      <c r="BA522" s="1" ph="1"/>
      <c r="BD522" s="1" ph="1"/>
      <c r="BE522" s="1" ph="1"/>
      <c r="BH522" s="1" ph="1"/>
    </row>
    <row r="525" spans="32:60" ht="20.399999999999999" x14ac:dyDescent="0.2">
      <c r="AF525" s="1" ph="1"/>
      <c r="AI525" s="1" ph="1"/>
      <c r="AO525" s="1" ph="1"/>
      <c r="AR525" s="1" ph="1"/>
      <c r="AV525" s="1" ph="1"/>
      <c r="AY525" s="1" ph="1"/>
      <c r="BA525" s="1" ph="1"/>
      <c r="BD525" s="1" ph="1"/>
      <c r="BE525" s="1" ph="1"/>
      <c r="BH525" s="1" ph="1"/>
    </row>
    <row r="526" spans="32:60" ht="20.399999999999999" x14ac:dyDescent="0.2">
      <c r="AF526" s="1" ph="1"/>
      <c r="AI526" s="1" ph="1"/>
      <c r="AO526" s="1" ph="1"/>
      <c r="AR526" s="1" ph="1"/>
      <c r="AV526" s="1" ph="1"/>
      <c r="AY526" s="1" ph="1"/>
      <c r="BA526" s="1" ph="1"/>
      <c r="BD526" s="1" ph="1"/>
      <c r="BE526" s="1" ph="1"/>
      <c r="BH526" s="1" ph="1"/>
    </row>
    <row r="527" spans="32:60" ht="20.399999999999999" x14ac:dyDescent="0.2">
      <c r="AF527" s="1" ph="1"/>
      <c r="AI527" s="1" ph="1"/>
      <c r="AO527" s="1" ph="1"/>
      <c r="AR527" s="1" ph="1"/>
      <c r="AV527" s="1" ph="1"/>
      <c r="AY527" s="1" ph="1"/>
      <c r="BA527" s="1" ph="1"/>
      <c r="BD527" s="1" ph="1"/>
      <c r="BE527" s="1" ph="1"/>
      <c r="BH527" s="1" ph="1"/>
    </row>
    <row r="529" spans="32:60" ht="20.399999999999999" x14ac:dyDescent="0.2">
      <c r="AF529" s="1" ph="1"/>
      <c r="AI529" s="1" ph="1"/>
      <c r="AO529" s="1" ph="1"/>
      <c r="AR529" s="1" ph="1"/>
      <c r="AV529" s="1" ph="1"/>
      <c r="AY529" s="1" ph="1"/>
      <c r="BA529" s="1" ph="1"/>
      <c r="BD529" s="1" ph="1"/>
      <c r="BE529" s="1" ph="1"/>
      <c r="BH529" s="1" ph="1"/>
    </row>
    <row r="530" spans="32:60" ht="20.399999999999999" x14ac:dyDescent="0.2">
      <c r="AF530" s="1" ph="1"/>
      <c r="AI530" s="1" ph="1"/>
      <c r="AO530" s="1" ph="1"/>
      <c r="AR530" s="1" ph="1"/>
      <c r="AV530" s="1" ph="1"/>
      <c r="AY530" s="1" ph="1"/>
      <c r="BA530" s="1" ph="1"/>
      <c r="BD530" s="1" ph="1"/>
      <c r="BE530" s="1" ph="1"/>
      <c r="BH530" s="1" ph="1"/>
    </row>
    <row r="532" spans="32:60" ht="20.399999999999999" x14ac:dyDescent="0.2">
      <c r="AF532" s="1" ph="1"/>
      <c r="AI532" s="1" ph="1"/>
      <c r="AO532" s="1" ph="1"/>
      <c r="AR532" s="1" ph="1"/>
      <c r="AV532" s="1" ph="1"/>
      <c r="AY532" s="1" ph="1"/>
      <c r="BA532" s="1" ph="1"/>
      <c r="BD532" s="1" ph="1"/>
      <c r="BE532" s="1" ph="1"/>
      <c r="BH532" s="1" ph="1"/>
    </row>
    <row r="533" spans="32:60" ht="20.399999999999999" x14ac:dyDescent="0.2">
      <c r="AF533" s="1" ph="1"/>
      <c r="AI533" s="1" ph="1"/>
      <c r="AO533" s="1" ph="1"/>
      <c r="AR533" s="1" ph="1"/>
      <c r="AV533" s="1" ph="1"/>
      <c r="AY533" s="1" ph="1"/>
      <c r="BA533" s="1" ph="1"/>
      <c r="BD533" s="1" ph="1"/>
      <c r="BE533" s="1" ph="1"/>
      <c r="BH533" s="1" ph="1"/>
    </row>
  </sheetData>
  <mergeCells count="41">
    <mergeCell ref="C48:C50"/>
    <mergeCell ref="C33:C35"/>
    <mergeCell ref="B36:B59"/>
    <mergeCell ref="C42:C44"/>
    <mergeCell ref="B18:B35"/>
    <mergeCell ref="C51:C53"/>
    <mergeCell ref="C24:C26"/>
    <mergeCell ref="C39:C41"/>
    <mergeCell ref="C45:C47"/>
    <mergeCell ref="C21:C23"/>
    <mergeCell ref="C36:C38"/>
    <mergeCell ref="C18:C20"/>
    <mergeCell ref="C30:C32"/>
    <mergeCell ref="C27:C29"/>
    <mergeCell ref="B15:C17"/>
    <mergeCell ref="M12:M14"/>
    <mergeCell ref="K11:K14"/>
    <mergeCell ref="Z11:Z14"/>
    <mergeCell ref="AA12:AA14"/>
    <mergeCell ref="F12:F14"/>
    <mergeCell ref="G12:G14"/>
    <mergeCell ref="E11:E14"/>
    <mergeCell ref="D7:D14"/>
    <mergeCell ref="B7:C14"/>
    <mergeCell ref="H11:H14"/>
    <mergeCell ref="N11:N14"/>
    <mergeCell ref="I12:I14"/>
    <mergeCell ref="J12:J14"/>
    <mergeCell ref="L12:L14"/>
    <mergeCell ref="AB12:AB14"/>
    <mergeCell ref="O12:O14"/>
    <mergeCell ref="P12:P14"/>
    <mergeCell ref="R12:R14"/>
    <mergeCell ref="S12:S14"/>
    <mergeCell ref="Q11:Q14"/>
    <mergeCell ref="T11:T14"/>
    <mergeCell ref="U12:U14"/>
    <mergeCell ref="V12:V14"/>
    <mergeCell ref="Y12:Y14"/>
    <mergeCell ref="W11:W14"/>
    <mergeCell ref="X12:X14"/>
  </mergeCells>
  <phoneticPr fontId="2" type="halfwidthKatakana"/>
  <pageMargins left="0.74" right="0.28000000000000003" top="0.77" bottom="0.59" header="0.45" footer="0.19685039370078741"/>
  <pageSetup paperSize="9" scale="63" firstPageNumber="19" orientation="landscape" r:id="rId1"/>
  <headerFooter alignWithMargins="0"/>
  <ignoredErrors>
    <ignoredError sqref="T18:T52 W18:W24 W26:W53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00B0F0"/>
  </sheetPr>
  <dimension ref="B2:BH539"/>
  <sheetViews>
    <sheetView view="pageBreakPreview" topLeftCell="A52" zoomScaleNormal="95" zoomScaleSheetLayoutView="100" workbookViewId="0">
      <selection activeCell="D5" sqref="D5"/>
    </sheetView>
  </sheetViews>
  <sheetFormatPr defaultColWidth="9" defaultRowHeight="13.2" x14ac:dyDescent="0.2"/>
  <cols>
    <col min="1" max="1" width="5" style="1" customWidth="1"/>
    <col min="2" max="2" width="3.6640625" style="1" customWidth="1"/>
    <col min="3" max="3" width="15.88671875" style="1" customWidth="1"/>
    <col min="4" max="4" width="8.88671875" style="1" customWidth="1"/>
    <col min="5" max="5" width="9.6640625" style="2" bestFit="1" customWidth="1"/>
    <col min="6" max="7" width="7.6640625" style="1" customWidth="1"/>
    <col min="8" max="13" width="7.33203125" style="46" customWidth="1"/>
    <col min="14" max="14" width="9" style="47" customWidth="1"/>
    <col min="15" max="16" width="7.33203125" style="46" customWidth="1"/>
    <col min="17" max="17" width="9.109375" style="46" bestFit="1" customWidth="1"/>
    <col min="18" max="19" width="7.33203125" style="47" customWidth="1"/>
    <col min="20" max="20" width="9.109375" style="47" bestFit="1" customWidth="1"/>
    <col min="21" max="22" width="7.33203125" style="46" customWidth="1"/>
    <col min="23" max="23" width="8.109375" style="47" customWidth="1"/>
    <col min="24" max="25" width="7.33203125" style="1" customWidth="1"/>
    <col min="26" max="26" width="8.109375" style="47" customWidth="1"/>
    <col min="27" max="28" width="7.33203125" style="1" customWidth="1"/>
    <col min="29" max="29" width="5.109375" style="1" customWidth="1"/>
    <col min="30" max="16384" width="9" style="1"/>
  </cols>
  <sheetData>
    <row r="2" spans="2:29" ht="14.4" x14ac:dyDescent="0.2">
      <c r="B2" s="20" t="s">
        <v>219</v>
      </c>
    </row>
    <row r="3" spans="2:29" x14ac:dyDescent="0.2">
      <c r="T3" s="30" t="s">
        <v>203</v>
      </c>
      <c r="X3" s="2"/>
      <c r="AA3" s="2"/>
    </row>
    <row r="4" spans="2:29" x14ac:dyDescent="0.2">
      <c r="T4" s="30" t="s">
        <v>204</v>
      </c>
      <c r="X4" s="2"/>
      <c r="AA4" s="2"/>
    </row>
    <row r="5" spans="2:29" x14ac:dyDescent="0.2">
      <c r="T5" s="30" t="s">
        <v>205</v>
      </c>
      <c r="X5" s="2"/>
      <c r="AA5" s="2"/>
    </row>
    <row r="6" spans="2:29" ht="13.8" thickBot="1" x14ac:dyDescent="0.25">
      <c r="F6" s="2"/>
      <c r="G6" s="2"/>
      <c r="N6" s="46"/>
      <c r="R6" s="46"/>
      <c r="S6" s="46"/>
      <c r="T6" s="46"/>
      <c r="W6" s="46"/>
      <c r="X6" s="2"/>
      <c r="Z6" s="46"/>
      <c r="AA6" s="2" t="s">
        <v>206</v>
      </c>
      <c r="AC6" s="2"/>
    </row>
    <row r="7" spans="2:29" ht="8.25" customHeight="1" thickBot="1" x14ac:dyDescent="0.25">
      <c r="B7" s="653"/>
      <c r="C7" s="654"/>
      <c r="D7" s="650" t="s">
        <v>207</v>
      </c>
      <c r="E7" s="520"/>
      <c r="F7" s="521"/>
      <c r="G7" s="521"/>
      <c r="H7" s="522"/>
      <c r="I7" s="522"/>
      <c r="J7" s="522"/>
      <c r="K7" s="522"/>
      <c r="L7" s="522"/>
      <c r="M7" s="522"/>
      <c r="N7" s="522"/>
      <c r="O7" s="522"/>
      <c r="P7" s="522"/>
      <c r="Q7" s="523"/>
      <c r="R7" s="523"/>
      <c r="S7" s="523"/>
      <c r="T7" s="522"/>
      <c r="U7" s="522"/>
      <c r="V7" s="522"/>
      <c r="W7" s="522"/>
      <c r="X7" s="11"/>
      <c r="Y7" s="540"/>
      <c r="Z7" s="522"/>
      <c r="AA7" s="11"/>
      <c r="AB7" s="159"/>
    </row>
    <row r="8" spans="2:29" ht="13.5" customHeight="1" thickTop="1" thickBot="1" x14ac:dyDescent="0.25">
      <c r="B8" s="655"/>
      <c r="C8" s="656"/>
      <c r="D8" s="651"/>
      <c r="E8" s="127"/>
      <c r="F8" s="128"/>
      <c r="G8" s="128"/>
      <c r="H8" s="96"/>
      <c r="I8" s="97"/>
      <c r="J8" s="98"/>
      <c r="K8" s="96"/>
      <c r="L8" s="97"/>
      <c r="M8" s="97"/>
      <c r="N8" s="109"/>
      <c r="O8" s="109"/>
      <c r="P8" s="109"/>
      <c r="Q8" s="110"/>
      <c r="R8" s="110"/>
      <c r="S8" s="110"/>
      <c r="T8" s="109"/>
      <c r="U8" s="109"/>
      <c r="V8" s="109"/>
      <c r="W8" s="109"/>
      <c r="X8" s="111"/>
      <c r="Y8" s="111"/>
      <c r="Z8" s="109"/>
      <c r="AA8" s="111"/>
      <c r="AB8" s="525"/>
    </row>
    <row r="9" spans="2:29" ht="12.75" customHeight="1" x14ac:dyDescent="0.2">
      <c r="B9" s="655"/>
      <c r="C9" s="656"/>
      <c r="D9" s="651"/>
      <c r="E9" s="127"/>
      <c r="F9" s="128"/>
      <c r="G9" s="128"/>
      <c r="H9" s="99"/>
      <c r="J9" s="100"/>
      <c r="K9" s="99"/>
      <c r="N9" s="120"/>
      <c r="O9" s="121"/>
      <c r="P9" s="121"/>
      <c r="Q9" s="139"/>
      <c r="R9" s="121"/>
      <c r="S9" s="121"/>
      <c r="T9" s="139"/>
      <c r="U9" s="121"/>
      <c r="V9" s="140"/>
      <c r="W9" s="120"/>
      <c r="X9" s="72"/>
      <c r="Y9" s="167"/>
      <c r="Z9" s="139"/>
      <c r="AA9" s="72"/>
      <c r="AB9" s="167"/>
    </row>
    <row r="10" spans="2:29" ht="12" customHeight="1" x14ac:dyDescent="0.2">
      <c r="B10" s="655"/>
      <c r="C10" s="656"/>
      <c r="D10" s="651"/>
      <c r="E10" s="127"/>
      <c r="F10" s="128"/>
      <c r="G10" s="128"/>
      <c r="H10" s="99"/>
      <c r="I10" s="49"/>
      <c r="J10" s="101"/>
      <c r="K10" s="99"/>
      <c r="L10" s="49"/>
      <c r="M10" s="50"/>
      <c r="N10" s="122"/>
      <c r="O10" s="123"/>
      <c r="P10" s="123"/>
      <c r="Q10" s="144"/>
      <c r="R10" s="145"/>
      <c r="S10" s="146"/>
      <c r="T10" s="144"/>
      <c r="U10" s="145"/>
      <c r="V10" s="148"/>
      <c r="W10" s="122"/>
      <c r="X10" s="135"/>
      <c r="Y10" s="168"/>
      <c r="Z10" s="171"/>
      <c r="AA10" s="135"/>
      <c r="AB10" s="168"/>
      <c r="AC10" s="48"/>
    </row>
    <row r="11" spans="2:29" ht="12" customHeight="1" x14ac:dyDescent="0.2">
      <c r="B11" s="655"/>
      <c r="C11" s="656"/>
      <c r="D11" s="651"/>
      <c r="E11" s="647" t="s">
        <v>220</v>
      </c>
      <c r="F11" s="129"/>
      <c r="G11" s="129"/>
      <c r="H11" s="637" t="s">
        <v>221</v>
      </c>
      <c r="I11" s="51"/>
      <c r="J11" s="102"/>
      <c r="K11" s="637" t="s">
        <v>222</v>
      </c>
      <c r="L11" s="51"/>
      <c r="M11" s="52"/>
      <c r="N11" s="659" t="s">
        <v>223</v>
      </c>
      <c r="O11" s="124"/>
      <c r="P11" s="124"/>
      <c r="Q11" s="670" t="s">
        <v>224</v>
      </c>
      <c r="R11" s="51"/>
      <c r="S11" s="147"/>
      <c r="T11" s="670" t="s">
        <v>225</v>
      </c>
      <c r="U11" s="51"/>
      <c r="V11" s="52"/>
      <c r="W11" s="632" t="s">
        <v>226</v>
      </c>
      <c r="X11" s="137"/>
      <c r="Y11" s="169"/>
      <c r="Z11" s="640" t="s">
        <v>227</v>
      </c>
      <c r="AA11" s="137"/>
      <c r="AB11" s="169"/>
      <c r="AC11" s="48"/>
    </row>
    <row r="12" spans="2:29" ht="12.75" customHeight="1" x14ac:dyDescent="0.2">
      <c r="B12" s="655"/>
      <c r="C12" s="656"/>
      <c r="D12" s="651"/>
      <c r="E12" s="648"/>
      <c r="F12" s="643" t="s">
        <v>216</v>
      </c>
      <c r="G12" s="645" t="s">
        <v>217</v>
      </c>
      <c r="H12" s="638"/>
      <c r="I12" s="615" t="s">
        <v>216</v>
      </c>
      <c r="J12" s="662" t="s">
        <v>217</v>
      </c>
      <c r="K12" s="638"/>
      <c r="L12" s="615" t="s">
        <v>216</v>
      </c>
      <c r="M12" s="598" t="s">
        <v>217</v>
      </c>
      <c r="N12" s="660"/>
      <c r="O12" s="624" t="s">
        <v>216</v>
      </c>
      <c r="P12" s="626" t="s">
        <v>217</v>
      </c>
      <c r="Q12" s="671"/>
      <c r="R12" s="615" t="s">
        <v>216</v>
      </c>
      <c r="S12" s="615" t="s">
        <v>217</v>
      </c>
      <c r="T12" s="671"/>
      <c r="U12" s="615" t="s">
        <v>216</v>
      </c>
      <c r="V12" s="630" t="s">
        <v>217</v>
      </c>
      <c r="W12" s="633"/>
      <c r="X12" s="635" t="s">
        <v>216</v>
      </c>
      <c r="Y12" s="622" t="s">
        <v>217</v>
      </c>
      <c r="Z12" s="641"/>
      <c r="AA12" s="635" t="s">
        <v>216</v>
      </c>
      <c r="AB12" s="622" t="s">
        <v>217</v>
      </c>
      <c r="AC12" s="48"/>
    </row>
    <row r="13" spans="2:29" ht="9.75" customHeight="1" x14ac:dyDescent="0.2">
      <c r="B13" s="655"/>
      <c r="C13" s="656"/>
      <c r="D13" s="651"/>
      <c r="E13" s="648"/>
      <c r="F13" s="643"/>
      <c r="G13" s="645"/>
      <c r="H13" s="638"/>
      <c r="I13" s="615"/>
      <c r="J13" s="662"/>
      <c r="K13" s="638"/>
      <c r="L13" s="615"/>
      <c r="M13" s="598"/>
      <c r="N13" s="660"/>
      <c r="O13" s="624"/>
      <c r="P13" s="626"/>
      <c r="Q13" s="671"/>
      <c r="R13" s="615"/>
      <c r="S13" s="615"/>
      <c r="T13" s="671"/>
      <c r="U13" s="615"/>
      <c r="V13" s="630"/>
      <c r="W13" s="633"/>
      <c r="X13" s="635"/>
      <c r="Y13" s="622"/>
      <c r="Z13" s="641"/>
      <c r="AA13" s="635"/>
      <c r="AB13" s="622"/>
      <c r="AC13" s="48"/>
    </row>
    <row r="14" spans="2:29" ht="72" customHeight="1" x14ac:dyDescent="0.2">
      <c r="B14" s="657"/>
      <c r="C14" s="658"/>
      <c r="D14" s="652"/>
      <c r="E14" s="649"/>
      <c r="F14" s="644"/>
      <c r="G14" s="646"/>
      <c r="H14" s="639"/>
      <c r="I14" s="616"/>
      <c r="J14" s="663"/>
      <c r="K14" s="639"/>
      <c r="L14" s="616"/>
      <c r="M14" s="599"/>
      <c r="N14" s="661"/>
      <c r="O14" s="625"/>
      <c r="P14" s="627"/>
      <c r="Q14" s="672"/>
      <c r="R14" s="616"/>
      <c r="S14" s="616"/>
      <c r="T14" s="672"/>
      <c r="U14" s="616"/>
      <c r="V14" s="631"/>
      <c r="W14" s="634"/>
      <c r="X14" s="636"/>
      <c r="Y14" s="623"/>
      <c r="Z14" s="642"/>
      <c r="AA14" s="636"/>
      <c r="AB14" s="623"/>
      <c r="AC14" s="48"/>
    </row>
    <row r="15" spans="2:29" ht="12.9" customHeight="1" x14ac:dyDescent="0.2">
      <c r="B15" s="577" t="s">
        <v>183</v>
      </c>
      <c r="C15" s="593"/>
      <c r="D15" s="295">
        <f>SUM(D18,D21,D24,D27,D30,D33,)</f>
        <v>427</v>
      </c>
      <c r="E15" s="34">
        <f>E18+E21+E24+E27+E30+E33</f>
        <v>5631</v>
      </c>
      <c r="F15" s="34">
        <f>F18+F21+F24+F27+F30+F33</f>
        <v>3024</v>
      </c>
      <c r="G15" s="93">
        <f>G18+G21+G24+G27+G30+G33</f>
        <v>2607</v>
      </c>
      <c r="H15" s="103">
        <f t="shared" ref="H15:AB15" si="0">H18+H21+H24+H27+H30+H33</f>
        <v>1910</v>
      </c>
      <c r="I15" s="54">
        <f t="shared" si="0"/>
        <v>1309</v>
      </c>
      <c r="J15" s="104">
        <f t="shared" si="0"/>
        <v>601</v>
      </c>
      <c r="K15" s="113">
        <f t="shared" si="0"/>
        <v>3721</v>
      </c>
      <c r="L15" s="54">
        <f>L18+L21+L24+L27+L30+L33</f>
        <v>1715</v>
      </c>
      <c r="M15" s="57">
        <f t="shared" si="0"/>
        <v>2006</v>
      </c>
      <c r="N15" s="56">
        <f>N18+N21+N24+N27+N30+N33</f>
        <v>2743</v>
      </c>
      <c r="O15" s="54">
        <f t="shared" si="0"/>
        <v>1157</v>
      </c>
      <c r="P15" s="57">
        <f t="shared" si="0"/>
        <v>1586</v>
      </c>
      <c r="Q15" s="54">
        <f>Q18+Q21+Q24+Q27+Q30+Q33</f>
        <v>1076</v>
      </c>
      <c r="R15" s="54">
        <f>R18+R21+R24+R27+R30+R33</f>
        <v>560</v>
      </c>
      <c r="S15" s="54">
        <f>S18+S21+S24+S27+S30+S33</f>
        <v>516</v>
      </c>
      <c r="T15" s="54">
        <f t="shared" si="0"/>
        <v>1667</v>
      </c>
      <c r="U15" s="54">
        <f t="shared" si="0"/>
        <v>597</v>
      </c>
      <c r="V15" s="141">
        <f t="shared" si="0"/>
        <v>1070</v>
      </c>
      <c r="W15" s="56">
        <f>W18+W21+W24+W27+W30+W33</f>
        <v>59</v>
      </c>
      <c r="X15" s="34">
        <f>X18+X21+X24+X27+X30+X33</f>
        <v>30</v>
      </c>
      <c r="Y15" s="164">
        <f>Y18+Y21+Y24+Y27+Y30+Y33</f>
        <v>29</v>
      </c>
      <c r="Z15" s="57">
        <f t="shared" si="0"/>
        <v>919</v>
      </c>
      <c r="AA15" s="34">
        <f t="shared" si="0"/>
        <v>528</v>
      </c>
      <c r="AB15" s="164">
        <f t="shared" si="0"/>
        <v>391</v>
      </c>
      <c r="AC15" s="91"/>
    </row>
    <row r="16" spans="2:29" ht="12.9" customHeight="1" x14ac:dyDescent="0.2">
      <c r="B16" s="578"/>
      <c r="C16" s="594"/>
      <c r="D16" s="297"/>
      <c r="E16" s="214"/>
      <c r="F16" s="214">
        <f>ROUND(F15/E15,3)</f>
        <v>0.53700000000000003</v>
      </c>
      <c r="G16" s="215">
        <f>ROUND(G15/E15,3)</f>
        <v>0.46300000000000002</v>
      </c>
      <c r="H16" s="216">
        <f>ROUND(H15/E15,3)</f>
        <v>0.33900000000000002</v>
      </c>
      <c r="I16" s="217">
        <f>ROUND(I15/E15,3)</f>
        <v>0.23200000000000001</v>
      </c>
      <c r="J16" s="218">
        <f>ROUND(J15/E15,3)</f>
        <v>0.107</v>
      </c>
      <c r="K16" s="216">
        <f>ROUND(K15/E15,3)</f>
        <v>0.66100000000000003</v>
      </c>
      <c r="L16" s="217">
        <f>ROUND(L15/E15,3)</f>
        <v>0.30499999999999999</v>
      </c>
      <c r="M16" s="219">
        <f>ROUND(M15/E15,3)</f>
        <v>0.35599999999999998</v>
      </c>
      <c r="N16" s="220">
        <f>ROUND(N15/E15,3)</f>
        <v>0.48699999999999999</v>
      </c>
      <c r="O16" s="217">
        <f>ROUND(O15/E15,3)</f>
        <v>0.20499999999999999</v>
      </c>
      <c r="P16" s="219">
        <f>ROUND(P15/E15,3)</f>
        <v>0.28199999999999997</v>
      </c>
      <c r="Q16" s="217">
        <f>ROUND(Q15/E15,3)</f>
        <v>0.191</v>
      </c>
      <c r="R16" s="217">
        <f>ROUND(R15/E15,3)</f>
        <v>9.9000000000000005E-2</v>
      </c>
      <c r="S16" s="217">
        <f>ROUND(S15/E15,3)</f>
        <v>9.1999999999999998E-2</v>
      </c>
      <c r="T16" s="217">
        <f>ROUND(T15/E15,3)</f>
        <v>0.29599999999999999</v>
      </c>
      <c r="U16" s="217">
        <f>ROUND(U15/E15,3)</f>
        <v>0.106</v>
      </c>
      <c r="V16" s="221">
        <f>ROUND(V15/E15,3)</f>
        <v>0.19</v>
      </c>
      <c r="W16" s="220">
        <f>ROUND(W15/E15,3)</f>
        <v>0.01</v>
      </c>
      <c r="X16" s="214">
        <f>ROUND(X15/E15,3)</f>
        <v>5.0000000000000001E-3</v>
      </c>
      <c r="Y16" s="222">
        <f>ROUND(Y15/E15,3)</f>
        <v>5.0000000000000001E-3</v>
      </c>
      <c r="Z16" s="223">
        <f>ROUND(Z15/E15,3)</f>
        <v>0.16300000000000001</v>
      </c>
      <c r="AA16" s="214">
        <f>ROUND(AA15/E15,3)</f>
        <v>9.4E-2</v>
      </c>
      <c r="AB16" s="222">
        <f>ROUND(AB15/E15,3)</f>
        <v>6.9000000000000006E-2</v>
      </c>
      <c r="AC16" s="92"/>
    </row>
    <row r="17" spans="2:29" ht="12.75" customHeight="1" thickBot="1" x14ac:dyDescent="0.25">
      <c r="B17" s="595"/>
      <c r="C17" s="596"/>
      <c r="D17" s="300"/>
      <c r="E17" s="270"/>
      <c r="F17" s="225">
        <f>ROUND(F15/F15,3)</f>
        <v>1</v>
      </c>
      <c r="G17" s="226">
        <f>ROUND(G15/G15,3)</f>
        <v>1</v>
      </c>
      <c r="H17" s="227"/>
      <c r="I17" s="228">
        <f>ROUND(I15/F15,3)</f>
        <v>0.433</v>
      </c>
      <c r="J17" s="229">
        <f>ROUND(J15/G15,3)</f>
        <v>0.23100000000000001</v>
      </c>
      <c r="K17" s="230"/>
      <c r="L17" s="228">
        <f>ROUND(L15/F15,3)</f>
        <v>0.56699999999999995</v>
      </c>
      <c r="M17" s="231">
        <f>ROUND(M15/G15,3)</f>
        <v>0.76900000000000002</v>
      </c>
      <c r="N17" s="232"/>
      <c r="O17" s="228">
        <f>ROUND(O15/F15,3)</f>
        <v>0.38300000000000001</v>
      </c>
      <c r="P17" s="231">
        <f>ROUND(P15/G15,3)</f>
        <v>0.60799999999999998</v>
      </c>
      <c r="Q17" s="233"/>
      <c r="R17" s="228">
        <f>ROUND(R15/F15,3)</f>
        <v>0.185</v>
      </c>
      <c r="S17" s="228">
        <f>ROUND(S15/G15,3)</f>
        <v>0.19800000000000001</v>
      </c>
      <c r="T17" s="233"/>
      <c r="U17" s="228">
        <f>ROUND(U15/F15,3)</f>
        <v>0.19700000000000001</v>
      </c>
      <c r="V17" s="234">
        <f>ROUND(V15/G15,3)</f>
        <v>0.41</v>
      </c>
      <c r="W17" s="232"/>
      <c r="X17" s="225">
        <f>ROUND(X15/F15,3)</f>
        <v>0.01</v>
      </c>
      <c r="Y17" s="235">
        <f>ROUND(Y15/G15,3)</f>
        <v>1.0999999999999999E-2</v>
      </c>
      <c r="Z17" s="236"/>
      <c r="AA17" s="225">
        <f>ROUND(AA15/F15,3)</f>
        <v>0.17499999999999999</v>
      </c>
      <c r="AB17" s="235">
        <f>ROUND(AB15/G15,3)</f>
        <v>0.15</v>
      </c>
      <c r="AC17" s="92"/>
    </row>
    <row r="18" spans="2:29" ht="12.9" customHeight="1" thickTop="1" x14ac:dyDescent="0.2">
      <c r="B18" s="580" t="s">
        <v>184</v>
      </c>
      <c r="C18" s="583" t="s">
        <v>185</v>
      </c>
      <c r="D18" s="302">
        <v>49</v>
      </c>
      <c r="E18" s="60">
        <f>F18+G18</f>
        <v>221</v>
      </c>
      <c r="F18" s="60">
        <f>I18+L18</f>
        <v>187</v>
      </c>
      <c r="G18" s="94">
        <f>J18+M18</f>
        <v>34</v>
      </c>
      <c r="H18" s="105">
        <f>'表3-2'!H18+'表3-3'!H18</f>
        <v>186</v>
      </c>
      <c r="I18" s="62">
        <f>'表3-2'!I18+'表3-3'!I18</f>
        <v>161</v>
      </c>
      <c r="J18" s="106">
        <f>'表3-2'!J18+'表3-3'!J18</f>
        <v>25</v>
      </c>
      <c r="K18" s="115">
        <f>L18+M18</f>
        <v>35</v>
      </c>
      <c r="L18" s="62">
        <f>O18+AA18+X18</f>
        <v>26</v>
      </c>
      <c r="M18" s="64">
        <f>P18+AB18+Y18</f>
        <v>9</v>
      </c>
      <c r="N18" s="61">
        <f>O18+P18</f>
        <v>25</v>
      </c>
      <c r="O18" s="62">
        <f>R18+U18</f>
        <v>19</v>
      </c>
      <c r="P18" s="63">
        <f>S18+V18</f>
        <v>6</v>
      </c>
      <c r="Q18" s="62">
        <f>'表3-2'!Q18+'表3-3'!Q18</f>
        <v>8</v>
      </c>
      <c r="R18" s="62">
        <f>'表3-2'!R18+'表3-3'!R18</f>
        <v>7</v>
      </c>
      <c r="S18" s="62">
        <f>'表3-2'!S18+'表3-3'!S18</f>
        <v>1</v>
      </c>
      <c r="T18" s="62">
        <f>'表3-2'!T18+'表3-3'!T18</f>
        <v>17</v>
      </c>
      <c r="U18" s="62">
        <f>'表3-2'!U18+'表3-3'!U18</f>
        <v>12</v>
      </c>
      <c r="V18" s="62">
        <f>'表3-2'!V18+'表3-3'!V18</f>
        <v>5</v>
      </c>
      <c r="W18" s="61">
        <f>'表3-2'!W18+'表3-3'!W18</f>
        <v>0</v>
      </c>
      <c r="X18" s="60">
        <f>'表3-2'!X18+'表3-3'!X18</f>
        <v>0</v>
      </c>
      <c r="Y18" s="165">
        <f>'表3-2'!Y18+'表3-3'!Y18</f>
        <v>0</v>
      </c>
      <c r="Z18" s="61">
        <f>'表3-2'!Z18+'表3-3'!Z18</f>
        <v>10</v>
      </c>
      <c r="AA18" s="60">
        <f>'表3-2'!AA18+'表3-3'!AA18</f>
        <v>7</v>
      </c>
      <c r="AB18" s="165">
        <f>'表3-2'!AB18+'表3-3'!AB18</f>
        <v>3</v>
      </c>
      <c r="AC18" s="91"/>
    </row>
    <row r="19" spans="2:29" ht="12.9" customHeight="1" x14ac:dyDescent="0.2">
      <c r="B19" s="581"/>
      <c r="C19" s="578"/>
      <c r="D19" s="297"/>
      <c r="E19" s="214"/>
      <c r="F19" s="214">
        <f>ROUND(F18/E18,3)</f>
        <v>0.84599999999999997</v>
      </c>
      <c r="G19" s="215">
        <f>ROUND(G18/E18,3)</f>
        <v>0.154</v>
      </c>
      <c r="H19" s="216">
        <f>ROUND(H18/E18,3)</f>
        <v>0.84199999999999997</v>
      </c>
      <c r="I19" s="217">
        <f>ROUND(I18/E18,3)</f>
        <v>0.72899999999999998</v>
      </c>
      <c r="J19" s="218">
        <f>ROUND(J18/E18,3)</f>
        <v>0.113</v>
      </c>
      <c r="K19" s="238">
        <f>ROUND(K18/E18,3)</f>
        <v>0.158</v>
      </c>
      <c r="L19" s="217">
        <f>ROUND(L18/E18,3)</f>
        <v>0.11799999999999999</v>
      </c>
      <c r="M19" s="219">
        <f>ROUND(M18/E18,3)</f>
        <v>4.1000000000000002E-2</v>
      </c>
      <c r="N19" s="220">
        <f>ROUND(N18/E18,3)</f>
        <v>0.113</v>
      </c>
      <c r="O19" s="217">
        <f>ROUND(O18/E18,3)</f>
        <v>8.5999999999999993E-2</v>
      </c>
      <c r="P19" s="239">
        <f>ROUND(P18/E18,3)</f>
        <v>2.7E-2</v>
      </c>
      <c r="Q19" s="217">
        <f>ROUND(Q18/E18,3)</f>
        <v>3.5999999999999997E-2</v>
      </c>
      <c r="R19" s="217">
        <f>ROUND(R18/E18,3)</f>
        <v>3.2000000000000001E-2</v>
      </c>
      <c r="S19" s="217">
        <f>ROUND(S18/E18,3)</f>
        <v>5.0000000000000001E-3</v>
      </c>
      <c r="T19" s="217">
        <f>ROUND(T18/E18,3)</f>
        <v>7.6999999999999999E-2</v>
      </c>
      <c r="U19" s="217">
        <f>ROUND(U18/E18,3)</f>
        <v>5.3999999999999999E-2</v>
      </c>
      <c r="V19" s="221">
        <f>ROUND(V18/E18,3)</f>
        <v>2.3E-2</v>
      </c>
      <c r="W19" s="220">
        <f>ROUND(W18/E18,3)</f>
        <v>0</v>
      </c>
      <c r="X19" s="214">
        <f>ROUND(X18/E18,3)</f>
        <v>0</v>
      </c>
      <c r="Y19" s="240">
        <f>ROUND(Y18/E18,3)</f>
        <v>0</v>
      </c>
      <c r="Z19" s="223">
        <f>ROUND(Z18/E18,3)</f>
        <v>4.4999999999999998E-2</v>
      </c>
      <c r="AA19" s="214">
        <f>ROUND(AA18/E18,3)</f>
        <v>3.2000000000000001E-2</v>
      </c>
      <c r="AB19" s="240">
        <f>ROUND(AB18/E18,3)</f>
        <v>1.4E-2</v>
      </c>
      <c r="AC19" s="92"/>
    </row>
    <row r="20" spans="2:29" ht="12.9" customHeight="1" x14ac:dyDescent="0.2">
      <c r="B20" s="581"/>
      <c r="C20" s="579"/>
      <c r="D20" s="80"/>
      <c r="E20" s="271"/>
      <c r="F20" s="242">
        <f>ROUND(F18/F18,3)</f>
        <v>1</v>
      </c>
      <c r="G20" s="243">
        <f>ROUND(G18/G18,3)</f>
        <v>1</v>
      </c>
      <c r="H20" s="244"/>
      <c r="I20" s="245">
        <f>ROUND(I18/F18,3)</f>
        <v>0.86099999999999999</v>
      </c>
      <c r="J20" s="246">
        <f>ROUND(J18/G18,3)</f>
        <v>0.73499999999999999</v>
      </c>
      <c r="K20" s="247"/>
      <c r="L20" s="245">
        <f>ROUND(L18/F18,3)</f>
        <v>0.13900000000000001</v>
      </c>
      <c r="M20" s="248">
        <f>ROUND(M18/G18,3)</f>
        <v>0.26500000000000001</v>
      </c>
      <c r="N20" s="249"/>
      <c r="O20" s="245">
        <f>ROUND(O18/F18,3)</f>
        <v>0.10199999999999999</v>
      </c>
      <c r="P20" s="250">
        <f>ROUND(P18/G18,3)</f>
        <v>0.17599999999999999</v>
      </c>
      <c r="Q20" s="251"/>
      <c r="R20" s="245">
        <f>ROUND(R18/F18,3)</f>
        <v>3.6999999999999998E-2</v>
      </c>
      <c r="S20" s="245">
        <f>ROUND(S18/G18,3)</f>
        <v>2.9000000000000001E-2</v>
      </c>
      <c r="T20" s="251"/>
      <c r="U20" s="245">
        <f>ROUND(U18/F18,3)</f>
        <v>6.4000000000000001E-2</v>
      </c>
      <c r="V20" s="252">
        <f>ROUND(V18/G18,3)</f>
        <v>0.14699999999999999</v>
      </c>
      <c r="W20" s="249"/>
      <c r="X20" s="242">
        <f>ROUND(X18/F18,3)</f>
        <v>0</v>
      </c>
      <c r="Y20" s="253">
        <f>ROUND(Y18/G18,3)</f>
        <v>0</v>
      </c>
      <c r="Z20" s="254"/>
      <c r="AA20" s="242">
        <f>ROUND(AA18/F18,3)</f>
        <v>3.6999999999999998E-2</v>
      </c>
      <c r="AB20" s="253">
        <f>ROUND(AB18/G18,3)</f>
        <v>8.7999999999999995E-2</v>
      </c>
      <c r="AC20" s="92"/>
    </row>
    <row r="21" spans="2:29" ht="12.9" customHeight="1" x14ac:dyDescent="0.2">
      <c r="B21" s="581"/>
      <c r="C21" s="591" t="s">
        <v>186</v>
      </c>
      <c r="D21" s="305">
        <v>87</v>
      </c>
      <c r="E21" s="34">
        <f>F21+G21</f>
        <v>1336</v>
      </c>
      <c r="F21" s="34">
        <f>I21+L21</f>
        <v>921</v>
      </c>
      <c r="G21" s="93">
        <f>J21+M21</f>
        <v>415</v>
      </c>
      <c r="H21" s="107">
        <f>'表3-2'!H21+'表3-3'!H21</f>
        <v>699</v>
      </c>
      <c r="I21" s="67">
        <f>'表3-2'!I21+'表3-3'!I21</f>
        <v>528</v>
      </c>
      <c r="J21" s="108">
        <f>'表3-2'!J21+'表3-3'!J21</f>
        <v>171</v>
      </c>
      <c r="K21" s="113">
        <f>L21+M21</f>
        <v>637</v>
      </c>
      <c r="L21" s="54">
        <f>O21+AA21+X21</f>
        <v>393</v>
      </c>
      <c r="M21" s="57">
        <f>P21+AB21+Y21</f>
        <v>244</v>
      </c>
      <c r="N21" s="53">
        <f>O21+P21</f>
        <v>401</v>
      </c>
      <c r="O21" s="54">
        <f>R21+U21</f>
        <v>227</v>
      </c>
      <c r="P21" s="55">
        <f>S21+V21</f>
        <v>174</v>
      </c>
      <c r="Q21" s="67">
        <f>'表3-2'!Q21+'表3-3'!Q21</f>
        <v>211</v>
      </c>
      <c r="R21" s="67">
        <f>'表3-2'!R21+'表3-3'!R21</f>
        <v>145</v>
      </c>
      <c r="S21" s="67">
        <f>'表3-2'!S21+'表3-3'!S21</f>
        <v>66</v>
      </c>
      <c r="T21" s="67">
        <f>'表3-2'!T21+'表3-3'!T21</f>
        <v>190</v>
      </c>
      <c r="U21" s="67">
        <f>'表3-2'!U21+'表3-3'!U21</f>
        <v>82</v>
      </c>
      <c r="V21" s="67">
        <f>'表3-2'!V21+'表3-3'!V21</f>
        <v>108</v>
      </c>
      <c r="W21" s="69">
        <f>'表3-2'!W21+'表3-3'!W21</f>
        <v>11</v>
      </c>
      <c r="X21" s="35">
        <f>'表3-2'!X21+'表3-3'!X21</f>
        <v>9</v>
      </c>
      <c r="Y21" s="170">
        <f>'表3-2'!Y21+'表3-3'!Y21</f>
        <v>2</v>
      </c>
      <c r="Z21" s="69">
        <f>'表3-2'!Z21+'表3-3'!Z21</f>
        <v>225</v>
      </c>
      <c r="AA21" s="35">
        <f>'表3-2'!AA21+'表3-3'!AA21</f>
        <v>157</v>
      </c>
      <c r="AB21" s="170">
        <f>'表3-2'!AB21+'表3-3'!AB21</f>
        <v>68</v>
      </c>
      <c r="AC21" s="91"/>
    </row>
    <row r="22" spans="2:29" ht="12.9" customHeight="1" x14ac:dyDescent="0.2">
      <c r="B22" s="581"/>
      <c r="C22" s="664"/>
      <c r="D22" s="297"/>
      <c r="E22" s="214"/>
      <c r="F22" s="214">
        <f>ROUND(F21/E21,3)</f>
        <v>0.68899999999999995</v>
      </c>
      <c r="G22" s="215">
        <f>ROUND(G21/E21,3)</f>
        <v>0.311</v>
      </c>
      <c r="H22" s="216">
        <f>ROUND(H21/E21,3)</f>
        <v>0.52300000000000002</v>
      </c>
      <c r="I22" s="217">
        <f>ROUND(I21/E21,3)</f>
        <v>0.39500000000000002</v>
      </c>
      <c r="J22" s="218">
        <f>ROUND(J21/E21,3)</f>
        <v>0.128</v>
      </c>
      <c r="K22" s="238">
        <f>ROUND(K21/E21,3)</f>
        <v>0.47699999999999998</v>
      </c>
      <c r="L22" s="217">
        <f>ROUND(L21/E21,3)</f>
        <v>0.29399999999999998</v>
      </c>
      <c r="M22" s="219">
        <f>ROUND(M21/E21,3)</f>
        <v>0.183</v>
      </c>
      <c r="N22" s="220">
        <f>ROUND(N21/E21,3)</f>
        <v>0.3</v>
      </c>
      <c r="O22" s="217">
        <f>ROUND(O21/E21,3)</f>
        <v>0.17</v>
      </c>
      <c r="P22" s="239">
        <f>ROUND(P21/E21,3)</f>
        <v>0.13</v>
      </c>
      <c r="Q22" s="217">
        <f>ROUND(Q21/E21,3)</f>
        <v>0.158</v>
      </c>
      <c r="R22" s="217">
        <f>ROUND(R21/E21,3)</f>
        <v>0.109</v>
      </c>
      <c r="S22" s="217">
        <f>ROUND(S21/E21,3)</f>
        <v>4.9000000000000002E-2</v>
      </c>
      <c r="T22" s="217">
        <f>ROUND(T21/E21,3)</f>
        <v>0.14199999999999999</v>
      </c>
      <c r="U22" s="217">
        <f>ROUND(U21/E21,3)</f>
        <v>6.0999999999999999E-2</v>
      </c>
      <c r="V22" s="221">
        <f>ROUND(V21/E21,3)</f>
        <v>8.1000000000000003E-2</v>
      </c>
      <c r="W22" s="220">
        <f>ROUND(W21/E21,3)</f>
        <v>8.0000000000000002E-3</v>
      </c>
      <c r="X22" s="214">
        <f>ROUND(X21/E21,3)</f>
        <v>7.0000000000000001E-3</v>
      </c>
      <c r="Y22" s="240">
        <f>ROUND(Y21/E21,3)</f>
        <v>1E-3</v>
      </c>
      <c r="Z22" s="223">
        <f>ROUND(Z21/E21,3)</f>
        <v>0.16800000000000001</v>
      </c>
      <c r="AA22" s="214">
        <f>ROUND(AA21/E21,3)</f>
        <v>0.11799999999999999</v>
      </c>
      <c r="AB22" s="240">
        <f>ROUND(AB21/E21,3)</f>
        <v>5.0999999999999997E-2</v>
      </c>
      <c r="AC22" s="92"/>
    </row>
    <row r="23" spans="2:29" ht="12.9" customHeight="1" x14ac:dyDescent="0.2">
      <c r="B23" s="581"/>
      <c r="C23" s="589"/>
      <c r="D23" s="306"/>
      <c r="E23" s="271"/>
      <c r="F23" s="242">
        <f>ROUND(F21/F21,3)</f>
        <v>1</v>
      </c>
      <c r="G23" s="243">
        <f>ROUND(G21/G21,3)</f>
        <v>1</v>
      </c>
      <c r="H23" s="244"/>
      <c r="I23" s="245">
        <f>ROUND(I21/F21,3)</f>
        <v>0.57299999999999995</v>
      </c>
      <c r="J23" s="246">
        <f>ROUND(J21/G21,3)</f>
        <v>0.41199999999999998</v>
      </c>
      <c r="K23" s="247"/>
      <c r="L23" s="245">
        <f>ROUND(L21/F21,3)</f>
        <v>0.42699999999999999</v>
      </c>
      <c r="M23" s="248">
        <f>ROUND(M21/G21,3)</f>
        <v>0.58799999999999997</v>
      </c>
      <c r="N23" s="249"/>
      <c r="O23" s="245">
        <f>ROUND(O21/F21,3)</f>
        <v>0.246</v>
      </c>
      <c r="P23" s="250">
        <f>ROUND(P21/G21,3)</f>
        <v>0.41899999999999998</v>
      </c>
      <c r="Q23" s="251"/>
      <c r="R23" s="245">
        <f>ROUND(R21/F21,3)</f>
        <v>0.157</v>
      </c>
      <c r="S23" s="245">
        <f>ROUND(S21/G21,3)</f>
        <v>0.159</v>
      </c>
      <c r="T23" s="251"/>
      <c r="U23" s="245">
        <f>ROUND(U21/F21,3)</f>
        <v>8.8999999999999996E-2</v>
      </c>
      <c r="V23" s="252">
        <f>ROUND(V21/G21,3)</f>
        <v>0.26</v>
      </c>
      <c r="W23" s="249"/>
      <c r="X23" s="242">
        <f>ROUND(X21/F21,3)</f>
        <v>0.01</v>
      </c>
      <c r="Y23" s="253">
        <f>ROUND(Y21/G21,3)</f>
        <v>5.0000000000000001E-3</v>
      </c>
      <c r="Z23" s="254"/>
      <c r="AA23" s="242">
        <f>ROUND(AA21/F21,3)</f>
        <v>0.17</v>
      </c>
      <c r="AB23" s="253">
        <f>ROUND(AB21/G21,3)</f>
        <v>0.16400000000000001</v>
      </c>
      <c r="AC23" s="92"/>
    </row>
    <row r="24" spans="2:29" ht="12.9" customHeight="1" x14ac:dyDescent="0.2">
      <c r="B24" s="581"/>
      <c r="C24" s="665" t="s">
        <v>218</v>
      </c>
      <c r="D24" s="199">
        <v>25</v>
      </c>
      <c r="E24" s="34">
        <f>F24+G24</f>
        <v>308</v>
      </c>
      <c r="F24" s="34">
        <f>I24+L24</f>
        <v>281</v>
      </c>
      <c r="G24" s="93">
        <f>J24+M24</f>
        <v>27</v>
      </c>
      <c r="H24" s="107">
        <f>'表3-2'!H24+'表3-3'!H24</f>
        <v>97</v>
      </c>
      <c r="I24" s="67">
        <f>'表3-2'!I24+'表3-3'!I24</f>
        <v>91</v>
      </c>
      <c r="J24" s="108">
        <f>'表3-2'!J24+'表3-3'!J24</f>
        <v>6</v>
      </c>
      <c r="K24" s="113">
        <f>L24+M24</f>
        <v>211</v>
      </c>
      <c r="L24" s="54">
        <f>O24+AA24+X24</f>
        <v>190</v>
      </c>
      <c r="M24" s="57">
        <f>P24+AB24+Y24</f>
        <v>21</v>
      </c>
      <c r="N24" s="53">
        <f>O24+P24</f>
        <v>104</v>
      </c>
      <c r="O24" s="54">
        <f>R24+U24</f>
        <v>86</v>
      </c>
      <c r="P24" s="55">
        <f>S24+V24</f>
        <v>18</v>
      </c>
      <c r="Q24" s="67">
        <f>'表3-2'!Q24+'表3-3'!Q24</f>
        <v>35</v>
      </c>
      <c r="R24" s="67">
        <f>'表3-2'!R24+'表3-3'!R24</f>
        <v>30</v>
      </c>
      <c r="S24" s="67">
        <f>'表3-2'!S24+'表3-3'!S24</f>
        <v>5</v>
      </c>
      <c r="T24" s="67">
        <f>'表3-2'!T24+'表3-3'!T24</f>
        <v>69</v>
      </c>
      <c r="U24" s="67">
        <f>'表3-2'!U24+'表3-3'!U24</f>
        <v>56</v>
      </c>
      <c r="V24" s="67">
        <f>'表3-2'!V24+'表3-3'!V24</f>
        <v>13</v>
      </c>
      <c r="W24" s="69">
        <f>'表3-2'!W24+'表3-3'!W24</f>
        <v>0</v>
      </c>
      <c r="X24" s="35">
        <f>'表3-2'!X24+'表3-3'!X24</f>
        <v>0</v>
      </c>
      <c r="Y24" s="170">
        <f>'表3-2'!Y24+'表3-3'!Y24</f>
        <v>0</v>
      </c>
      <c r="Z24" s="69">
        <f>'表3-2'!Z24+'表3-3'!Z24</f>
        <v>107</v>
      </c>
      <c r="AA24" s="35">
        <f>'表3-2'!AA24+'表3-3'!AA24</f>
        <v>104</v>
      </c>
      <c r="AB24" s="170">
        <f>'表3-2'!AB24+'表3-3'!AB24</f>
        <v>3</v>
      </c>
      <c r="AC24" s="91"/>
    </row>
    <row r="25" spans="2:29" ht="12.9" customHeight="1" x14ac:dyDescent="0.2">
      <c r="B25" s="581"/>
      <c r="C25" s="666"/>
      <c r="D25" s="297"/>
      <c r="E25" s="214"/>
      <c r="F25" s="214">
        <f>ROUND(F24/E24,3)</f>
        <v>0.91200000000000003</v>
      </c>
      <c r="G25" s="215">
        <f>ROUND(G24/E24,3)</f>
        <v>8.7999999999999995E-2</v>
      </c>
      <c r="H25" s="216">
        <f>ROUND(H24/E24,3)</f>
        <v>0.315</v>
      </c>
      <c r="I25" s="217">
        <f>ROUND(I24/E24,3)</f>
        <v>0.29499999999999998</v>
      </c>
      <c r="J25" s="218">
        <f>ROUND(J24/E24,3)</f>
        <v>1.9E-2</v>
      </c>
      <c r="K25" s="238">
        <f>ROUND(K24/E24,3)</f>
        <v>0.68500000000000005</v>
      </c>
      <c r="L25" s="217">
        <f>ROUND(L24/E24,3)</f>
        <v>0.61699999999999999</v>
      </c>
      <c r="M25" s="219">
        <f>ROUND(M24/E24,3)</f>
        <v>6.8000000000000005E-2</v>
      </c>
      <c r="N25" s="220">
        <f>ROUND(N24/E24,3)</f>
        <v>0.33800000000000002</v>
      </c>
      <c r="O25" s="217">
        <f>ROUND(O24/E24,3)</f>
        <v>0.27900000000000003</v>
      </c>
      <c r="P25" s="239">
        <f>ROUND(P24/E24,3)</f>
        <v>5.8000000000000003E-2</v>
      </c>
      <c r="Q25" s="217">
        <f>ROUND(Q24/E24,3)</f>
        <v>0.114</v>
      </c>
      <c r="R25" s="217">
        <f>ROUND(R24/E24,3)</f>
        <v>9.7000000000000003E-2</v>
      </c>
      <c r="S25" s="217">
        <f>ROUND(S24/E24,3)</f>
        <v>1.6E-2</v>
      </c>
      <c r="T25" s="217">
        <f>ROUND(T24/E24,3)</f>
        <v>0.224</v>
      </c>
      <c r="U25" s="217">
        <f>ROUND(U24/E24,3)</f>
        <v>0.182</v>
      </c>
      <c r="V25" s="221">
        <f>ROUND(V24/E24,3)</f>
        <v>4.2000000000000003E-2</v>
      </c>
      <c r="W25" s="220">
        <f>ROUND(W24/E24,3)</f>
        <v>0</v>
      </c>
      <c r="X25" s="214">
        <f>ROUND(X24/E24,3)</f>
        <v>0</v>
      </c>
      <c r="Y25" s="240">
        <f>ROUND(Y24/E24,3)</f>
        <v>0</v>
      </c>
      <c r="Z25" s="223">
        <f>ROUND(Z24/E24,3)</f>
        <v>0.34699999999999998</v>
      </c>
      <c r="AA25" s="214">
        <f>ROUND(AA24/E24,3)</f>
        <v>0.33800000000000002</v>
      </c>
      <c r="AB25" s="240">
        <f>ROUND(AB24/E24,3)</f>
        <v>0.01</v>
      </c>
      <c r="AC25" s="92"/>
    </row>
    <row r="26" spans="2:29" ht="12.9" customHeight="1" x14ac:dyDescent="0.2">
      <c r="B26" s="581"/>
      <c r="C26" s="667"/>
      <c r="D26" s="306"/>
      <c r="E26" s="271"/>
      <c r="F26" s="242">
        <f>ROUND(F24/F24,3)</f>
        <v>1</v>
      </c>
      <c r="G26" s="243">
        <f>ROUND(G24/G24,3)</f>
        <v>1</v>
      </c>
      <c r="H26" s="244"/>
      <c r="I26" s="245">
        <f>ROUND(I24/F24,3)</f>
        <v>0.32400000000000001</v>
      </c>
      <c r="J26" s="246">
        <f>ROUND(J24/G24,3)</f>
        <v>0.222</v>
      </c>
      <c r="K26" s="247"/>
      <c r="L26" s="245">
        <f>ROUND(L24/F24,3)</f>
        <v>0.67600000000000005</v>
      </c>
      <c r="M26" s="248">
        <f>ROUND(M24/G24,3)</f>
        <v>0.77800000000000002</v>
      </c>
      <c r="N26" s="249"/>
      <c r="O26" s="245">
        <f>ROUND(O24/F24,3)</f>
        <v>0.30599999999999999</v>
      </c>
      <c r="P26" s="250">
        <f>ROUND(P24/G24,3)</f>
        <v>0.66700000000000004</v>
      </c>
      <c r="Q26" s="251"/>
      <c r="R26" s="245">
        <f>ROUND(R24/F24,3)</f>
        <v>0.107</v>
      </c>
      <c r="S26" s="245">
        <f>ROUND(S24/G24,3)</f>
        <v>0.185</v>
      </c>
      <c r="T26" s="251"/>
      <c r="U26" s="245">
        <f>ROUND(U24/F24,3)</f>
        <v>0.19900000000000001</v>
      </c>
      <c r="V26" s="252">
        <f>ROUND(V24/G24,3)</f>
        <v>0.48099999999999998</v>
      </c>
      <c r="W26" s="249"/>
      <c r="X26" s="242">
        <f>ROUND(X24/F24,3)</f>
        <v>0</v>
      </c>
      <c r="Y26" s="253">
        <f>ROUND(Y24/G24,3)</f>
        <v>0</v>
      </c>
      <c r="Z26" s="254"/>
      <c r="AA26" s="242">
        <f>ROUND(AA24/F24,3)</f>
        <v>0.37</v>
      </c>
      <c r="AB26" s="253">
        <f>ROUND(AB24/G24,3)</f>
        <v>0.111</v>
      </c>
      <c r="AC26" s="92"/>
    </row>
    <row r="27" spans="2:29" ht="12.9" customHeight="1" x14ac:dyDescent="0.2">
      <c r="B27" s="581"/>
      <c r="C27" s="668" t="s">
        <v>188</v>
      </c>
      <c r="D27" s="199">
        <v>82</v>
      </c>
      <c r="E27" s="34">
        <f>F27+G27</f>
        <v>654</v>
      </c>
      <c r="F27" s="34">
        <f>I27+L27</f>
        <v>314</v>
      </c>
      <c r="G27" s="93">
        <f>J27+M27</f>
        <v>340</v>
      </c>
      <c r="H27" s="107">
        <f>'表3-2'!H27+'表3-3'!H27</f>
        <v>150</v>
      </c>
      <c r="I27" s="67">
        <f>'表3-2'!I27+'表3-3'!I27</f>
        <v>107</v>
      </c>
      <c r="J27" s="108">
        <f>'表3-2'!J27+'表3-3'!J27</f>
        <v>43</v>
      </c>
      <c r="K27" s="113">
        <f>L27+M27</f>
        <v>504</v>
      </c>
      <c r="L27" s="54">
        <f>O27+AA27+X27</f>
        <v>207</v>
      </c>
      <c r="M27" s="57">
        <f>P27+AB27+Y27</f>
        <v>297</v>
      </c>
      <c r="N27" s="53">
        <f>O27+P27</f>
        <v>322</v>
      </c>
      <c r="O27" s="54">
        <f>R27+U27</f>
        <v>123</v>
      </c>
      <c r="P27" s="55">
        <f>S27+V27</f>
        <v>199</v>
      </c>
      <c r="Q27" s="67">
        <f>'表3-2'!Q27+'表3-3'!Q27</f>
        <v>107</v>
      </c>
      <c r="R27" s="67">
        <f>'表3-2'!R27+'表3-3'!R27</f>
        <v>45</v>
      </c>
      <c r="S27" s="67">
        <f>'表3-2'!S27+'表3-3'!S27</f>
        <v>62</v>
      </c>
      <c r="T27" s="67">
        <f>'表3-2'!T27+'表3-3'!T27</f>
        <v>215</v>
      </c>
      <c r="U27" s="67">
        <f>'表3-2'!U27+'表3-3'!U27</f>
        <v>78</v>
      </c>
      <c r="V27" s="67">
        <f>'表3-2'!V27+'表3-3'!V27</f>
        <v>137</v>
      </c>
      <c r="W27" s="69">
        <f>'表3-2'!W27+'表3-3'!W27</f>
        <v>19</v>
      </c>
      <c r="X27" s="35">
        <f>'表3-2'!X27+'表3-3'!X27</f>
        <v>19</v>
      </c>
      <c r="Y27" s="170">
        <f>'表3-2'!Y27+'表3-3'!Y27</f>
        <v>0</v>
      </c>
      <c r="Z27" s="69">
        <f>'表3-2'!Z27+'表3-3'!Z27</f>
        <v>163</v>
      </c>
      <c r="AA27" s="35">
        <f>'表3-2'!AA27+'表3-3'!AA27</f>
        <v>65</v>
      </c>
      <c r="AB27" s="170">
        <f>'表3-2'!AB27+'表3-3'!AB27</f>
        <v>98</v>
      </c>
      <c r="AC27" s="91"/>
    </row>
    <row r="28" spans="2:29" ht="12.9" customHeight="1" x14ac:dyDescent="0.2">
      <c r="B28" s="581"/>
      <c r="C28" s="628"/>
      <c r="D28" s="297"/>
      <c r="E28" s="214"/>
      <c r="F28" s="214">
        <f>ROUND(F27/E27,3)</f>
        <v>0.48</v>
      </c>
      <c r="G28" s="215">
        <f>ROUND(G27/E27,3)</f>
        <v>0.52</v>
      </c>
      <c r="H28" s="216">
        <f>ROUND(H27/E27,3)</f>
        <v>0.22900000000000001</v>
      </c>
      <c r="I28" s="217">
        <f>ROUND(I27/E27,3)</f>
        <v>0.16400000000000001</v>
      </c>
      <c r="J28" s="218">
        <f>ROUND(J27/E27,3)</f>
        <v>6.6000000000000003E-2</v>
      </c>
      <c r="K28" s="238">
        <f>ROUND(K27/E27,3)</f>
        <v>0.77100000000000002</v>
      </c>
      <c r="L28" s="217">
        <f>ROUND(L27/E27,3)</f>
        <v>0.317</v>
      </c>
      <c r="M28" s="219">
        <f>ROUND(M27/E27,3)</f>
        <v>0.45400000000000001</v>
      </c>
      <c r="N28" s="220">
        <f>ROUND(N27/E27,3)</f>
        <v>0.49199999999999999</v>
      </c>
      <c r="O28" s="217">
        <f>ROUND(O27/E27,3)</f>
        <v>0.188</v>
      </c>
      <c r="P28" s="239">
        <f>ROUND(P27/E27,3)</f>
        <v>0.30399999999999999</v>
      </c>
      <c r="Q28" s="217">
        <f>ROUND(Q27/E27,3)</f>
        <v>0.16400000000000001</v>
      </c>
      <c r="R28" s="217">
        <f>ROUND(R27/E27,3)</f>
        <v>6.9000000000000006E-2</v>
      </c>
      <c r="S28" s="217">
        <f>ROUND(S27/E27,3)</f>
        <v>9.5000000000000001E-2</v>
      </c>
      <c r="T28" s="217">
        <f>ROUND(T27/E27,3)</f>
        <v>0.32900000000000001</v>
      </c>
      <c r="U28" s="217">
        <f>ROUND(U27/E27,3)</f>
        <v>0.11899999999999999</v>
      </c>
      <c r="V28" s="221">
        <f>ROUND(V27/E27,3)</f>
        <v>0.20899999999999999</v>
      </c>
      <c r="W28" s="220">
        <f>ROUND(W27/E27,3)</f>
        <v>2.9000000000000001E-2</v>
      </c>
      <c r="X28" s="214">
        <f>ROUND(X27/E27,3)</f>
        <v>2.9000000000000001E-2</v>
      </c>
      <c r="Y28" s="240">
        <f>ROUND(Y27/E27,3)</f>
        <v>0</v>
      </c>
      <c r="Z28" s="223">
        <f>ROUND(Z27/E27,3)</f>
        <v>0.249</v>
      </c>
      <c r="AA28" s="214">
        <f>ROUND(AA27/E27,3)</f>
        <v>9.9000000000000005E-2</v>
      </c>
      <c r="AB28" s="240">
        <f>ROUND(AB27/E27,3)</f>
        <v>0.15</v>
      </c>
      <c r="AC28" s="92"/>
    </row>
    <row r="29" spans="2:29" ht="12.9" customHeight="1" x14ac:dyDescent="0.2">
      <c r="B29" s="581"/>
      <c r="C29" s="669"/>
      <c r="D29" s="306"/>
      <c r="E29" s="271"/>
      <c r="F29" s="242">
        <f>ROUND(F27/F27,3)</f>
        <v>1</v>
      </c>
      <c r="G29" s="243">
        <f>ROUND(G27/G27,3)</f>
        <v>1</v>
      </c>
      <c r="H29" s="244"/>
      <c r="I29" s="245">
        <f>ROUND(I27/F27,3)</f>
        <v>0.34100000000000003</v>
      </c>
      <c r="J29" s="246">
        <f>ROUND(J27/G27,3)</f>
        <v>0.126</v>
      </c>
      <c r="K29" s="247"/>
      <c r="L29" s="245">
        <f>ROUND(L27/F27,3)</f>
        <v>0.65900000000000003</v>
      </c>
      <c r="M29" s="248">
        <f>ROUND(M27/G27,3)</f>
        <v>0.874</v>
      </c>
      <c r="N29" s="249"/>
      <c r="O29" s="245">
        <f>ROUND(O27/F27,3)</f>
        <v>0.39200000000000002</v>
      </c>
      <c r="P29" s="250">
        <f>ROUND(P27/G27,3)</f>
        <v>0.58499999999999996</v>
      </c>
      <c r="Q29" s="251"/>
      <c r="R29" s="245">
        <f>ROUND(R27/F27,3)</f>
        <v>0.14299999999999999</v>
      </c>
      <c r="S29" s="245">
        <f>ROUND(S27/G27,3)</f>
        <v>0.182</v>
      </c>
      <c r="T29" s="251"/>
      <c r="U29" s="245">
        <f>ROUND(U27/F27,3)</f>
        <v>0.248</v>
      </c>
      <c r="V29" s="252">
        <f>ROUND(V27/G27,3)</f>
        <v>0.40300000000000002</v>
      </c>
      <c r="W29" s="249"/>
      <c r="X29" s="242">
        <f>ROUND(X27/F27,3)</f>
        <v>6.0999999999999999E-2</v>
      </c>
      <c r="Y29" s="253">
        <f>ROUND(Y27/G27,3)</f>
        <v>0</v>
      </c>
      <c r="Z29" s="254"/>
      <c r="AA29" s="242">
        <f>ROUND(AA27/F27,3)</f>
        <v>0.20699999999999999</v>
      </c>
      <c r="AB29" s="253">
        <f>ROUND(AB27/G27,3)</f>
        <v>0.28799999999999998</v>
      </c>
      <c r="AC29" s="92"/>
    </row>
    <row r="30" spans="2:29" ht="12.9" customHeight="1" x14ac:dyDescent="0.2">
      <c r="B30" s="581"/>
      <c r="C30" s="591" t="s">
        <v>189</v>
      </c>
      <c r="D30" s="199">
        <v>8</v>
      </c>
      <c r="E30" s="34">
        <f>F30+G30</f>
        <v>172</v>
      </c>
      <c r="F30" s="34">
        <f>I30+L30</f>
        <v>76</v>
      </c>
      <c r="G30" s="93">
        <f>J30+M30</f>
        <v>96</v>
      </c>
      <c r="H30" s="107">
        <f>'表3-2'!H30+'表3-3'!H30</f>
        <v>23</v>
      </c>
      <c r="I30" s="67">
        <f>'表3-2'!I30+'表3-3'!I30</f>
        <v>17</v>
      </c>
      <c r="J30" s="108">
        <f>'表3-2'!J30+'表3-3'!J30</f>
        <v>6</v>
      </c>
      <c r="K30" s="113">
        <f>L30+M30</f>
        <v>149</v>
      </c>
      <c r="L30" s="54">
        <f>O30+AA30+X30</f>
        <v>59</v>
      </c>
      <c r="M30" s="57">
        <f>P30+AB30+Y30</f>
        <v>90</v>
      </c>
      <c r="N30" s="53">
        <f>O30+P30</f>
        <v>40</v>
      </c>
      <c r="O30" s="54">
        <f>R30+U30</f>
        <v>1</v>
      </c>
      <c r="P30" s="55">
        <f>S30+V30</f>
        <v>39</v>
      </c>
      <c r="Q30" s="67">
        <f>'表3-2'!Q30+'表3-3'!Q30</f>
        <v>37</v>
      </c>
      <c r="R30" s="67">
        <f>'表3-2'!R30+'表3-3'!R30</f>
        <v>1</v>
      </c>
      <c r="S30" s="67">
        <f>'表3-2'!S30+'表3-3'!S30</f>
        <v>36</v>
      </c>
      <c r="T30" s="67">
        <f>'表3-2'!T30+'表3-3'!T30</f>
        <v>3</v>
      </c>
      <c r="U30" s="67">
        <f>'表3-2'!U30+'表3-3'!U30</f>
        <v>0</v>
      </c>
      <c r="V30" s="67">
        <f>'表3-2'!V30+'表3-3'!V30</f>
        <v>3</v>
      </c>
      <c r="W30" s="69">
        <f>'表3-2'!W30+'表3-3'!W30</f>
        <v>0</v>
      </c>
      <c r="X30" s="35">
        <f>'表3-2'!X30+'表3-3'!X30</f>
        <v>0</v>
      </c>
      <c r="Y30" s="170">
        <f>'表3-2'!Y30+'表3-3'!Y30</f>
        <v>0</v>
      </c>
      <c r="Z30" s="69">
        <f>'表3-2'!Z30+'表3-3'!Z30</f>
        <v>109</v>
      </c>
      <c r="AA30" s="35">
        <f>'表3-2'!AA30+'表3-3'!AA30</f>
        <v>58</v>
      </c>
      <c r="AB30" s="170">
        <f>'表3-2'!AB30+'表3-3'!AB30</f>
        <v>51</v>
      </c>
      <c r="AC30" s="91"/>
    </row>
    <row r="31" spans="2:29" ht="12.9" customHeight="1" x14ac:dyDescent="0.2">
      <c r="B31" s="581"/>
      <c r="C31" s="664"/>
      <c r="D31" s="297"/>
      <c r="E31" s="214"/>
      <c r="F31" s="214">
        <f>ROUND(F30/E30,3)</f>
        <v>0.442</v>
      </c>
      <c r="G31" s="215">
        <f>ROUND(G30/E30,3)</f>
        <v>0.55800000000000005</v>
      </c>
      <c r="H31" s="216">
        <f>ROUND(H30/E30,3)</f>
        <v>0.13400000000000001</v>
      </c>
      <c r="I31" s="217">
        <f>ROUND(I30/E30,3)</f>
        <v>9.9000000000000005E-2</v>
      </c>
      <c r="J31" s="218">
        <f>ROUND(J30/E30,3)</f>
        <v>3.5000000000000003E-2</v>
      </c>
      <c r="K31" s="238">
        <f>ROUND(K30/E30,3)</f>
        <v>0.86599999999999999</v>
      </c>
      <c r="L31" s="217">
        <f>ROUND(L30/E30,3)</f>
        <v>0.34300000000000003</v>
      </c>
      <c r="M31" s="219">
        <f>ROUND(M30/E30,3)</f>
        <v>0.52300000000000002</v>
      </c>
      <c r="N31" s="220">
        <f>ROUND(N30/E30,3)</f>
        <v>0.23300000000000001</v>
      </c>
      <c r="O31" s="217">
        <f>ROUND(O30/E30,3)</f>
        <v>6.0000000000000001E-3</v>
      </c>
      <c r="P31" s="239">
        <f>ROUND(P30/E30,3)</f>
        <v>0.22700000000000001</v>
      </c>
      <c r="Q31" s="217">
        <f>ROUND(Q30/E30,3)</f>
        <v>0.215</v>
      </c>
      <c r="R31" s="217">
        <f>ROUND(R30/E30,3)</f>
        <v>6.0000000000000001E-3</v>
      </c>
      <c r="S31" s="217">
        <f>ROUND(S30/E30,3)</f>
        <v>0.20899999999999999</v>
      </c>
      <c r="T31" s="217">
        <f>ROUND(T30/E30,3)</f>
        <v>1.7000000000000001E-2</v>
      </c>
      <c r="U31" s="217">
        <f>ROUND(U30/E30,3)</f>
        <v>0</v>
      </c>
      <c r="V31" s="221">
        <f>ROUND(V30/E30,3)</f>
        <v>1.7000000000000001E-2</v>
      </c>
      <c r="W31" s="220">
        <f>ROUND(W30/E30,3)</f>
        <v>0</v>
      </c>
      <c r="X31" s="214">
        <f>ROUND(X30/E30,3)</f>
        <v>0</v>
      </c>
      <c r="Y31" s="240">
        <f>ROUND(Y30/E30,3)</f>
        <v>0</v>
      </c>
      <c r="Z31" s="223">
        <f>ROUND(Z30/E30,3)</f>
        <v>0.63400000000000001</v>
      </c>
      <c r="AA31" s="214">
        <f>ROUND(AA30/E30,3)</f>
        <v>0.33700000000000002</v>
      </c>
      <c r="AB31" s="240">
        <f>ROUND(AB30/E30,3)</f>
        <v>0.29699999999999999</v>
      </c>
      <c r="AC31" s="92"/>
    </row>
    <row r="32" spans="2:29" ht="12.9" customHeight="1" x14ac:dyDescent="0.2">
      <c r="B32" s="581"/>
      <c r="C32" s="589"/>
      <c r="D32" s="306"/>
      <c r="E32" s="271"/>
      <c r="F32" s="242">
        <f>ROUND(F30/F30,3)</f>
        <v>1</v>
      </c>
      <c r="G32" s="243">
        <f>ROUND(G30/G30,3)</f>
        <v>1</v>
      </c>
      <c r="H32" s="244"/>
      <c r="I32" s="245">
        <f>ROUND(I30/F30,3)</f>
        <v>0.224</v>
      </c>
      <c r="J32" s="246">
        <f>ROUND(J30/G30,3)</f>
        <v>6.3E-2</v>
      </c>
      <c r="K32" s="247"/>
      <c r="L32" s="245">
        <f>ROUND(L30/F30,3)</f>
        <v>0.77600000000000002</v>
      </c>
      <c r="M32" s="248">
        <f>ROUND(M30/G30,3)</f>
        <v>0.93799999999999994</v>
      </c>
      <c r="N32" s="249"/>
      <c r="O32" s="245">
        <f>ROUND(O30/F30,3)</f>
        <v>1.2999999999999999E-2</v>
      </c>
      <c r="P32" s="250">
        <f>ROUND(P30/G30,3)</f>
        <v>0.40600000000000003</v>
      </c>
      <c r="Q32" s="251"/>
      <c r="R32" s="245">
        <f>ROUND(R30/F30,3)</f>
        <v>1.2999999999999999E-2</v>
      </c>
      <c r="S32" s="245">
        <f>ROUND(S30/G30,3)</f>
        <v>0.375</v>
      </c>
      <c r="T32" s="251"/>
      <c r="U32" s="245">
        <f>ROUND(U30/F30,3)</f>
        <v>0</v>
      </c>
      <c r="V32" s="252">
        <f>ROUND(V30/G30,3)</f>
        <v>3.1E-2</v>
      </c>
      <c r="W32" s="249"/>
      <c r="X32" s="242">
        <f>ROUND(X30/F30,3)</f>
        <v>0</v>
      </c>
      <c r="Y32" s="253">
        <f>ROUND(Y30/G30,3)</f>
        <v>0</v>
      </c>
      <c r="Z32" s="254"/>
      <c r="AA32" s="242">
        <f>ROUND(AA30/F30,3)</f>
        <v>0.76300000000000001</v>
      </c>
      <c r="AB32" s="253">
        <f>ROUND(AB30/G30,3)</f>
        <v>0.53100000000000003</v>
      </c>
      <c r="AC32" s="92"/>
    </row>
    <row r="33" spans="2:29" ht="12.9" customHeight="1" x14ac:dyDescent="0.2">
      <c r="B33" s="581"/>
      <c r="C33" s="664" t="s">
        <v>190</v>
      </c>
      <c r="D33" s="199">
        <v>176</v>
      </c>
      <c r="E33" s="34">
        <f>F33+G33</f>
        <v>2940</v>
      </c>
      <c r="F33" s="34">
        <f>I33+L33</f>
        <v>1245</v>
      </c>
      <c r="G33" s="93">
        <f>J33+M33</f>
        <v>1695</v>
      </c>
      <c r="H33" s="107">
        <f>'表3-2'!H33+'表3-3'!H33</f>
        <v>755</v>
      </c>
      <c r="I33" s="67">
        <f>'表3-2'!I33+'表3-3'!I33</f>
        <v>405</v>
      </c>
      <c r="J33" s="108">
        <f>'表3-2'!J33+'表3-3'!J33</f>
        <v>350</v>
      </c>
      <c r="K33" s="113">
        <f>L33+M33</f>
        <v>2185</v>
      </c>
      <c r="L33" s="54">
        <f>O33+AA33+X33</f>
        <v>840</v>
      </c>
      <c r="M33" s="57">
        <f>P33+AB33+Y33</f>
        <v>1345</v>
      </c>
      <c r="N33" s="53">
        <f>O33+P33</f>
        <v>1851</v>
      </c>
      <c r="O33" s="54">
        <f>R33+U33</f>
        <v>701</v>
      </c>
      <c r="P33" s="55">
        <f>S33+V33</f>
        <v>1150</v>
      </c>
      <c r="Q33" s="67">
        <f>'表3-2'!Q33+'表3-3'!Q33</f>
        <v>678</v>
      </c>
      <c r="R33" s="67">
        <f>'表3-2'!R33+'表3-3'!R33</f>
        <v>332</v>
      </c>
      <c r="S33" s="67">
        <f>'表3-2'!S33+'表3-3'!S33</f>
        <v>346</v>
      </c>
      <c r="T33" s="67">
        <f>'表3-2'!T33+'表3-3'!T33</f>
        <v>1173</v>
      </c>
      <c r="U33" s="67">
        <f>'表3-2'!U33+'表3-3'!U33</f>
        <v>369</v>
      </c>
      <c r="V33" s="67">
        <f>'表3-2'!V33+'表3-3'!V33</f>
        <v>804</v>
      </c>
      <c r="W33" s="69">
        <f>'表3-2'!W33+'表3-3'!W33</f>
        <v>29</v>
      </c>
      <c r="X33" s="35">
        <f>'表3-2'!X33+'表3-3'!X33</f>
        <v>2</v>
      </c>
      <c r="Y33" s="170">
        <f>'表3-2'!Y33+'表3-3'!Y33</f>
        <v>27</v>
      </c>
      <c r="Z33" s="69">
        <f>'表3-2'!Z33+'表3-3'!Z33</f>
        <v>305</v>
      </c>
      <c r="AA33" s="35">
        <f>'表3-2'!AA33+'表3-3'!AA33</f>
        <v>137</v>
      </c>
      <c r="AB33" s="170">
        <f>'表3-2'!AB33+'表3-3'!AB33</f>
        <v>168</v>
      </c>
      <c r="AC33" s="91"/>
    </row>
    <row r="34" spans="2:29" ht="12.9" customHeight="1" x14ac:dyDescent="0.2">
      <c r="B34" s="581"/>
      <c r="C34" s="664"/>
      <c r="D34" s="297"/>
      <c r="E34" s="214"/>
      <c r="F34" s="214">
        <f>ROUND(F33/E33,3)</f>
        <v>0.42299999999999999</v>
      </c>
      <c r="G34" s="215">
        <f>ROUND(G33/E33,3)</f>
        <v>0.57699999999999996</v>
      </c>
      <c r="H34" s="216">
        <f>ROUND(H33/E33,3)</f>
        <v>0.25700000000000001</v>
      </c>
      <c r="I34" s="217">
        <f>ROUND(I33/E33,3)</f>
        <v>0.13800000000000001</v>
      </c>
      <c r="J34" s="218">
        <f>ROUND(J33/E33,3)</f>
        <v>0.11899999999999999</v>
      </c>
      <c r="K34" s="238">
        <f>ROUND(K33/E33,3)</f>
        <v>0.74299999999999999</v>
      </c>
      <c r="L34" s="217">
        <f>ROUND(L33/E33,3)</f>
        <v>0.28599999999999998</v>
      </c>
      <c r="M34" s="219">
        <f>ROUND(M33/E33,3)</f>
        <v>0.45700000000000002</v>
      </c>
      <c r="N34" s="220">
        <f>ROUND(N33/E33,3)</f>
        <v>0.63</v>
      </c>
      <c r="O34" s="217">
        <f>ROUND(O33/E33,3)</f>
        <v>0.23799999999999999</v>
      </c>
      <c r="P34" s="239">
        <f>ROUND(P33/E33,3)</f>
        <v>0.39100000000000001</v>
      </c>
      <c r="Q34" s="217">
        <f>ROUND(Q33/E33,3)</f>
        <v>0.23100000000000001</v>
      </c>
      <c r="R34" s="217">
        <f>ROUND(R33/E33,3)</f>
        <v>0.113</v>
      </c>
      <c r="S34" s="217">
        <f>ROUND(S33/E33,3)</f>
        <v>0.11799999999999999</v>
      </c>
      <c r="T34" s="217">
        <f>ROUND(T33/E33,3)</f>
        <v>0.39900000000000002</v>
      </c>
      <c r="U34" s="217">
        <f>ROUND(U33/E33,3)</f>
        <v>0.126</v>
      </c>
      <c r="V34" s="221">
        <f>ROUND(V33/E33,3)</f>
        <v>0.27300000000000002</v>
      </c>
      <c r="W34" s="220">
        <f>ROUND(W33/E33,3)</f>
        <v>0.01</v>
      </c>
      <c r="X34" s="214">
        <f>ROUND(X33/E33,3)</f>
        <v>1E-3</v>
      </c>
      <c r="Y34" s="240">
        <f>ROUND(Y33/E33,3)</f>
        <v>8.9999999999999993E-3</v>
      </c>
      <c r="Z34" s="223">
        <f>ROUND(Z33/E33,3)</f>
        <v>0.104</v>
      </c>
      <c r="AA34" s="214">
        <f>ROUND(AA33/E33,3)</f>
        <v>4.7E-2</v>
      </c>
      <c r="AB34" s="240">
        <f>ROUND(AB33/E33,3)</f>
        <v>5.7000000000000002E-2</v>
      </c>
      <c r="AC34" s="92"/>
    </row>
    <row r="35" spans="2:29" ht="12.9" customHeight="1" thickBot="1" x14ac:dyDescent="0.25">
      <c r="B35" s="582"/>
      <c r="C35" s="664"/>
      <c r="D35" s="307"/>
      <c r="E35" s="271"/>
      <c r="F35" s="242">
        <f>ROUND(F33/F33,3)</f>
        <v>1</v>
      </c>
      <c r="G35" s="243">
        <f>ROUND(G33/G33,3)</f>
        <v>1</v>
      </c>
      <c r="H35" s="244"/>
      <c r="I35" s="245">
        <f>ROUND(I33/F33,3)</f>
        <v>0.32500000000000001</v>
      </c>
      <c r="J35" s="246">
        <f>ROUND(J33/G33,3)</f>
        <v>0.20599999999999999</v>
      </c>
      <c r="K35" s="247"/>
      <c r="L35" s="256">
        <f>ROUND(L33/F33,3)</f>
        <v>0.67500000000000004</v>
      </c>
      <c r="M35" s="248">
        <f>ROUND(M33/G33,3)</f>
        <v>0.79400000000000004</v>
      </c>
      <c r="N35" s="249"/>
      <c r="O35" s="245">
        <f>ROUND(O33/F33,3)</f>
        <v>0.56299999999999994</v>
      </c>
      <c r="P35" s="250">
        <f>ROUND(P33/G33,3)</f>
        <v>0.67800000000000005</v>
      </c>
      <c r="Q35" s="251"/>
      <c r="R35" s="245">
        <f>ROUND(R33/F33,3)</f>
        <v>0.26700000000000002</v>
      </c>
      <c r="S35" s="245">
        <f>ROUND(S33/G33,3)</f>
        <v>0.20399999999999999</v>
      </c>
      <c r="T35" s="251"/>
      <c r="U35" s="245">
        <f>ROUND(U33/F33,3)</f>
        <v>0.29599999999999999</v>
      </c>
      <c r="V35" s="252">
        <f>ROUND(V33/G33,3)</f>
        <v>0.47399999999999998</v>
      </c>
      <c r="W35" s="249"/>
      <c r="X35" s="242">
        <f>ROUND(X33/F33,3)</f>
        <v>2E-3</v>
      </c>
      <c r="Y35" s="253">
        <f>ROUND(Y33/G33,3)</f>
        <v>1.6E-2</v>
      </c>
      <c r="Z35" s="254"/>
      <c r="AA35" s="242">
        <f>ROUND(AA33/F33,3)</f>
        <v>0.11</v>
      </c>
      <c r="AB35" s="253">
        <f>ROUND(AB33/G33,3)</f>
        <v>9.9000000000000005E-2</v>
      </c>
      <c r="AC35" s="92"/>
    </row>
    <row r="36" spans="2:29" ht="12.9" customHeight="1" thickTop="1" x14ac:dyDescent="0.2">
      <c r="B36" s="580" t="s">
        <v>191</v>
      </c>
      <c r="C36" s="588" t="s">
        <v>192</v>
      </c>
      <c r="D36" s="199">
        <v>106</v>
      </c>
      <c r="E36" s="60">
        <f>F36+G36</f>
        <v>242</v>
      </c>
      <c r="F36" s="60">
        <f>I36+L36</f>
        <v>106</v>
      </c>
      <c r="G36" s="94">
        <f>J36+M36</f>
        <v>136</v>
      </c>
      <c r="H36" s="105">
        <f>'表3-2'!H36+'表3-3'!H36</f>
        <v>103</v>
      </c>
      <c r="I36" s="62">
        <f>'表3-2'!I36+'表3-3'!I36</f>
        <v>56</v>
      </c>
      <c r="J36" s="106">
        <f>'表3-2'!J36+'表3-3'!J36</f>
        <v>47</v>
      </c>
      <c r="K36" s="115">
        <f>L36+M36</f>
        <v>139</v>
      </c>
      <c r="L36" s="67">
        <f>O36+AA36+X36</f>
        <v>50</v>
      </c>
      <c r="M36" s="64">
        <f>P36+AB36+Y36</f>
        <v>89</v>
      </c>
      <c r="N36" s="61">
        <f>O36+P36</f>
        <v>112</v>
      </c>
      <c r="O36" s="62">
        <f>R36+U36</f>
        <v>34</v>
      </c>
      <c r="P36" s="63">
        <f>S36+V36</f>
        <v>78</v>
      </c>
      <c r="Q36" s="62">
        <f>'表3-2'!Q36+'表3-3'!Q36</f>
        <v>27</v>
      </c>
      <c r="R36" s="62">
        <f>'表3-2'!R36+'表3-3'!R36</f>
        <v>5</v>
      </c>
      <c r="S36" s="62">
        <f>'表3-2'!S36+'表3-3'!S36</f>
        <v>22</v>
      </c>
      <c r="T36" s="62">
        <f>'表3-2'!T36+'表3-3'!T36</f>
        <v>85</v>
      </c>
      <c r="U36" s="62">
        <f>'表3-2'!U36+'表3-3'!U36</f>
        <v>29</v>
      </c>
      <c r="V36" s="62">
        <f>'表3-2'!V36+'表3-3'!V36</f>
        <v>56</v>
      </c>
      <c r="W36" s="61">
        <f>'表3-2'!W36+'表3-3'!W36</f>
        <v>2</v>
      </c>
      <c r="X36" s="60">
        <f>'表3-2'!X36+'表3-3'!X36</f>
        <v>0</v>
      </c>
      <c r="Y36" s="165">
        <f>'表3-2'!Y36+'表3-3'!Y36</f>
        <v>2</v>
      </c>
      <c r="Z36" s="61">
        <f>'表3-2'!Z36+'表3-3'!Z36</f>
        <v>25</v>
      </c>
      <c r="AA36" s="60">
        <f>'表3-2'!AA36+'表3-3'!AA36</f>
        <v>16</v>
      </c>
      <c r="AB36" s="165">
        <f>'表3-2'!AB36+'表3-3'!AB36</f>
        <v>9</v>
      </c>
      <c r="AC36" s="91"/>
    </row>
    <row r="37" spans="2:29" ht="12.9" customHeight="1" x14ac:dyDescent="0.2">
      <c r="B37" s="581"/>
      <c r="C37" s="589"/>
      <c r="D37" s="297"/>
      <c r="E37" s="214"/>
      <c r="F37" s="214">
        <f>ROUND(F36/E36,3)</f>
        <v>0.438</v>
      </c>
      <c r="G37" s="215">
        <f>ROUND(G36/E36,3)</f>
        <v>0.56200000000000006</v>
      </c>
      <c r="H37" s="216">
        <f>ROUND(H36/E36,3)</f>
        <v>0.42599999999999999</v>
      </c>
      <c r="I37" s="217">
        <f>ROUND(I36/E36,3)</f>
        <v>0.23100000000000001</v>
      </c>
      <c r="J37" s="218">
        <f>ROUND(J36/E36,3)</f>
        <v>0.19400000000000001</v>
      </c>
      <c r="K37" s="238">
        <f>ROUND(K36/E36,3)</f>
        <v>0.57399999999999995</v>
      </c>
      <c r="L37" s="217">
        <f>ROUND(L36/E36,3)</f>
        <v>0.20699999999999999</v>
      </c>
      <c r="M37" s="219">
        <f>ROUND(M36/E36,3)</f>
        <v>0.36799999999999999</v>
      </c>
      <c r="N37" s="220">
        <f>ROUND(N36/E36,3)</f>
        <v>0.46300000000000002</v>
      </c>
      <c r="O37" s="217">
        <f>ROUND(O36/E36,3)</f>
        <v>0.14000000000000001</v>
      </c>
      <c r="P37" s="239">
        <f>ROUND(P36/E36,3)</f>
        <v>0.32200000000000001</v>
      </c>
      <c r="Q37" s="217">
        <f>ROUND(Q36/E36,3)</f>
        <v>0.112</v>
      </c>
      <c r="R37" s="217">
        <f>ROUND(R36/E36,3)</f>
        <v>2.1000000000000001E-2</v>
      </c>
      <c r="S37" s="217">
        <f>ROUND(S36/E36,3)</f>
        <v>9.0999999999999998E-2</v>
      </c>
      <c r="T37" s="217">
        <f>ROUND(T36/E36,3)</f>
        <v>0.35099999999999998</v>
      </c>
      <c r="U37" s="217">
        <f>ROUND(U36/E36,3)</f>
        <v>0.12</v>
      </c>
      <c r="V37" s="221">
        <f>ROUND(V36/E36,3)</f>
        <v>0.23100000000000001</v>
      </c>
      <c r="W37" s="220">
        <f>ROUND(W36/E36,3)</f>
        <v>8.0000000000000002E-3</v>
      </c>
      <c r="X37" s="214">
        <f>ROUND(X36/E36,3)</f>
        <v>0</v>
      </c>
      <c r="Y37" s="240">
        <f>ROUND(Y36/E36,3)</f>
        <v>8.0000000000000002E-3</v>
      </c>
      <c r="Z37" s="223">
        <f>ROUND(Z36/E36,3)</f>
        <v>0.10299999999999999</v>
      </c>
      <c r="AA37" s="214">
        <f>ROUND(AA36/E36,3)</f>
        <v>6.6000000000000003E-2</v>
      </c>
      <c r="AB37" s="240">
        <f>ROUND(AB36/E36,3)</f>
        <v>3.6999999999999998E-2</v>
      </c>
      <c r="AC37" s="92"/>
    </row>
    <row r="38" spans="2:29" ht="12.9" customHeight="1" x14ac:dyDescent="0.2">
      <c r="B38" s="581"/>
      <c r="C38" s="590"/>
      <c r="D38" s="306"/>
      <c r="E38" s="271"/>
      <c r="F38" s="242">
        <f>ROUND(F36/F36,3)</f>
        <v>1</v>
      </c>
      <c r="G38" s="243">
        <f>ROUND(G36/G36,3)</f>
        <v>1</v>
      </c>
      <c r="H38" s="244"/>
      <c r="I38" s="245">
        <f>ROUND(I36/F36,3)</f>
        <v>0.52800000000000002</v>
      </c>
      <c r="J38" s="246">
        <f>ROUND(J36/G36,3)</f>
        <v>0.34599999999999997</v>
      </c>
      <c r="K38" s="247"/>
      <c r="L38" s="245">
        <f>ROUND(L36/F36,3)</f>
        <v>0.47199999999999998</v>
      </c>
      <c r="M38" s="252">
        <f>ROUND(M36/G36,3)</f>
        <v>0.65400000000000003</v>
      </c>
      <c r="N38" s="249"/>
      <c r="O38" s="245">
        <f>ROUND(O36/F36,3)</f>
        <v>0.32100000000000001</v>
      </c>
      <c r="P38" s="250">
        <f>ROUND(P36/G36,3)</f>
        <v>0.57399999999999995</v>
      </c>
      <c r="Q38" s="251"/>
      <c r="R38" s="245">
        <f>ROUND(R36/F36,3)</f>
        <v>4.7E-2</v>
      </c>
      <c r="S38" s="245">
        <f>ROUND(S36/G36,3)</f>
        <v>0.16200000000000001</v>
      </c>
      <c r="T38" s="251"/>
      <c r="U38" s="245">
        <f>ROUND(U36/F36,3)</f>
        <v>0.27400000000000002</v>
      </c>
      <c r="V38" s="252">
        <f>ROUND(V36/G36,3)</f>
        <v>0.41199999999999998</v>
      </c>
      <c r="W38" s="249"/>
      <c r="X38" s="242">
        <f>ROUND(X36/F36,3)</f>
        <v>0</v>
      </c>
      <c r="Y38" s="253">
        <f>ROUND(Y36/G36,3)</f>
        <v>1.4999999999999999E-2</v>
      </c>
      <c r="Z38" s="254"/>
      <c r="AA38" s="242">
        <f>ROUND(AA36/F36,3)</f>
        <v>0.151</v>
      </c>
      <c r="AB38" s="253">
        <f>ROUND(AB36/G36,3)</f>
        <v>6.6000000000000003E-2</v>
      </c>
      <c r="AC38" s="92"/>
    </row>
    <row r="39" spans="2:29" ht="12.9" customHeight="1" x14ac:dyDescent="0.2">
      <c r="B39" s="581"/>
      <c r="C39" s="590" t="s">
        <v>193</v>
      </c>
      <c r="D39" s="199">
        <v>171</v>
      </c>
      <c r="E39" s="34">
        <f>F39+G39</f>
        <v>759</v>
      </c>
      <c r="F39" s="34">
        <f>I39+L39</f>
        <v>462</v>
      </c>
      <c r="G39" s="93">
        <f>J39+M39</f>
        <v>297</v>
      </c>
      <c r="H39" s="107">
        <f>'表3-2'!H39+'表3-3'!H39</f>
        <v>381</v>
      </c>
      <c r="I39" s="67">
        <f>'表3-2'!I39+'表3-3'!I39</f>
        <v>272</v>
      </c>
      <c r="J39" s="108">
        <f>'表3-2'!J39+'表3-3'!J39</f>
        <v>109</v>
      </c>
      <c r="K39" s="113">
        <f>L39+M39</f>
        <v>378</v>
      </c>
      <c r="L39" s="54">
        <f>O39+AA39+X39</f>
        <v>190</v>
      </c>
      <c r="M39" s="68">
        <f>P39+AB39+Y39</f>
        <v>188</v>
      </c>
      <c r="N39" s="53">
        <f>O39+P39</f>
        <v>282</v>
      </c>
      <c r="O39" s="54">
        <f>R39+U39</f>
        <v>121</v>
      </c>
      <c r="P39" s="55">
        <f>S39+V39</f>
        <v>161</v>
      </c>
      <c r="Q39" s="67">
        <f>'表3-2'!Q39+'表3-3'!Q39</f>
        <v>39</v>
      </c>
      <c r="R39" s="67">
        <f>'表3-2'!R39+'表3-3'!R39</f>
        <v>24</v>
      </c>
      <c r="S39" s="67">
        <f>'表3-2'!S39+'表3-3'!S39</f>
        <v>15</v>
      </c>
      <c r="T39" s="67">
        <f>'表3-2'!T39+'表3-3'!T39</f>
        <v>243</v>
      </c>
      <c r="U39" s="67">
        <f>'表3-2'!U39+'表3-3'!U39</f>
        <v>97</v>
      </c>
      <c r="V39" s="67">
        <f>'表3-2'!V39+'表3-3'!V39</f>
        <v>146</v>
      </c>
      <c r="W39" s="69">
        <f>'表3-2'!W39+'表3-3'!W39</f>
        <v>4</v>
      </c>
      <c r="X39" s="35">
        <f>'表3-2'!X39+'表3-3'!X39</f>
        <v>0</v>
      </c>
      <c r="Y39" s="170">
        <f>'表3-2'!Y39+'表3-3'!Y39</f>
        <v>4</v>
      </c>
      <c r="Z39" s="69">
        <f>'表3-2'!Z39+'表3-3'!Z39</f>
        <v>92</v>
      </c>
      <c r="AA39" s="35">
        <f>'表3-2'!AA39+'表3-3'!AA39</f>
        <v>69</v>
      </c>
      <c r="AB39" s="170">
        <f>'表3-2'!AB39+'表3-3'!AB39</f>
        <v>23</v>
      </c>
      <c r="AC39" s="91"/>
    </row>
    <row r="40" spans="2:29" ht="12.9" customHeight="1" x14ac:dyDescent="0.2">
      <c r="B40" s="581"/>
      <c r="C40" s="590"/>
      <c r="D40" s="297"/>
      <c r="E40" s="214"/>
      <c r="F40" s="214">
        <f>ROUND(F39/E39,3)</f>
        <v>0.60899999999999999</v>
      </c>
      <c r="G40" s="215">
        <f>ROUND(G39/E39,3)</f>
        <v>0.39100000000000001</v>
      </c>
      <c r="H40" s="216">
        <f>ROUND(H39/E39,3)</f>
        <v>0.502</v>
      </c>
      <c r="I40" s="217">
        <f>ROUND(I39/E39,3)</f>
        <v>0.35799999999999998</v>
      </c>
      <c r="J40" s="218">
        <f>ROUND(J39/E39,3)</f>
        <v>0.14399999999999999</v>
      </c>
      <c r="K40" s="238">
        <f>ROUND(K39/E39,3)</f>
        <v>0.498</v>
      </c>
      <c r="L40" s="217">
        <f>ROUND(L39/E39,3)</f>
        <v>0.25</v>
      </c>
      <c r="M40" s="219">
        <f>ROUND(M39/E39,3)</f>
        <v>0.248</v>
      </c>
      <c r="N40" s="220">
        <f>ROUND(N39/E39,3)</f>
        <v>0.372</v>
      </c>
      <c r="O40" s="217">
        <f>ROUND(O39/E39,3)</f>
        <v>0.159</v>
      </c>
      <c r="P40" s="239">
        <f>ROUND(P39/E39,3)</f>
        <v>0.21199999999999999</v>
      </c>
      <c r="Q40" s="217">
        <f>ROUND(Q39/E39,3)</f>
        <v>5.0999999999999997E-2</v>
      </c>
      <c r="R40" s="217">
        <f>ROUND(R39/E39,3)</f>
        <v>3.2000000000000001E-2</v>
      </c>
      <c r="S40" s="217">
        <f>ROUND(S39/E39,3)</f>
        <v>0.02</v>
      </c>
      <c r="T40" s="217">
        <f>ROUND(T39/E39,3)</f>
        <v>0.32</v>
      </c>
      <c r="U40" s="217">
        <f>ROUND(U39/E39,3)</f>
        <v>0.128</v>
      </c>
      <c r="V40" s="221">
        <f>ROUND(V39/E39,3)</f>
        <v>0.192</v>
      </c>
      <c r="W40" s="220">
        <f>ROUND(W39/E39,3)</f>
        <v>5.0000000000000001E-3</v>
      </c>
      <c r="X40" s="214">
        <f>ROUND(X39/E39,3)</f>
        <v>0</v>
      </c>
      <c r="Y40" s="240">
        <f>ROUND(Y39/E39,3)</f>
        <v>5.0000000000000001E-3</v>
      </c>
      <c r="Z40" s="223">
        <f>ROUND(Z39/E39,3)</f>
        <v>0.121</v>
      </c>
      <c r="AA40" s="214">
        <f>ROUND(AA39/E39,3)</f>
        <v>9.0999999999999998E-2</v>
      </c>
      <c r="AB40" s="240">
        <f>ROUND(AB39/E39,3)</f>
        <v>0.03</v>
      </c>
      <c r="AC40" s="92"/>
    </row>
    <row r="41" spans="2:29" ht="12.9" customHeight="1" x14ac:dyDescent="0.2">
      <c r="B41" s="581"/>
      <c r="C41" s="590"/>
      <c r="D41" s="306"/>
      <c r="E41" s="271"/>
      <c r="F41" s="242">
        <f>ROUND(F39/F39,3)</f>
        <v>1</v>
      </c>
      <c r="G41" s="243">
        <f>ROUND(G39/G39,3)</f>
        <v>1</v>
      </c>
      <c r="H41" s="244"/>
      <c r="I41" s="245">
        <f>ROUND(I39/F39,3)</f>
        <v>0.58899999999999997</v>
      </c>
      <c r="J41" s="246">
        <f>ROUND(J39/G39,3)</f>
        <v>0.36699999999999999</v>
      </c>
      <c r="K41" s="247"/>
      <c r="L41" s="245">
        <f>ROUND(L39/F39,3)</f>
        <v>0.41099999999999998</v>
      </c>
      <c r="M41" s="248">
        <f>ROUND(M39/G39,3)</f>
        <v>0.63300000000000001</v>
      </c>
      <c r="N41" s="249"/>
      <c r="O41" s="245">
        <f>ROUND(O39/F39,3)</f>
        <v>0.26200000000000001</v>
      </c>
      <c r="P41" s="250">
        <f>ROUND(P39/G39,3)</f>
        <v>0.54200000000000004</v>
      </c>
      <c r="Q41" s="251"/>
      <c r="R41" s="245">
        <f>ROUND(R39/F39,3)</f>
        <v>5.1999999999999998E-2</v>
      </c>
      <c r="S41" s="245">
        <f>ROUND(S39/G39,3)</f>
        <v>5.0999999999999997E-2</v>
      </c>
      <c r="T41" s="251"/>
      <c r="U41" s="245">
        <f>ROUND(U39/F39,3)</f>
        <v>0.21</v>
      </c>
      <c r="V41" s="252">
        <f>ROUND(V39/G39,3)</f>
        <v>0.49199999999999999</v>
      </c>
      <c r="W41" s="249"/>
      <c r="X41" s="242">
        <f>ROUND(X39/F39,3)</f>
        <v>0</v>
      </c>
      <c r="Y41" s="253">
        <f>ROUND(Y39/G39,3)</f>
        <v>1.2999999999999999E-2</v>
      </c>
      <c r="Z41" s="254"/>
      <c r="AA41" s="242">
        <f>ROUND(AA39/F39,3)</f>
        <v>0.14899999999999999</v>
      </c>
      <c r="AB41" s="253">
        <f>ROUND(AB39/G39,3)</f>
        <v>7.6999999999999999E-2</v>
      </c>
      <c r="AC41" s="92"/>
    </row>
    <row r="42" spans="2:29" ht="12.9" customHeight="1" x14ac:dyDescent="0.2">
      <c r="B42" s="581"/>
      <c r="C42" s="589" t="s">
        <v>194</v>
      </c>
      <c r="D42" s="199">
        <v>49</v>
      </c>
      <c r="E42" s="35">
        <f>F42+G42</f>
        <v>530</v>
      </c>
      <c r="F42" s="35">
        <f>I42+L42</f>
        <v>273</v>
      </c>
      <c r="G42" s="95">
        <f>J42+M42</f>
        <v>257</v>
      </c>
      <c r="H42" s="107">
        <f>'表3-2'!H42+'表3-3'!H42</f>
        <v>173</v>
      </c>
      <c r="I42" s="67">
        <f>'表3-2'!I42+'表3-3'!I42</f>
        <v>118</v>
      </c>
      <c r="J42" s="108">
        <f>'表3-2'!J42+'表3-3'!J42</f>
        <v>55</v>
      </c>
      <c r="K42" s="118">
        <f>L42+M42</f>
        <v>357</v>
      </c>
      <c r="L42" s="54">
        <f>O42+AA42+X42</f>
        <v>155</v>
      </c>
      <c r="M42" s="68">
        <f>P42+AB42+Y42</f>
        <v>202</v>
      </c>
      <c r="N42" s="69">
        <f>O42+P42</f>
        <v>318</v>
      </c>
      <c r="O42" s="67">
        <f>R42+U42</f>
        <v>132</v>
      </c>
      <c r="P42" s="70">
        <f>S42+V42</f>
        <v>186</v>
      </c>
      <c r="Q42" s="67">
        <f>'表3-2'!Q42+'表3-3'!Q42</f>
        <v>67</v>
      </c>
      <c r="R42" s="67">
        <f>'表3-2'!R42+'表3-3'!R42</f>
        <v>35</v>
      </c>
      <c r="S42" s="67">
        <f>'表3-2'!S42+'表3-3'!S42</f>
        <v>32</v>
      </c>
      <c r="T42" s="67">
        <f>'表3-2'!T42+'表3-3'!T42</f>
        <v>251</v>
      </c>
      <c r="U42" s="67">
        <f>'表3-2'!U42+'表3-3'!U42</f>
        <v>97</v>
      </c>
      <c r="V42" s="67">
        <f>'表3-2'!V42+'表3-3'!V42</f>
        <v>154</v>
      </c>
      <c r="W42" s="69">
        <f>'表3-2'!W42+'表3-3'!W42</f>
        <v>6</v>
      </c>
      <c r="X42" s="35">
        <f>'表3-2'!X42+'表3-3'!X42</f>
        <v>6</v>
      </c>
      <c r="Y42" s="170">
        <f>'表3-2'!Y42+'表3-3'!Y42</f>
        <v>0</v>
      </c>
      <c r="Z42" s="69">
        <f>'表3-2'!Z42+'表3-3'!Z42</f>
        <v>33</v>
      </c>
      <c r="AA42" s="35">
        <f>'表3-2'!AA42+'表3-3'!AA42</f>
        <v>17</v>
      </c>
      <c r="AB42" s="170">
        <f>'表3-2'!AB42+'表3-3'!AB42</f>
        <v>16</v>
      </c>
      <c r="AC42" s="91"/>
    </row>
    <row r="43" spans="2:29" ht="12.9" customHeight="1" x14ac:dyDescent="0.2">
      <c r="B43" s="581"/>
      <c r="C43" s="590"/>
      <c r="D43" s="297"/>
      <c r="E43" s="214"/>
      <c r="F43" s="214">
        <f>ROUND(F42/E42,3)</f>
        <v>0.51500000000000001</v>
      </c>
      <c r="G43" s="215">
        <f>ROUND(G42/E42,3)</f>
        <v>0.48499999999999999</v>
      </c>
      <c r="H43" s="216">
        <f>ROUND(H42/E42,3)</f>
        <v>0.32600000000000001</v>
      </c>
      <c r="I43" s="217">
        <f>ROUND(I42/E42,3)</f>
        <v>0.223</v>
      </c>
      <c r="J43" s="218">
        <f>ROUND(J42/E42,3)</f>
        <v>0.104</v>
      </c>
      <c r="K43" s="238">
        <f>ROUND(K42/E42,3)</f>
        <v>0.67400000000000004</v>
      </c>
      <c r="L43" s="217">
        <f>ROUND(L42/E42,3)</f>
        <v>0.29199999999999998</v>
      </c>
      <c r="M43" s="219">
        <f>ROUND(M42/E42,3)</f>
        <v>0.38100000000000001</v>
      </c>
      <c r="N43" s="220">
        <f>ROUND(N42/E42,3)</f>
        <v>0.6</v>
      </c>
      <c r="O43" s="217">
        <f>ROUND(O42/E42,3)</f>
        <v>0.249</v>
      </c>
      <c r="P43" s="239">
        <f>ROUND(P42/E42,3)</f>
        <v>0.35099999999999998</v>
      </c>
      <c r="Q43" s="217">
        <f>ROUND(Q42/E42,3)</f>
        <v>0.126</v>
      </c>
      <c r="R43" s="217">
        <f>ROUND(R42/E42,3)</f>
        <v>6.6000000000000003E-2</v>
      </c>
      <c r="S43" s="217">
        <f>ROUND(S42/E42,3)</f>
        <v>0.06</v>
      </c>
      <c r="T43" s="217">
        <f>ROUND(T42/E42,3)</f>
        <v>0.47399999999999998</v>
      </c>
      <c r="U43" s="217">
        <f>ROUND(U42/E42,3)</f>
        <v>0.183</v>
      </c>
      <c r="V43" s="221">
        <f>ROUND(V42/E42,3)</f>
        <v>0.29099999999999998</v>
      </c>
      <c r="W43" s="220">
        <f>ROUND(W42/E42,3)</f>
        <v>1.0999999999999999E-2</v>
      </c>
      <c r="X43" s="214">
        <f>ROUND(X42/E42,3)</f>
        <v>1.0999999999999999E-2</v>
      </c>
      <c r="Y43" s="240">
        <f>ROUND(Y42/E42,3)</f>
        <v>0</v>
      </c>
      <c r="Z43" s="223">
        <f>ROUND(Z42/E42,3)</f>
        <v>6.2E-2</v>
      </c>
      <c r="AA43" s="214">
        <f>ROUND(AA42/E42,3)</f>
        <v>3.2000000000000001E-2</v>
      </c>
      <c r="AB43" s="240">
        <f>ROUND(AB42/E42,3)</f>
        <v>0.03</v>
      </c>
      <c r="AC43" s="92"/>
    </row>
    <row r="44" spans="2:29" ht="12.9" customHeight="1" x14ac:dyDescent="0.2">
      <c r="B44" s="581"/>
      <c r="C44" s="590"/>
      <c r="D44" s="306"/>
      <c r="E44" s="271"/>
      <c r="F44" s="242">
        <f>ROUND(F42/F42,3)</f>
        <v>1</v>
      </c>
      <c r="G44" s="243">
        <f>ROUND(G42/G42,3)</f>
        <v>1</v>
      </c>
      <c r="H44" s="244"/>
      <c r="I44" s="245">
        <f>ROUND(I42/F42,3)</f>
        <v>0.432</v>
      </c>
      <c r="J44" s="246">
        <f>ROUND(J42/G42,3)</f>
        <v>0.214</v>
      </c>
      <c r="K44" s="247"/>
      <c r="L44" s="245">
        <f>ROUND(L42/F42,3)</f>
        <v>0.56799999999999995</v>
      </c>
      <c r="M44" s="248">
        <f>ROUND(M42/G42,3)</f>
        <v>0.78600000000000003</v>
      </c>
      <c r="N44" s="249"/>
      <c r="O44" s="245">
        <f>ROUND(O42/F42,3)</f>
        <v>0.48399999999999999</v>
      </c>
      <c r="P44" s="250">
        <f>ROUND(P42/G42,3)</f>
        <v>0.72399999999999998</v>
      </c>
      <c r="Q44" s="251"/>
      <c r="R44" s="245">
        <f>ROUND(R42/F42,3)</f>
        <v>0.128</v>
      </c>
      <c r="S44" s="245">
        <f>ROUND(S42/G42,3)</f>
        <v>0.125</v>
      </c>
      <c r="T44" s="251"/>
      <c r="U44" s="245">
        <f>ROUND(U42/F42,3)</f>
        <v>0.35499999999999998</v>
      </c>
      <c r="V44" s="252">
        <f>ROUND(V42/G42,3)</f>
        <v>0.59899999999999998</v>
      </c>
      <c r="W44" s="249"/>
      <c r="X44" s="242">
        <f>ROUND(X42/F42,3)</f>
        <v>2.1999999999999999E-2</v>
      </c>
      <c r="Y44" s="253">
        <f>ROUND(Y42/G42,3)</f>
        <v>0</v>
      </c>
      <c r="Z44" s="254"/>
      <c r="AA44" s="242">
        <f>ROUND(AA42/F42,3)</f>
        <v>6.2E-2</v>
      </c>
      <c r="AB44" s="253">
        <f>ROUND(AB42/G42,3)</f>
        <v>6.2E-2</v>
      </c>
      <c r="AC44" s="92"/>
    </row>
    <row r="45" spans="2:29" ht="12.9" customHeight="1" x14ac:dyDescent="0.2">
      <c r="B45" s="581"/>
      <c r="C45" s="590" t="s">
        <v>195</v>
      </c>
      <c r="D45" s="199">
        <v>38</v>
      </c>
      <c r="E45" s="34">
        <f>F45+G45</f>
        <v>599</v>
      </c>
      <c r="F45" s="34">
        <f>I45+L45</f>
        <v>344</v>
      </c>
      <c r="G45" s="93">
        <f>J45+M45</f>
        <v>255</v>
      </c>
      <c r="H45" s="107">
        <f>'表3-2'!H45+'表3-3'!H45</f>
        <v>236</v>
      </c>
      <c r="I45" s="67">
        <f>'表3-2'!I45+'表3-3'!I45</f>
        <v>163</v>
      </c>
      <c r="J45" s="108">
        <f>'表3-2'!J45+'表3-3'!J45</f>
        <v>73</v>
      </c>
      <c r="K45" s="113">
        <f>L45+M45</f>
        <v>363</v>
      </c>
      <c r="L45" s="54">
        <f>O45+AA45+X45</f>
        <v>181</v>
      </c>
      <c r="M45" s="68">
        <f>P45+AB45+Y45</f>
        <v>182</v>
      </c>
      <c r="N45" s="53">
        <f>O45+P45</f>
        <v>287</v>
      </c>
      <c r="O45" s="54">
        <f>R45+U45</f>
        <v>135</v>
      </c>
      <c r="P45" s="55">
        <f>S45+V45</f>
        <v>152</v>
      </c>
      <c r="Q45" s="67">
        <f>'表3-2'!Q45+'表3-3'!Q45</f>
        <v>67</v>
      </c>
      <c r="R45" s="67">
        <f>'表3-2'!R45+'表3-3'!R45</f>
        <v>40</v>
      </c>
      <c r="S45" s="67">
        <f>'表3-2'!S45+'表3-3'!S45</f>
        <v>27</v>
      </c>
      <c r="T45" s="67">
        <f>'表3-2'!T45+'表3-3'!T45</f>
        <v>220</v>
      </c>
      <c r="U45" s="67">
        <f>'表3-2'!U45+'表3-3'!U45</f>
        <v>95</v>
      </c>
      <c r="V45" s="67">
        <f>'表3-2'!V45+'表3-3'!V45</f>
        <v>125</v>
      </c>
      <c r="W45" s="69">
        <f>'表3-2'!W45+'表3-3'!W45</f>
        <v>4</v>
      </c>
      <c r="X45" s="35">
        <f>'表3-2'!X45+'表3-3'!X45</f>
        <v>3</v>
      </c>
      <c r="Y45" s="170">
        <f>'表3-2'!Y45+'表3-3'!Y45</f>
        <v>1</v>
      </c>
      <c r="Z45" s="69">
        <f>'表3-2'!Z45+'表3-3'!Z45</f>
        <v>72</v>
      </c>
      <c r="AA45" s="35">
        <f>'表3-2'!AA45+'表3-3'!AA45</f>
        <v>43</v>
      </c>
      <c r="AB45" s="170">
        <f>'表3-2'!AB45+'表3-3'!AB45</f>
        <v>29</v>
      </c>
      <c r="AC45" s="91"/>
    </row>
    <row r="46" spans="2:29" ht="12.9" customHeight="1" x14ac:dyDescent="0.2">
      <c r="B46" s="581"/>
      <c r="C46" s="590"/>
      <c r="D46" s="297"/>
      <c r="E46" s="214"/>
      <c r="F46" s="214">
        <f>ROUND(F45/E45,3)</f>
        <v>0.57399999999999995</v>
      </c>
      <c r="G46" s="215">
        <f>ROUND(G45/E45,3)</f>
        <v>0.42599999999999999</v>
      </c>
      <c r="H46" s="216">
        <f>ROUND(H45/E45,3)</f>
        <v>0.39400000000000002</v>
      </c>
      <c r="I46" s="217">
        <f>ROUND(I45/E45,3)</f>
        <v>0.27200000000000002</v>
      </c>
      <c r="J46" s="218">
        <f>ROUND(J45/E45,3)</f>
        <v>0.122</v>
      </c>
      <c r="K46" s="238">
        <f>ROUND(K45/E45,3)</f>
        <v>0.60599999999999998</v>
      </c>
      <c r="L46" s="217">
        <f>ROUND(L45/E45,3)</f>
        <v>0.30199999999999999</v>
      </c>
      <c r="M46" s="219">
        <f>ROUND(M45/E45,3)</f>
        <v>0.30399999999999999</v>
      </c>
      <c r="N46" s="220">
        <f>ROUND(N45/E45,3)</f>
        <v>0.47899999999999998</v>
      </c>
      <c r="O46" s="217">
        <f>ROUND(O45/E45,3)</f>
        <v>0.22500000000000001</v>
      </c>
      <c r="P46" s="239">
        <f>ROUND(P45/E45,3)</f>
        <v>0.254</v>
      </c>
      <c r="Q46" s="217">
        <f>ROUND(Q45/E45,3)</f>
        <v>0.112</v>
      </c>
      <c r="R46" s="217">
        <f>ROUND(R45/E45,3)</f>
        <v>6.7000000000000004E-2</v>
      </c>
      <c r="S46" s="217">
        <f>ROUND(S45/E45,3)</f>
        <v>4.4999999999999998E-2</v>
      </c>
      <c r="T46" s="217">
        <f>ROUND(T45/E45,3)</f>
        <v>0.36699999999999999</v>
      </c>
      <c r="U46" s="217">
        <f>ROUND(U45/E45,3)</f>
        <v>0.159</v>
      </c>
      <c r="V46" s="221">
        <f>ROUND(V45/E45,3)</f>
        <v>0.20899999999999999</v>
      </c>
      <c r="W46" s="220">
        <f>ROUND(W45/E45,3)</f>
        <v>7.0000000000000001E-3</v>
      </c>
      <c r="X46" s="214">
        <f>ROUND(X45/E45,3)</f>
        <v>5.0000000000000001E-3</v>
      </c>
      <c r="Y46" s="240">
        <f>ROUND(Y45/E45,3)</f>
        <v>2E-3</v>
      </c>
      <c r="Z46" s="223">
        <f>ROUND(Z45/E45,3)</f>
        <v>0.12</v>
      </c>
      <c r="AA46" s="214">
        <f>ROUND(AA45/E45,3)</f>
        <v>7.1999999999999995E-2</v>
      </c>
      <c r="AB46" s="240">
        <f>ROUND(AB45/E45,3)</f>
        <v>4.8000000000000001E-2</v>
      </c>
      <c r="AC46" s="92"/>
    </row>
    <row r="47" spans="2:29" ht="12.9" customHeight="1" x14ac:dyDescent="0.2">
      <c r="B47" s="581"/>
      <c r="C47" s="590"/>
      <c r="D47" s="306"/>
      <c r="E47" s="271"/>
      <c r="F47" s="242">
        <f>ROUND(F45/F45,3)</f>
        <v>1</v>
      </c>
      <c r="G47" s="243">
        <f>ROUND(G45/G45,3)</f>
        <v>1</v>
      </c>
      <c r="H47" s="244"/>
      <c r="I47" s="245">
        <f>ROUND(I45/F45,3)</f>
        <v>0.47399999999999998</v>
      </c>
      <c r="J47" s="246">
        <f>ROUND(J45/G45,3)</f>
        <v>0.28599999999999998</v>
      </c>
      <c r="K47" s="247"/>
      <c r="L47" s="245">
        <f>ROUND(L45/F45,3)</f>
        <v>0.52600000000000002</v>
      </c>
      <c r="M47" s="248">
        <f>ROUND(M45/G45,3)</f>
        <v>0.71399999999999997</v>
      </c>
      <c r="N47" s="249"/>
      <c r="O47" s="245">
        <f>ROUND(O45/F45,3)</f>
        <v>0.39200000000000002</v>
      </c>
      <c r="P47" s="250">
        <f>ROUND(P45/G45,3)</f>
        <v>0.59599999999999997</v>
      </c>
      <c r="Q47" s="251"/>
      <c r="R47" s="245">
        <f>ROUND(R45/F45,3)</f>
        <v>0.11600000000000001</v>
      </c>
      <c r="S47" s="245">
        <f>ROUND(S45/G45,3)</f>
        <v>0.106</v>
      </c>
      <c r="T47" s="251"/>
      <c r="U47" s="245">
        <f>ROUND(U45/F45,3)</f>
        <v>0.27600000000000002</v>
      </c>
      <c r="V47" s="252">
        <f>ROUND(V45/G45,3)</f>
        <v>0.49</v>
      </c>
      <c r="W47" s="249"/>
      <c r="X47" s="242">
        <f>ROUND(X45/F45,3)</f>
        <v>8.9999999999999993E-3</v>
      </c>
      <c r="Y47" s="253">
        <f>ROUND(Y45/G45,3)</f>
        <v>4.0000000000000001E-3</v>
      </c>
      <c r="Z47" s="254"/>
      <c r="AA47" s="242">
        <f>ROUND(AA45/F45,3)</f>
        <v>0.125</v>
      </c>
      <c r="AB47" s="253">
        <f>ROUND(AB45/G45,3)</f>
        <v>0.114</v>
      </c>
      <c r="AC47" s="92"/>
    </row>
    <row r="48" spans="2:29" ht="12.9" customHeight="1" x14ac:dyDescent="0.2">
      <c r="B48" s="581"/>
      <c r="C48" s="590" t="s">
        <v>196</v>
      </c>
      <c r="D48" s="199">
        <v>33</v>
      </c>
      <c r="E48" s="34">
        <f>F48+G48</f>
        <v>879</v>
      </c>
      <c r="F48" s="34">
        <f>I48+L48</f>
        <v>378</v>
      </c>
      <c r="G48" s="93">
        <f>J48+M48</f>
        <v>501</v>
      </c>
      <c r="H48" s="107">
        <f>'表3-2'!H48+'表3-3'!H48</f>
        <v>261</v>
      </c>
      <c r="I48" s="67">
        <f>'表3-2'!I48+'表3-3'!I48</f>
        <v>177</v>
      </c>
      <c r="J48" s="108">
        <f>'表3-2'!J48+'表3-3'!J48</f>
        <v>84</v>
      </c>
      <c r="K48" s="113">
        <f>L48+M48</f>
        <v>618</v>
      </c>
      <c r="L48" s="54">
        <f>O48+AA48+X48</f>
        <v>201</v>
      </c>
      <c r="M48" s="68">
        <f>P48+AB48+Y48</f>
        <v>417</v>
      </c>
      <c r="N48" s="53">
        <f>O48+P48</f>
        <v>386</v>
      </c>
      <c r="O48" s="54">
        <f>R48+U48</f>
        <v>107</v>
      </c>
      <c r="P48" s="55">
        <f>S48+V48</f>
        <v>279</v>
      </c>
      <c r="Q48" s="67">
        <f>'表3-2'!Q48+'表3-3'!Q48</f>
        <v>111</v>
      </c>
      <c r="R48" s="67">
        <f>'表3-2'!R48+'表3-3'!R48</f>
        <v>34</v>
      </c>
      <c r="S48" s="67">
        <f>'表3-2'!S48+'表3-3'!S48</f>
        <v>77</v>
      </c>
      <c r="T48" s="67">
        <f>'表3-2'!T48+'表3-3'!T48</f>
        <v>275</v>
      </c>
      <c r="U48" s="67">
        <f>'表3-2'!U48+'表3-3'!U48</f>
        <v>73</v>
      </c>
      <c r="V48" s="67">
        <f>'表3-2'!V48+'表3-3'!V48</f>
        <v>202</v>
      </c>
      <c r="W48" s="69">
        <f>'表3-2'!W48+'表3-3'!W48</f>
        <v>13</v>
      </c>
      <c r="X48" s="35">
        <f>'表3-2'!X48+'表3-3'!X48</f>
        <v>12</v>
      </c>
      <c r="Y48" s="170">
        <f>'表3-2'!Y48+'表3-3'!Y48</f>
        <v>1</v>
      </c>
      <c r="Z48" s="69">
        <f>'表3-2'!Z48+'表3-3'!Z48</f>
        <v>219</v>
      </c>
      <c r="AA48" s="35">
        <f>'表3-2'!AA48+'表3-3'!AA48</f>
        <v>82</v>
      </c>
      <c r="AB48" s="170">
        <f>'表3-2'!AB48+'表3-3'!AB48</f>
        <v>137</v>
      </c>
      <c r="AC48" s="91"/>
    </row>
    <row r="49" spans="2:29" ht="12.9" customHeight="1" x14ac:dyDescent="0.2">
      <c r="B49" s="581"/>
      <c r="C49" s="591"/>
      <c r="D49" s="297"/>
      <c r="E49" s="214"/>
      <c r="F49" s="214">
        <f>ROUND(F48/E48,3)</f>
        <v>0.43</v>
      </c>
      <c r="G49" s="215">
        <f>ROUND(G48/E48,3)</f>
        <v>0.56999999999999995</v>
      </c>
      <c r="H49" s="216">
        <f>ROUND(H48/E48,3)</f>
        <v>0.29699999999999999</v>
      </c>
      <c r="I49" s="217">
        <f>ROUND(I48/E48,3)</f>
        <v>0.20100000000000001</v>
      </c>
      <c r="J49" s="218">
        <f>ROUND(J48/E48,3)</f>
        <v>9.6000000000000002E-2</v>
      </c>
      <c r="K49" s="238">
        <f>ROUND(K48/E48,3)</f>
        <v>0.70299999999999996</v>
      </c>
      <c r="L49" s="217">
        <f>ROUND(L48/E48,3)</f>
        <v>0.22900000000000001</v>
      </c>
      <c r="M49" s="219">
        <f>ROUND(M48/E48,3)</f>
        <v>0.47399999999999998</v>
      </c>
      <c r="N49" s="220">
        <f>ROUND(N48/E48,3)</f>
        <v>0.439</v>
      </c>
      <c r="O49" s="217">
        <f>ROUND(O48/E48,3)</f>
        <v>0.122</v>
      </c>
      <c r="P49" s="239">
        <f>ROUND(P48/E48,3)</f>
        <v>0.317</v>
      </c>
      <c r="Q49" s="217">
        <f>ROUND(Q48/E48,3)</f>
        <v>0.126</v>
      </c>
      <c r="R49" s="217">
        <f>ROUND(R48/E48,3)</f>
        <v>3.9E-2</v>
      </c>
      <c r="S49" s="217">
        <f>ROUND(S48/E48,3)</f>
        <v>8.7999999999999995E-2</v>
      </c>
      <c r="T49" s="217">
        <f>ROUND(T48/E48,3)</f>
        <v>0.313</v>
      </c>
      <c r="U49" s="217">
        <f>ROUND(U48/E48,3)</f>
        <v>8.3000000000000004E-2</v>
      </c>
      <c r="V49" s="221">
        <f>ROUND(V48/E48,3)</f>
        <v>0.23</v>
      </c>
      <c r="W49" s="220">
        <f>ROUND(W48/E48,3)</f>
        <v>1.4999999999999999E-2</v>
      </c>
      <c r="X49" s="214">
        <f>ROUND(X48/E48,3)</f>
        <v>1.4E-2</v>
      </c>
      <c r="Y49" s="240">
        <f>ROUND(Y48/E48,3)</f>
        <v>1E-3</v>
      </c>
      <c r="Z49" s="223">
        <f>ROUND(Z48/E48,3)</f>
        <v>0.249</v>
      </c>
      <c r="AA49" s="214">
        <f>ROUND(AA48/E48,3)</f>
        <v>9.2999999999999999E-2</v>
      </c>
      <c r="AB49" s="240">
        <f>ROUND(AB48/E48,3)</f>
        <v>0.156</v>
      </c>
      <c r="AC49" s="92"/>
    </row>
    <row r="50" spans="2:29" ht="12.9" customHeight="1" x14ac:dyDescent="0.2">
      <c r="B50" s="581"/>
      <c r="C50" s="591"/>
      <c r="D50" s="306"/>
      <c r="E50" s="271"/>
      <c r="F50" s="242">
        <f>ROUND(F48/F48,3)</f>
        <v>1</v>
      </c>
      <c r="G50" s="243">
        <f>ROUND(G48/G48,3)</f>
        <v>1</v>
      </c>
      <c r="H50" s="244"/>
      <c r="I50" s="245">
        <f>ROUND(I48/F48,3)</f>
        <v>0.46800000000000003</v>
      </c>
      <c r="J50" s="246">
        <f>ROUND(J48/G48,3)</f>
        <v>0.16800000000000001</v>
      </c>
      <c r="K50" s="247"/>
      <c r="L50" s="245">
        <f>ROUND(L48/F48,3)</f>
        <v>0.53200000000000003</v>
      </c>
      <c r="M50" s="248">
        <f>ROUND(M48/G48,3)</f>
        <v>0.83199999999999996</v>
      </c>
      <c r="N50" s="249"/>
      <c r="O50" s="245">
        <f>ROUND(O48/F48,3)</f>
        <v>0.28299999999999997</v>
      </c>
      <c r="P50" s="250">
        <f>ROUND(P48/G48,3)</f>
        <v>0.55700000000000005</v>
      </c>
      <c r="Q50" s="251"/>
      <c r="R50" s="245">
        <f>ROUND(R48/F48,3)</f>
        <v>0.09</v>
      </c>
      <c r="S50" s="245">
        <f>ROUND(S48/G48,3)</f>
        <v>0.154</v>
      </c>
      <c r="T50" s="251"/>
      <c r="U50" s="245">
        <f>ROUND(U48/F48,3)</f>
        <v>0.193</v>
      </c>
      <c r="V50" s="252">
        <f>ROUND(V48/G48,3)</f>
        <v>0.40300000000000002</v>
      </c>
      <c r="W50" s="249"/>
      <c r="X50" s="242">
        <f>ROUND(X48/F48,3)</f>
        <v>3.2000000000000001E-2</v>
      </c>
      <c r="Y50" s="253">
        <f>ROUND(Y48/G48,3)</f>
        <v>2E-3</v>
      </c>
      <c r="Z50" s="254"/>
      <c r="AA50" s="242">
        <f>ROUND(AA48/F48,3)</f>
        <v>0.217</v>
      </c>
      <c r="AB50" s="253">
        <f>ROUND(AB48/G48,3)</f>
        <v>0.27300000000000002</v>
      </c>
      <c r="AC50" s="92"/>
    </row>
    <row r="51" spans="2:29" ht="12.9" customHeight="1" x14ac:dyDescent="0.2">
      <c r="B51" s="581"/>
      <c r="C51" s="590" t="s">
        <v>197</v>
      </c>
      <c r="D51" s="199">
        <v>30</v>
      </c>
      <c r="E51" s="35">
        <f>F51+G51</f>
        <v>2622</v>
      </c>
      <c r="F51" s="34">
        <f>I51+L51</f>
        <v>1461</v>
      </c>
      <c r="G51" s="93">
        <f>J51+M51</f>
        <v>1161</v>
      </c>
      <c r="H51" s="107">
        <f>'表3-2'!H51+'表3-3'!H51</f>
        <v>756</v>
      </c>
      <c r="I51" s="67">
        <f>'表3-2'!I51+'表3-3'!I51</f>
        <v>523</v>
      </c>
      <c r="J51" s="108">
        <f>'表3-2'!J51+'表3-3'!J51</f>
        <v>233</v>
      </c>
      <c r="K51" s="118">
        <f>L51+M51</f>
        <v>1866</v>
      </c>
      <c r="L51" s="54">
        <f>O51+AA51+X51</f>
        <v>938</v>
      </c>
      <c r="M51" s="68">
        <f>P51+AB51+Y51</f>
        <v>928</v>
      </c>
      <c r="N51" s="69">
        <f>O51+P51</f>
        <v>1358</v>
      </c>
      <c r="O51" s="67">
        <f>R51+U51</f>
        <v>628</v>
      </c>
      <c r="P51" s="70">
        <f>S51+V51</f>
        <v>730</v>
      </c>
      <c r="Q51" s="67">
        <f>'表3-2'!Q51+'表3-3'!Q51</f>
        <v>765</v>
      </c>
      <c r="R51" s="67">
        <f>'表3-2'!R51+'表3-3'!R51</f>
        <v>422</v>
      </c>
      <c r="S51" s="67">
        <f>'表3-2'!S51+'表3-3'!S51</f>
        <v>343</v>
      </c>
      <c r="T51" s="67">
        <f>'表3-2'!T51+'表3-3'!T51</f>
        <v>593</v>
      </c>
      <c r="U51" s="67">
        <f>'表3-2'!U51+'表3-3'!U51</f>
        <v>206</v>
      </c>
      <c r="V51" s="67">
        <f>'表3-2'!V51+'表3-3'!V51</f>
        <v>387</v>
      </c>
      <c r="W51" s="69">
        <f>'表3-2'!W51+'表3-3'!W51</f>
        <v>30</v>
      </c>
      <c r="X51" s="35">
        <f>'表3-2'!X51+'表3-3'!X51</f>
        <v>9</v>
      </c>
      <c r="Y51" s="170">
        <f>'表3-2'!Y51+'表3-3'!Y51</f>
        <v>21</v>
      </c>
      <c r="Z51" s="69">
        <f>'表3-2'!Z51+'表3-3'!Z51</f>
        <v>478</v>
      </c>
      <c r="AA51" s="35">
        <f>'表3-2'!AA51+'表3-3'!AA51</f>
        <v>301</v>
      </c>
      <c r="AB51" s="170">
        <f>'表3-2'!AB51+'表3-3'!AB51</f>
        <v>177</v>
      </c>
      <c r="AC51" s="91"/>
    </row>
    <row r="52" spans="2:29" ht="12.9" customHeight="1" x14ac:dyDescent="0.2">
      <c r="B52" s="581"/>
      <c r="C52" s="591"/>
      <c r="D52" s="297"/>
      <c r="E52" s="214"/>
      <c r="F52" s="214">
        <f>ROUND(F51/E51,3)</f>
        <v>0.55700000000000005</v>
      </c>
      <c r="G52" s="215">
        <f>ROUND(G51/E51,3)</f>
        <v>0.443</v>
      </c>
      <c r="H52" s="216">
        <f>ROUND(H51/E51,3)</f>
        <v>0.28799999999999998</v>
      </c>
      <c r="I52" s="217">
        <f>ROUND(I51/E51,3)</f>
        <v>0.19900000000000001</v>
      </c>
      <c r="J52" s="218">
        <f>ROUND(J51/E51,3)</f>
        <v>8.8999999999999996E-2</v>
      </c>
      <c r="K52" s="238">
        <f>ROUND(K51/E51,3)</f>
        <v>0.71199999999999997</v>
      </c>
      <c r="L52" s="217">
        <f>ROUND(L51/E51,3)</f>
        <v>0.35799999999999998</v>
      </c>
      <c r="M52" s="219">
        <f>ROUND(M51/E51,3)</f>
        <v>0.35399999999999998</v>
      </c>
      <c r="N52" s="220">
        <f>ROUND(N51/E51,3)</f>
        <v>0.51800000000000002</v>
      </c>
      <c r="O52" s="217">
        <f>ROUND(O51/E51,3)</f>
        <v>0.24</v>
      </c>
      <c r="P52" s="239">
        <f>ROUND(P51/E51,3)</f>
        <v>0.27800000000000002</v>
      </c>
      <c r="Q52" s="217">
        <f>ROUND(Q51/E51,3)</f>
        <v>0.29199999999999998</v>
      </c>
      <c r="R52" s="217">
        <f>ROUND(R51/E51,3)</f>
        <v>0.161</v>
      </c>
      <c r="S52" s="217">
        <f>ROUND(S51/E51,3)</f>
        <v>0.13100000000000001</v>
      </c>
      <c r="T52" s="217">
        <f>ROUND(T51/E51,3)</f>
        <v>0.22600000000000001</v>
      </c>
      <c r="U52" s="217">
        <f>ROUND(U51/E51,3)</f>
        <v>7.9000000000000001E-2</v>
      </c>
      <c r="V52" s="221">
        <f>ROUND(V51/E51,3)</f>
        <v>0.14799999999999999</v>
      </c>
      <c r="W52" s="220">
        <f>ROUND(W51/E51,3)</f>
        <v>1.0999999999999999E-2</v>
      </c>
      <c r="X52" s="214">
        <f>ROUND(X51/E51,3)</f>
        <v>3.0000000000000001E-3</v>
      </c>
      <c r="Y52" s="240">
        <f>ROUND(Y51/E51,3)</f>
        <v>8.0000000000000002E-3</v>
      </c>
      <c r="Z52" s="223">
        <f>ROUND(Z51/E51,3)</f>
        <v>0.182</v>
      </c>
      <c r="AA52" s="214">
        <f>ROUND(AA51/E51,3)</f>
        <v>0.115</v>
      </c>
      <c r="AB52" s="240">
        <f>ROUND(AB51/E51,3)</f>
        <v>6.8000000000000005E-2</v>
      </c>
      <c r="AC52" s="92"/>
    </row>
    <row r="53" spans="2:29" ht="12.9" customHeight="1" thickBot="1" x14ac:dyDescent="0.25">
      <c r="B53" s="581"/>
      <c r="C53" s="592"/>
      <c r="D53" s="307"/>
      <c r="E53" s="272"/>
      <c r="F53" s="257">
        <f>ROUND(F51/F51,3)</f>
        <v>1</v>
      </c>
      <c r="G53" s="258">
        <f>ROUND(G51/G51,3)</f>
        <v>1</v>
      </c>
      <c r="H53" s="259"/>
      <c r="I53" s="256">
        <f>ROUND(I51/F51,3)</f>
        <v>0.35799999999999998</v>
      </c>
      <c r="J53" s="260">
        <f>ROUND(J51/G51,3)</f>
        <v>0.20100000000000001</v>
      </c>
      <c r="K53" s="261"/>
      <c r="L53" s="256">
        <f>ROUND(L51/F51,3)</f>
        <v>0.64200000000000002</v>
      </c>
      <c r="M53" s="262">
        <f>ROUND(M51/G51,3)</f>
        <v>0.79900000000000004</v>
      </c>
      <c r="N53" s="263"/>
      <c r="O53" s="256">
        <f>ROUND(O51/F51,3)</f>
        <v>0.43</v>
      </c>
      <c r="P53" s="264">
        <f>ROUND(P51/G51,3)</f>
        <v>0.629</v>
      </c>
      <c r="Q53" s="265"/>
      <c r="R53" s="256">
        <f>ROUND(R51/F51,3)</f>
        <v>0.28899999999999998</v>
      </c>
      <c r="S53" s="256">
        <f>ROUND(S51/G51,3)</f>
        <v>0.29499999999999998</v>
      </c>
      <c r="T53" s="265"/>
      <c r="U53" s="256">
        <f>ROUND(U51/F51,3)</f>
        <v>0.14099999999999999</v>
      </c>
      <c r="V53" s="266">
        <f>ROUND(V51/G51,3)</f>
        <v>0.33300000000000002</v>
      </c>
      <c r="W53" s="263"/>
      <c r="X53" s="257">
        <f>ROUND(X51/F51,3)</f>
        <v>6.0000000000000001E-3</v>
      </c>
      <c r="Y53" s="267">
        <f>ROUND(Y51/G51,3)</f>
        <v>1.7999999999999999E-2</v>
      </c>
      <c r="Z53" s="268"/>
      <c r="AA53" s="257">
        <f>ROUND(AA51/F51,3)</f>
        <v>0.20599999999999999</v>
      </c>
      <c r="AB53" s="267">
        <f>ROUND(AB51/G51,3)</f>
        <v>0.152</v>
      </c>
      <c r="AC53" s="92"/>
    </row>
    <row r="54" spans="2:29" ht="12.9" customHeight="1" thickTop="1" x14ac:dyDescent="0.2">
      <c r="B54" s="581"/>
      <c r="C54" s="31" t="s">
        <v>198</v>
      </c>
      <c r="D54" s="89">
        <f>D39+D42+D45+D48</f>
        <v>291</v>
      </c>
      <c r="E54" s="34">
        <f>E39+E42+E45+E48</f>
        <v>2767</v>
      </c>
      <c r="F54" s="34">
        <f t="shared" ref="F54:AB54" si="1">F39+F42+F45+F48</f>
        <v>1457</v>
      </c>
      <c r="G54" s="93">
        <f t="shared" si="1"/>
        <v>1310</v>
      </c>
      <c r="H54" s="103">
        <f t="shared" si="1"/>
        <v>1051</v>
      </c>
      <c r="I54" s="54">
        <f>I39+I42+I45+I48</f>
        <v>730</v>
      </c>
      <c r="J54" s="104">
        <f t="shared" si="1"/>
        <v>321</v>
      </c>
      <c r="K54" s="113">
        <f t="shared" si="1"/>
        <v>1716</v>
      </c>
      <c r="L54" s="54">
        <f t="shared" si="1"/>
        <v>727</v>
      </c>
      <c r="M54" s="57">
        <f t="shared" si="1"/>
        <v>989</v>
      </c>
      <c r="N54" s="53">
        <f t="shared" si="1"/>
        <v>1273</v>
      </c>
      <c r="O54" s="54">
        <f t="shared" si="1"/>
        <v>495</v>
      </c>
      <c r="P54" s="55">
        <f t="shared" si="1"/>
        <v>778</v>
      </c>
      <c r="Q54" s="54">
        <f t="shared" si="1"/>
        <v>284</v>
      </c>
      <c r="R54" s="54">
        <f t="shared" si="1"/>
        <v>133</v>
      </c>
      <c r="S54" s="54">
        <f>S39+S42+S45+S48</f>
        <v>151</v>
      </c>
      <c r="T54" s="54">
        <f t="shared" si="1"/>
        <v>989</v>
      </c>
      <c r="U54" s="54">
        <f t="shared" si="1"/>
        <v>362</v>
      </c>
      <c r="V54" s="141">
        <f t="shared" si="1"/>
        <v>627</v>
      </c>
      <c r="W54" s="53">
        <f t="shared" si="1"/>
        <v>27</v>
      </c>
      <c r="X54" s="34">
        <f t="shared" si="1"/>
        <v>21</v>
      </c>
      <c r="Y54" s="166">
        <f t="shared" si="1"/>
        <v>6</v>
      </c>
      <c r="Z54" s="173">
        <f t="shared" si="1"/>
        <v>416</v>
      </c>
      <c r="AA54" s="34">
        <f t="shared" si="1"/>
        <v>211</v>
      </c>
      <c r="AB54" s="166">
        <f t="shared" si="1"/>
        <v>205</v>
      </c>
      <c r="AC54" s="92"/>
    </row>
    <row r="55" spans="2:29" ht="12.9" customHeight="1" x14ac:dyDescent="0.2">
      <c r="B55" s="581"/>
      <c r="C55" s="29" t="s">
        <v>199</v>
      </c>
      <c r="D55" s="297"/>
      <c r="E55" s="214"/>
      <c r="F55" s="214">
        <f>ROUND(F54/E54,3)</f>
        <v>0.52700000000000002</v>
      </c>
      <c r="G55" s="215">
        <f>ROUND(G54/E54,3)</f>
        <v>0.47299999999999998</v>
      </c>
      <c r="H55" s="216">
        <f>ROUND(H54/E54,3)</f>
        <v>0.38</v>
      </c>
      <c r="I55" s="217">
        <f>ROUND(I54/E54,3)</f>
        <v>0.26400000000000001</v>
      </c>
      <c r="J55" s="218">
        <f>ROUND(J54/E54,3)</f>
        <v>0.11600000000000001</v>
      </c>
      <c r="K55" s="238">
        <f>ROUND(K54/E54,3)</f>
        <v>0.62</v>
      </c>
      <c r="L55" s="217">
        <f>ROUND(L54/E54,3)</f>
        <v>0.26300000000000001</v>
      </c>
      <c r="M55" s="219">
        <f>ROUND(M54/E54,3)</f>
        <v>0.35699999999999998</v>
      </c>
      <c r="N55" s="220">
        <f>ROUND(N54/E54,3)</f>
        <v>0.46</v>
      </c>
      <c r="O55" s="217">
        <f>ROUND(O54/E54,3)</f>
        <v>0.17899999999999999</v>
      </c>
      <c r="P55" s="239">
        <f>ROUND(P54/E54,3)</f>
        <v>0.28100000000000003</v>
      </c>
      <c r="Q55" s="217">
        <f>ROUND(Q54/E54,3)</f>
        <v>0.10299999999999999</v>
      </c>
      <c r="R55" s="217">
        <f>ROUND(R54/E54,3)</f>
        <v>4.8000000000000001E-2</v>
      </c>
      <c r="S55" s="217">
        <f>ROUND(S54/E54,3)</f>
        <v>5.5E-2</v>
      </c>
      <c r="T55" s="217">
        <f>ROUND(T54/E54,3)</f>
        <v>0.35699999999999998</v>
      </c>
      <c r="U55" s="217">
        <f>ROUND(U54/E54,3)</f>
        <v>0.13100000000000001</v>
      </c>
      <c r="V55" s="221">
        <f>ROUND(V54/E54,3)</f>
        <v>0.22700000000000001</v>
      </c>
      <c r="W55" s="220">
        <f>ROUND(W54/E54,3)</f>
        <v>0.01</v>
      </c>
      <c r="X55" s="214">
        <f>ROUND(X54/E54,3)</f>
        <v>8.0000000000000002E-3</v>
      </c>
      <c r="Y55" s="240">
        <f>ROUND(Y54/E54,3)</f>
        <v>2E-3</v>
      </c>
      <c r="Z55" s="223">
        <f>ROUND(Z54/E54,3)</f>
        <v>0.15</v>
      </c>
      <c r="AA55" s="214">
        <f>ROUND(AA54/E54,3)</f>
        <v>7.5999999999999998E-2</v>
      </c>
      <c r="AB55" s="240">
        <f>ROUND(AB54/E54,3)</f>
        <v>7.3999999999999996E-2</v>
      </c>
      <c r="AC55" s="92"/>
    </row>
    <row r="56" spans="2:29" ht="12.9" customHeight="1" x14ac:dyDescent="0.2">
      <c r="B56" s="581"/>
      <c r="C56" s="5"/>
      <c r="D56" s="306"/>
      <c r="E56" s="271"/>
      <c r="F56" s="242">
        <f>ROUND(F54/F54,3)</f>
        <v>1</v>
      </c>
      <c r="G56" s="243">
        <f>ROUND(G54/G54,3)</f>
        <v>1</v>
      </c>
      <c r="H56" s="244"/>
      <c r="I56" s="245">
        <f>ROUND(I54/F54,3)</f>
        <v>0.501</v>
      </c>
      <c r="J56" s="246">
        <f>ROUND(J54/G54,3)</f>
        <v>0.245</v>
      </c>
      <c r="K56" s="247"/>
      <c r="L56" s="245">
        <f>ROUND(L54/F54,3)</f>
        <v>0.499</v>
      </c>
      <c r="M56" s="248">
        <f>ROUND(M54/G54,3)</f>
        <v>0.755</v>
      </c>
      <c r="N56" s="249"/>
      <c r="O56" s="245">
        <f>ROUND(O54/F54,3)</f>
        <v>0.34</v>
      </c>
      <c r="P56" s="250">
        <f>ROUND(P54/G54,3)</f>
        <v>0.59399999999999997</v>
      </c>
      <c r="Q56" s="251"/>
      <c r="R56" s="245">
        <f>ROUND(R54/F54,3)</f>
        <v>9.0999999999999998E-2</v>
      </c>
      <c r="S56" s="245">
        <f>ROUND(S54/G54,3)</f>
        <v>0.115</v>
      </c>
      <c r="T56" s="251"/>
      <c r="U56" s="245">
        <f>ROUND(U54/F54,3)</f>
        <v>0.248</v>
      </c>
      <c r="V56" s="252">
        <f>ROUND(V54/G54,3)</f>
        <v>0.47899999999999998</v>
      </c>
      <c r="W56" s="249"/>
      <c r="X56" s="242">
        <f>ROUND(X54/F54,3)</f>
        <v>1.4E-2</v>
      </c>
      <c r="Y56" s="253">
        <f>ROUND(Y54/G54,3)</f>
        <v>5.0000000000000001E-3</v>
      </c>
      <c r="Z56" s="254"/>
      <c r="AA56" s="242">
        <f>ROUND(AA54/F54,3)</f>
        <v>0.14499999999999999</v>
      </c>
      <c r="AB56" s="253">
        <f>ROUND(AB54/G54,3)</f>
        <v>0.156</v>
      </c>
      <c r="AC56" s="92"/>
    </row>
    <row r="57" spans="2:29" ht="12.9" customHeight="1" x14ac:dyDescent="0.2">
      <c r="B57" s="581"/>
      <c r="C57" s="4" t="s">
        <v>198</v>
      </c>
      <c r="D57" s="89">
        <f>D42+D45+D48+D51</f>
        <v>150</v>
      </c>
      <c r="E57" s="34">
        <f t="shared" ref="E57:AB57" si="2">E42+E45+E48+E51</f>
        <v>4630</v>
      </c>
      <c r="F57" s="34">
        <f t="shared" si="2"/>
        <v>2456</v>
      </c>
      <c r="G57" s="93">
        <f t="shared" si="2"/>
        <v>2174</v>
      </c>
      <c r="H57" s="107">
        <f t="shared" si="2"/>
        <v>1426</v>
      </c>
      <c r="I57" s="67">
        <f>I42+I45+I48+I51</f>
        <v>981</v>
      </c>
      <c r="J57" s="108">
        <f t="shared" si="2"/>
        <v>445</v>
      </c>
      <c r="K57" s="118">
        <f t="shared" si="2"/>
        <v>3204</v>
      </c>
      <c r="L57" s="67">
        <f t="shared" si="2"/>
        <v>1475</v>
      </c>
      <c r="M57" s="68">
        <f t="shared" si="2"/>
        <v>1729</v>
      </c>
      <c r="N57" s="69">
        <f t="shared" si="2"/>
        <v>2349</v>
      </c>
      <c r="O57" s="67">
        <f t="shared" si="2"/>
        <v>1002</v>
      </c>
      <c r="P57" s="70">
        <f t="shared" si="2"/>
        <v>1347</v>
      </c>
      <c r="Q57" s="67">
        <f t="shared" si="2"/>
        <v>1010</v>
      </c>
      <c r="R57" s="67">
        <f t="shared" si="2"/>
        <v>531</v>
      </c>
      <c r="S57" s="67">
        <f t="shared" si="2"/>
        <v>479</v>
      </c>
      <c r="T57" s="67">
        <f t="shared" si="2"/>
        <v>1339</v>
      </c>
      <c r="U57" s="67">
        <f t="shared" si="2"/>
        <v>471</v>
      </c>
      <c r="V57" s="143">
        <f t="shared" si="2"/>
        <v>868</v>
      </c>
      <c r="W57" s="69">
        <f t="shared" si="2"/>
        <v>53</v>
      </c>
      <c r="X57" s="35">
        <f t="shared" si="2"/>
        <v>30</v>
      </c>
      <c r="Y57" s="170">
        <f t="shared" si="2"/>
        <v>23</v>
      </c>
      <c r="Z57" s="174">
        <f t="shared" si="2"/>
        <v>802</v>
      </c>
      <c r="AA57" s="35">
        <f t="shared" si="2"/>
        <v>443</v>
      </c>
      <c r="AB57" s="170">
        <f t="shared" si="2"/>
        <v>359</v>
      </c>
      <c r="AC57" s="92"/>
    </row>
    <row r="58" spans="2:29" ht="12.9" customHeight="1" x14ac:dyDescent="0.2">
      <c r="B58" s="581"/>
      <c r="C58" s="29" t="s">
        <v>200</v>
      </c>
      <c r="D58" s="297"/>
      <c r="E58" s="214"/>
      <c r="F58" s="214">
        <f>ROUND(F57/E57,3)</f>
        <v>0.53</v>
      </c>
      <c r="G58" s="215">
        <f>ROUND(G57/E57,3)</f>
        <v>0.47</v>
      </c>
      <c r="H58" s="216">
        <f>ROUND(H57/E57,3)</f>
        <v>0.308</v>
      </c>
      <c r="I58" s="217">
        <f>ROUND(I57/E57,3)</f>
        <v>0.21199999999999999</v>
      </c>
      <c r="J58" s="218">
        <f>ROUND(J57/E57,3)</f>
        <v>9.6000000000000002E-2</v>
      </c>
      <c r="K58" s="238">
        <f>ROUND(K57/E57,3)</f>
        <v>0.69199999999999995</v>
      </c>
      <c r="L58" s="217">
        <f>ROUND(L57/E57,3)</f>
        <v>0.31900000000000001</v>
      </c>
      <c r="M58" s="219">
        <f>ROUND(M57/E57,3)</f>
        <v>0.373</v>
      </c>
      <c r="N58" s="220">
        <f>ROUND(N57/E57,3)</f>
        <v>0.50700000000000001</v>
      </c>
      <c r="O58" s="217">
        <f>ROUND(O57/E57,3)</f>
        <v>0.216</v>
      </c>
      <c r="P58" s="239">
        <f>ROUND(P57/E57,3)</f>
        <v>0.29099999999999998</v>
      </c>
      <c r="Q58" s="217">
        <f>ROUND(Q57/E57,3)</f>
        <v>0.218</v>
      </c>
      <c r="R58" s="217">
        <f>ROUND(R57/E57,3)</f>
        <v>0.115</v>
      </c>
      <c r="S58" s="217">
        <f>ROUND(S57/E57,3)</f>
        <v>0.10299999999999999</v>
      </c>
      <c r="T58" s="217">
        <f>ROUND(T57/E57,3)</f>
        <v>0.28899999999999998</v>
      </c>
      <c r="U58" s="217">
        <f>ROUND(U57/E57,3)</f>
        <v>0.10199999999999999</v>
      </c>
      <c r="V58" s="221">
        <f>ROUND(V57/E57,3)</f>
        <v>0.187</v>
      </c>
      <c r="W58" s="220">
        <f>ROUND(W57/E57,3)</f>
        <v>1.0999999999999999E-2</v>
      </c>
      <c r="X58" s="214">
        <f>ROUND(X57/E57,3)</f>
        <v>6.0000000000000001E-3</v>
      </c>
      <c r="Y58" s="240">
        <f>ROUND(Y57/E57,3)</f>
        <v>5.0000000000000001E-3</v>
      </c>
      <c r="Z58" s="223">
        <f>ROUND(Z57/E57,3)</f>
        <v>0.17299999999999999</v>
      </c>
      <c r="AA58" s="214">
        <f>ROUND(AA57/E57,3)</f>
        <v>9.6000000000000002E-2</v>
      </c>
      <c r="AB58" s="240">
        <f>ROUND(AB57/E57,3)</f>
        <v>7.8E-2</v>
      </c>
      <c r="AC58" s="92"/>
    </row>
    <row r="59" spans="2:29" ht="12.9" customHeight="1" thickBot="1" x14ac:dyDescent="0.25">
      <c r="B59" s="587"/>
      <c r="C59" s="5"/>
      <c r="D59" s="516"/>
      <c r="E59" s="541"/>
      <c r="F59" s="527">
        <f>ROUND(F57/F57,3)</f>
        <v>1</v>
      </c>
      <c r="G59" s="528">
        <f>ROUND(G57/G57,3)</f>
        <v>1</v>
      </c>
      <c r="H59" s="529"/>
      <c r="I59" s="530">
        <f>ROUND(I57/F57,3)</f>
        <v>0.39900000000000002</v>
      </c>
      <c r="J59" s="531">
        <f>ROUND(J57/G57,3)</f>
        <v>0.20499999999999999</v>
      </c>
      <c r="K59" s="532"/>
      <c r="L59" s="530">
        <f>ROUND(L57/F57,3)</f>
        <v>0.60099999999999998</v>
      </c>
      <c r="M59" s="533">
        <f>ROUND(M57/G57,3)</f>
        <v>0.79500000000000004</v>
      </c>
      <c r="N59" s="534"/>
      <c r="O59" s="530">
        <f>ROUND(O57/F57,3)</f>
        <v>0.40799999999999997</v>
      </c>
      <c r="P59" s="535">
        <f>ROUND(P57/G57,3)</f>
        <v>0.62</v>
      </c>
      <c r="Q59" s="536"/>
      <c r="R59" s="530">
        <f>ROUND(R57/F57,3)</f>
        <v>0.216</v>
      </c>
      <c r="S59" s="530">
        <f>ROUND(S57/G57,3)</f>
        <v>0.22</v>
      </c>
      <c r="T59" s="536"/>
      <c r="U59" s="530">
        <f>ROUND(U57/F57,3)</f>
        <v>0.192</v>
      </c>
      <c r="V59" s="537">
        <f>ROUND(V57/G57,3)</f>
        <v>0.39900000000000002</v>
      </c>
      <c r="W59" s="534"/>
      <c r="X59" s="527">
        <f>ROUND(X57/F57,3)</f>
        <v>1.2E-2</v>
      </c>
      <c r="Y59" s="538">
        <f>ROUND(Y57/G57,3)</f>
        <v>1.0999999999999999E-2</v>
      </c>
      <c r="Z59" s="539"/>
      <c r="AA59" s="527">
        <f>ROUND(AA57/F57,3)</f>
        <v>0.18</v>
      </c>
      <c r="AB59" s="538">
        <f>ROUND(AB57/G57,3)</f>
        <v>0.16500000000000001</v>
      </c>
      <c r="AC59" s="92"/>
    </row>
    <row r="60" spans="2:29" ht="15" customHeight="1" x14ac:dyDescent="0.2">
      <c r="E60" s="22"/>
      <c r="F60" s="22"/>
      <c r="G60" s="22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22"/>
      <c r="Y60" s="22"/>
      <c r="Z60" s="71"/>
      <c r="AA60" s="22"/>
      <c r="AB60" s="22"/>
      <c r="AC60" s="22"/>
    </row>
    <row r="320" spans="32:60" ht="20.399999999999999" x14ac:dyDescent="0.2">
      <c r="AF320" s="1" ph="1"/>
      <c r="AI320" s="1" ph="1"/>
      <c r="AO320" s="1" ph="1"/>
      <c r="AR320" s="1" ph="1"/>
      <c r="AV320" s="1" ph="1"/>
      <c r="AY320" s="1" ph="1"/>
      <c r="BA320" s="1" ph="1"/>
      <c r="BD320" s="1" ph="1"/>
      <c r="BE320" s="1" ph="1"/>
      <c r="BH320" s="1" ph="1"/>
    </row>
    <row r="331" spans="32:60" ht="20.399999999999999" x14ac:dyDescent="0.2">
      <c r="AF331" s="1" ph="1"/>
      <c r="AI331" s="1" ph="1"/>
      <c r="AO331" s="1" ph="1"/>
      <c r="AR331" s="1" ph="1"/>
      <c r="AV331" s="1" ph="1"/>
      <c r="AY331" s="1" ph="1"/>
      <c r="BA331" s="1" ph="1"/>
      <c r="BD331" s="1" ph="1"/>
      <c r="BE331" s="1" ph="1"/>
      <c r="BH331" s="1" ph="1"/>
    </row>
    <row r="345" spans="32:60" ht="20.399999999999999" x14ac:dyDescent="0.2">
      <c r="AF345" s="1" ph="1"/>
      <c r="AI345" s="1" ph="1"/>
      <c r="AO345" s="1" ph="1"/>
      <c r="AR345" s="1" ph="1"/>
      <c r="AV345" s="1" ph="1"/>
      <c r="AY345" s="1" ph="1"/>
      <c r="BA345" s="1" ph="1"/>
      <c r="BD345" s="1" ph="1"/>
      <c r="BE345" s="1" ph="1"/>
      <c r="BH345" s="1" ph="1"/>
    </row>
    <row r="384" spans="32:60" ht="20.399999999999999" x14ac:dyDescent="0.2">
      <c r="AF384" s="1" ph="1"/>
      <c r="AI384" s="1" ph="1"/>
      <c r="AO384" s="1" ph="1"/>
      <c r="AR384" s="1" ph="1"/>
      <c r="AV384" s="1" ph="1"/>
      <c r="AY384" s="1" ph="1"/>
      <c r="BA384" s="1" ph="1"/>
      <c r="BD384" s="1" ph="1"/>
      <c r="BE384" s="1" ph="1"/>
      <c r="BH384" s="1" ph="1"/>
    </row>
    <row r="395" spans="32:60" ht="20.399999999999999" x14ac:dyDescent="0.2">
      <c r="AF395" s="1" ph="1"/>
      <c r="AI395" s="1" ph="1"/>
      <c r="AO395" s="1" ph="1"/>
      <c r="AR395" s="1" ph="1"/>
      <c r="AV395" s="1" ph="1"/>
      <c r="AY395" s="1" ph="1"/>
      <c r="BA395" s="1" ph="1"/>
      <c r="BD395" s="1" ph="1"/>
      <c r="BE395" s="1" ph="1"/>
      <c r="BH395" s="1" ph="1"/>
    </row>
    <row r="409" spans="32:60" ht="20.399999999999999" x14ac:dyDescent="0.2">
      <c r="AF409" s="1" ph="1"/>
      <c r="AI409" s="1" ph="1"/>
      <c r="AO409" s="1" ph="1"/>
      <c r="AR409" s="1" ph="1"/>
      <c r="AV409" s="1" ph="1"/>
      <c r="AY409" s="1" ph="1"/>
      <c r="BA409" s="1" ph="1"/>
      <c r="BD409" s="1" ph="1"/>
      <c r="BE409" s="1" ph="1"/>
      <c r="BH409" s="1" ph="1"/>
    </row>
    <row r="410" spans="32:60" ht="20.399999999999999" x14ac:dyDescent="0.2">
      <c r="AF410" s="1" ph="1"/>
      <c r="AI410" s="1" ph="1"/>
      <c r="AO410" s="1" ph="1"/>
      <c r="AR410" s="1" ph="1"/>
      <c r="AV410" s="1" ph="1"/>
      <c r="AY410" s="1" ph="1"/>
      <c r="BA410" s="1" ph="1"/>
      <c r="BD410" s="1" ph="1"/>
      <c r="BE410" s="1" ph="1"/>
      <c r="BH410" s="1" ph="1"/>
    </row>
    <row r="423" spans="32:60" ht="20.399999999999999" x14ac:dyDescent="0.2">
      <c r="AF423" s="1" ph="1"/>
      <c r="AI423" s="1" ph="1"/>
      <c r="AO423" s="1" ph="1"/>
      <c r="AR423" s="1" ph="1"/>
      <c r="AV423" s="1" ph="1"/>
      <c r="AY423" s="1" ph="1"/>
      <c r="BA423" s="1" ph="1"/>
      <c r="BD423" s="1" ph="1"/>
      <c r="BE423" s="1" ph="1"/>
      <c r="BH423" s="1" ph="1"/>
    </row>
    <row r="425" spans="32:60" ht="20.399999999999999" x14ac:dyDescent="0.2">
      <c r="AF425" s="1" ph="1"/>
      <c r="AI425" s="1" ph="1"/>
      <c r="AO425" s="1" ph="1"/>
      <c r="AR425" s="1" ph="1"/>
      <c r="AV425" s="1" ph="1"/>
      <c r="AY425" s="1" ph="1"/>
      <c r="BA425" s="1" ph="1"/>
      <c r="BD425" s="1" ph="1"/>
      <c r="BE425" s="1" ph="1"/>
      <c r="BH425" s="1" ph="1"/>
    </row>
    <row r="426" spans="32:60" ht="20.399999999999999" x14ac:dyDescent="0.2">
      <c r="AF426" s="1" ph="1"/>
      <c r="AI426" s="1" ph="1"/>
      <c r="AO426" s="1" ph="1"/>
      <c r="AR426" s="1" ph="1"/>
      <c r="AV426" s="1" ph="1"/>
      <c r="AY426" s="1" ph="1"/>
      <c r="BA426" s="1" ph="1"/>
      <c r="BD426" s="1" ph="1"/>
      <c r="BE426" s="1" ph="1"/>
      <c r="BH426" s="1" ph="1"/>
    </row>
    <row r="465" spans="32:60" ht="20.399999999999999" x14ac:dyDescent="0.2">
      <c r="AF465" s="1" ph="1"/>
      <c r="AI465" s="1" ph="1"/>
      <c r="AO465" s="1" ph="1"/>
      <c r="AR465" s="1" ph="1"/>
      <c r="AV465" s="1" ph="1"/>
      <c r="AY465" s="1" ph="1"/>
      <c r="BA465" s="1" ph="1"/>
      <c r="BD465" s="1" ph="1"/>
      <c r="BE465" s="1" ph="1"/>
      <c r="BH465" s="1" ph="1"/>
    </row>
    <row r="476" spans="32:60" ht="20.399999999999999" x14ac:dyDescent="0.2">
      <c r="AF476" s="1" ph="1"/>
      <c r="AI476" s="1" ph="1"/>
      <c r="AO476" s="1" ph="1"/>
      <c r="AR476" s="1" ph="1"/>
      <c r="AV476" s="1" ph="1"/>
      <c r="AY476" s="1" ph="1"/>
      <c r="BA476" s="1" ph="1"/>
      <c r="BD476" s="1" ph="1"/>
      <c r="BE476" s="1" ph="1"/>
      <c r="BH476" s="1" ph="1"/>
    </row>
    <row r="490" spans="32:60" ht="20.399999999999999" x14ac:dyDescent="0.2">
      <c r="AF490" s="1" ph="1"/>
      <c r="AI490" s="1" ph="1"/>
      <c r="AO490" s="1" ph="1"/>
      <c r="AR490" s="1" ph="1"/>
      <c r="AV490" s="1" ph="1"/>
      <c r="AY490" s="1" ph="1"/>
      <c r="BA490" s="1" ph="1"/>
      <c r="BD490" s="1" ph="1"/>
      <c r="BE490" s="1" ph="1"/>
      <c r="BH490" s="1" ph="1"/>
    </row>
    <row r="491" spans="32:60" ht="20.399999999999999" x14ac:dyDescent="0.2">
      <c r="AF491" s="1" ph="1"/>
      <c r="AI491" s="1" ph="1"/>
      <c r="AO491" s="1" ph="1"/>
      <c r="AR491" s="1" ph="1"/>
      <c r="AV491" s="1" ph="1"/>
      <c r="AY491" s="1" ph="1"/>
      <c r="BA491" s="1" ph="1"/>
      <c r="BD491" s="1" ph="1"/>
      <c r="BE491" s="1" ph="1"/>
      <c r="BH491" s="1" ph="1"/>
    </row>
    <row r="504" spans="32:60" ht="20.399999999999999" x14ac:dyDescent="0.2">
      <c r="AF504" s="1" ph="1"/>
      <c r="AI504" s="1" ph="1"/>
      <c r="AO504" s="1" ph="1"/>
      <c r="AR504" s="1" ph="1"/>
      <c r="AV504" s="1" ph="1"/>
      <c r="AY504" s="1" ph="1"/>
      <c r="BA504" s="1" ph="1"/>
      <c r="BD504" s="1" ph="1"/>
      <c r="BE504" s="1" ph="1"/>
      <c r="BH504" s="1" ph="1"/>
    </row>
    <row r="506" spans="32:60" ht="20.399999999999999" x14ac:dyDescent="0.2">
      <c r="AF506" s="1" ph="1"/>
      <c r="AI506" s="1" ph="1"/>
      <c r="AO506" s="1" ph="1"/>
      <c r="AR506" s="1" ph="1"/>
      <c r="AV506" s="1" ph="1"/>
      <c r="AY506" s="1" ph="1"/>
      <c r="BA506" s="1" ph="1"/>
      <c r="BD506" s="1" ph="1"/>
      <c r="BE506" s="1" ph="1"/>
      <c r="BH506" s="1" ph="1"/>
    </row>
    <row r="507" spans="32:60" ht="20.399999999999999" x14ac:dyDescent="0.2">
      <c r="AF507" s="1" ph="1"/>
      <c r="AI507" s="1" ph="1"/>
      <c r="AO507" s="1" ph="1"/>
      <c r="AR507" s="1" ph="1"/>
      <c r="AV507" s="1" ph="1"/>
      <c r="AY507" s="1" ph="1"/>
      <c r="BA507" s="1" ph="1"/>
      <c r="BD507" s="1" ph="1"/>
      <c r="BE507" s="1" ph="1"/>
      <c r="BH507" s="1" ph="1"/>
    </row>
    <row r="510" spans="32:60" ht="20.399999999999999" x14ac:dyDescent="0.2">
      <c r="AF510" s="1" ph="1"/>
      <c r="AI510" s="1" ph="1"/>
      <c r="AO510" s="1" ph="1"/>
      <c r="AR510" s="1" ph="1"/>
      <c r="AV510" s="1" ph="1"/>
      <c r="AY510" s="1" ph="1"/>
      <c r="BA510" s="1" ph="1"/>
      <c r="BD510" s="1" ph="1"/>
      <c r="BE510" s="1" ph="1"/>
      <c r="BH510" s="1" ph="1"/>
    </row>
    <row r="511" spans="32:60" ht="20.399999999999999" x14ac:dyDescent="0.2">
      <c r="AF511" s="1" ph="1"/>
      <c r="AI511" s="1" ph="1"/>
      <c r="AO511" s="1" ph="1"/>
      <c r="AR511" s="1" ph="1"/>
      <c r="AV511" s="1" ph="1"/>
      <c r="AY511" s="1" ph="1"/>
      <c r="BA511" s="1" ph="1"/>
      <c r="BD511" s="1" ph="1"/>
      <c r="BE511" s="1" ph="1"/>
      <c r="BH511" s="1" ph="1"/>
    </row>
    <row r="512" spans="32:60" ht="20.399999999999999" x14ac:dyDescent="0.2">
      <c r="AF512" s="1" ph="1"/>
      <c r="AI512" s="1" ph="1"/>
      <c r="AO512" s="1" ph="1"/>
      <c r="AR512" s="1" ph="1"/>
      <c r="AV512" s="1" ph="1"/>
      <c r="AY512" s="1" ph="1"/>
      <c r="BA512" s="1" ph="1"/>
      <c r="BD512" s="1" ph="1"/>
      <c r="BE512" s="1" ph="1"/>
      <c r="BH512" s="1" ph="1"/>
    </row>
    <row r="514" spans="32:60" ht="20.399999999999999" x14ac:dyDescent="0.2">
      <c r="AF514" s="1" ph="1"/>
      <c r="AI514" s="1" ph="1"/>
      <c r="AO514" s="1" ph="1"/>
      <c r="AR514" s="1" ph="1"/>
      <c r="AV514" s="1" ph="1"/>
      <c r="AY514" s="1" ph="1"/>
      <c r="BA514" s="1" ph="1"/>
      <c r="BD514" s="1" ph="1"/>
      <c r="BE514" s="1" ph="1"/>
      <c r="BH514" s="1" ph="1"/>
    </row>
    <row r="515" spans="32:60" ht="20.399999999999999" x14ac:dyDescent="0.2">
      <c r="AF515" s="1" ph="1"/>
      <c r="AI515" s="1" ph="1"/>
      <c r="AO515" s="1" ph="1"/>
      <c r="AR515" s="1" ph="1"/>
      <c r="AV515" s="1" ph="1"/>
      <c r="AY515" s="1" ph="1"/>
      <c r="BA515" s="1" ph="1"/>
      <c r="BD515" s="1" ph="1"/>
      <c r="BE515" s="1" ph="1"/>
      <c r="BH515" s="1" ph="1"/>
    </row>
    <row r="517" spans="32:60" ht="20.399999999999999" x14ac:dyDescent="0.2">
      <c r="AF517" s="1" ph="1"/>
      <c r="AI517" s="1" ph="1"/>
      <c r="AO517" s="1" ph="1"/>
      <c r="AR517" s="1" ph="1"/>
      <c r="AV517" s="1" ph="1"/>
      <c r="AY517" s="1" ph="1"/>
      <c r="BA517" s="1" ph="1"/>
      <c r="BD517" s="1" ph="1"/>
      <c r="BE517" s="1" ph="1"/>
      <c r="BH517" s="1" ph="1"/>
    </row>
    <row r="518" spans="32:60" ht="20.399999999999999" x14ac:dyDescent="0.2">
      <c r="AF518" s="1" ph="1"/>
      <c r="AI518" s="1" ph="1"/>
      <c r="AO518" s="1" ph="1"/>
      <c r="AR518" s="1" ph="1"/>
      <c r="AV518" s="1" ph="1"/>
      <c r="AY518" s="1" ph="1"/>
      <c r="BA518" s="1" ph="1"/>
      <c r="BD518" s="1" ph="1"/>
      <c r="BE518" s="1" ph="1"/>
      <c r="BH518" s="1" ph="1"/>
    </row>
    <row r="519" spans="32:60" ht="20.399999999999999" x14ac:dyDescent="0.2">
      <c r="AF519" s="1" ph="1"/>
      <c r="AI519" s="1" ph="1"/>
      <c r="AO519" s="1" ph="1"/>
      <c r="AR519" s="1" ph="1"/>
      <c r="AV519" s="1" ph="1"/>
      <c r="AY519" s="1" ph="1"/>
      <c r="BA519" s="1" ph="1"/>
      <c r="BD519" s="1" ph="1"/>
      <c r="BE519" s="1" ph="1"/>
      <c r="BH519" s="1" ph="1"/>
    </row>
    <row r="520" spans="32:60" ht="20.399999999999999" x14ac:dyDescent="0.2">
      <c r="AF520" s="1" ph="1"/>
      <c r="AI520" s="1" ph="1"/>
      <c r="AO520" s="1" ph="1"/>
      <c r="AR520" s="1" ph="1"/>
      <c r="AV520" s="1" ph="1"/>
      <c r="AY520" s="1" ph="1"/>
      <c r="BA520" s="1" ph="1"/>
      <c r="BD520" s="1" ph="1"/>
      <c r="BE520" s="1" ph="1"/>
      <c r="BH520" s="1" ph="1"/>
    </row>
    <row r="522" spans="32:60" ht="20.399999999999999" x14ac:dyDescent="0.2">
      <c r="AF522" s="1" ph="1"/>
      <c r="AI522" s="1" ph="1"/>
      <c r="AO522" s="1" ph="1"/>
      <c r="AR522" s="1" ph="1"/>
      <c r="AV522" s="1" ph="1"/>
      <c r="AY522" s="1" ph="1"/>
      <c r="BA522" s="1" ph="1"/>
      <c r="BD522" s="1" ph="1"/>
      <c r="BE522" s="1" ph="1"/>
      <c r="BH522" s="1" ph="1"/>
    </row>
    <row r="523" spans="32:60" ht="20.399999999999999" x14ac:dyDescent="0.2">
      <c r="AF523" s="1" ph="1"/>
      <c r="AI523" s="1" ph="1"/>
      <c r="AO523" s="1" ph="1"/>
      <c r="AR523" s="1" ph="1"/>
      <c r="AV523" s="1" ph="1"/>
      <c r="AY523" s="1" ph="1"/>
      <c r="BA523" s="1" ph="1"/>
      <c r="BD523" s="1" ph="1"/>
      <c r="BE523" s="1" ph="1"/>
      <c r="BH523" s="1" ph="1"/>
    </row>
    <row r="524" spans="32:60" ht="20.399999999999999" x14ac:dyDescent="0.2">
      <c r="AF524" s="1" ph="1"/>
      <c r="AI524" s="1" ph="1"/>
      <c r="AO524" s="1" ph="1"/>
      <c r="AR524" s="1" ph="1"/>
      <c r="AV524" s="1" ph="1"/>
      <c r="AY524" s="1" ph="1"/>
      <c r="BA524" s="1" ph="1"/>
      <c r="BD524" s="1" ph="1"/>
      <c r="BE524" s="1" ph="1"/>
      <c r="BH524" s="1" ph="1"/>
    </row>
    <row r="526" spans="32:60" ht="20.399999999999999" x14ac:dyDescent="0.2">
      <c r="AF526" s="1" ph="1"/>
      <c r="AI526" s="1" ph="1"/>
      <c r="AO526" s="1" ph="1"/>
      <c r="AR526" s="1" ph="1"/>
      <c r="AV526" s="1" ph="1"/>
      <c r="AY526" s="1" ph="1"/>
      <c r="BA526" s="1" ph="1"/>
      <c r="BD526" s="1" ph="1"/>
      <c r="BE526" s="1" ph="1"/>
      <c r="BH526" s="1" ph="1"/>
    </row>
    <row r="527" spans="32:60" ht="20.399999999999999" x14ac:dyDescent="0.2">
      <c r="AF527" s="1" ph="1"/>
      <c r="AI527" s="1" ph="1"/>
      <c r="AO527" s="1" ph="1"/>
      <c r="AR527" s="1" ph="1"/>
      <c r="AV527" s="1" ph="1"/>
      <c r="AY527" s="1" ph="1"/>
      <c r="BA527" s="1" ph="1"/>
      <c r="BD527" s="1" ph="1"/>
      <c r="BE527" s="1" ph="1"/>
      <c r="BH527" s="1" ph="1"/>
    </row>
    <row r="529" spans="32:60" ht="20.399999999999999" x14ac:dyDescent="0.2">
      <c r="AF529" s="1" ph="1"/>
      <c r="AI529" s="1" ph="1"/>
      <c r="AO529" s="1" ph="1"/>
      <c r="AR529" s="1" ph="1"/>
      <c r="AV529" s="1" ph="1"/>
      <c r="AY529" s="1" ph="1"/>
      <c r="BA529" s="1" ph="1"/>
      <c r="BD529" s="1" ph="1"/>
      <c r="BE529" s="1" ph="1"/>
      <c r="BH529" s="1" ph="1"/>
    </row>
    <row r="530" spans="32:60" ht="20.399999999999999" x14ac:dyDescent="0.2">
      <c r="AF530" s="1" ph="1"/>
      <c r="AI530" s="1" ph="1"/>
      <c r="AO530" s="1" ph="1"/>
      <c r="AR530" s="1" ph="1"/>
      <c r="AV530" s="1" ph="1"/>
      <c r="AY530" s="1" ph="1"/>
      <c r="BA530" s="1" ph="1"/>
      <c r="BD530" s="1" ph="1"/>
      <c r="BE530" s="1" ph="1"/>
      <c r="BH530" s="1" ph="1"/>
    </row>
    <row r="531" spans="32:60" ht="20.399999999999999" x14ac:dyDescent="0.2">
      <c r="AF531" s="1" ph="1"/>
      <c r="AI531" s="1" ph="1"/>
      <c r="AO531" s="1" ph="1"/>
      <c r="AR531" s="1" ph="1"/>
      <c r="AV531" s="1" ph="1"/>
      <c r="AY531" s="1" ph="1"/>
      <c r="BA531" s="1" ph="1"/>
      <c r="BD531" s="1" ph="1"/>
      <c r="BE531" s="1" ph="1"/>
      <c r="BH531" s="1" ph="1"/>
    </row>
    <row r="532" spans="32:60" ht="20.399999999999999" x14ac:dyDescent="0.2">
      <c r="AF532" s="1" ph="1"/>
      <c r="AI532" s="1" ph="1"/>
      <c r="AO532" s="1" ph="1"/>
      <c r="AR532" s="1" ph="1"/>
      <c r="AV532" s="1" ph="1"/>
      <c r="AY532" s="1" ph="1"/>
      <c r="BA532" s="1" ph="1"/>
      <c r="BD532" s="1" ph="1"/>
      <c r="BE532" s="1" ph="1"/>
      <c r="BH532" s="1" ph="1"/>
    </row>
    <row r="534" spans="32:60" ht="20.399999999999999" x14ac:dyDescent="0.2">
      <c r="AF534" s="1" ph="1"/>
      <c r="AI534" s="1" ph="1"/>
      <c r="AO534" s="1" ph="1"/>
      <c r="AR534" s="1" ph="1"/>
      <c r="AV534" s="1" ph="1"/>
      <c r="AY534" s="1" ph="1"/>
      <c r="BA534" s="1" ph="1"/>
      <c r="BD534" s="1" ph="1"/>
      <c r="BE534" s="1" ph="1"/>
      <c r="BH534" s="1" ph="1"/>
    </row>
    <row r="535" spans="32:60" ht="20.399999999999999" x14ac:dyDescent="0.2">
      <c r="AF535" s="1" ph="1"/>
      <c r="AI535" s="1" ph="1"/>
      <c r="AO535" s="1" ph="1"/>
      <c r="AR535" s="1" ph="1"/>
      <c r="AV535" s="1" ph="1"/>
      <c r="AY535" s="1" ph="1"/>
      <c r="BA535" s="1" ph="1"/>
      <c r="BD535" s="1" ph="1"/>
      <c r="BE535" s="1" ph="1"/>
      <c r="BH535" s="1" ph="1"/>
    </row>
    <row r="536" spans="32:60" ht="20.399999999999999" x14ac:dyDescent="0.2">
      <c r="AF536" s="1" ph="1"/>
      <c r="AI536" s="1" ph="1"/>
      <c r="AO536" s="1" ph="1"/>
      <c r="AR536" s="1" ph="1"/>
      <c r="AV536" s="1" ph="1"/>
      <c r="AY536" s="1" ph="1"/>
      <c r="BA536" s="1" ph="1"/>
      <c r="BD536" s="1" ph="1"/>
      <c r="BE536" s="1" ph="1"/>
      <c r="BH536" s="1" ph="1"/>
    </row>
    <row r="538" spans="32:60" ht="20.399999999999999" x14ac:dyDescent="0.2">
      <c r="AF538" s="1" ph="1"/>
      <c r="AI538" s="1" ph="1"/>
      <c r="AO538" s="1" ph="1"/>
      <c r="AR538" s="1" ph="1"/>
      <c r="AV538" s="1" ph="1"/>
      <c r="AY538" s="1" ph="1"/>
      <c r="BA538" s="1" ph="1"/>
      <c r="BD538" s="1" ph="1"/>
      <c r="BE538" s="1" ph="1"/>
      <c r="BH538" s="1" ph="1"/>
    </row>
    <row r="539" spans="32:60" ht="20.399999999999999" x14ac:dyDescent="0.2">
      <c r="AF539" s="1" ph="1"/>
      <c r="AI539" s="1" ph="1"/>
      <c r="AO539" s="1" ph="1"/>
      <c r="AR539" s="1" ph="1"/>
      <c r="AV539" s="1" ph="1"/>
      <c r="AY539" s="1" ph="1"/>
      <c r="BA539" s="1" ph="1"/>
      <c r="BD539" s="1" ph="1"/>
      <c r="BE539" s="1" ph="1"/>
      <c r="BH539" s="1" ph="1"/>
    </row>
  </sheetData>
  <mergeCells count="41">
    <mergeCell ref="N11:N14"/>
    <mergeCell ref="B7:C14"/>
    <mergeCell ref="D7:D14"/>
    <mergeCell ref="E11:E14"/>
    <mergeCell ref="H11:H14"/>
    <mergeCell ref="K11:K14"/>
    <mergeCell ref="G12:G14"/>
    <mergeCell ref="I12:I14"/>
    <mergeCell ref="J12:J14"/>
    <mergeCell ref="L12:L14"/>
    <mergeCell ref="M12:M14"/>
    <mergeCell ref="X12:X14"/>
    <mergeCell ref="Y12:Y14"/>
    <mergeCell ref="AA12:AA14"/>
    <mergeCell ref="AB12:AB14"/>
    <mergeCell ref="B15:C17"/>
    <mergeCell ref="O12:O14"/>
    <mergeCell ref="P12:P14"/>
    <mergeCell ref="R12:R14"/>
    <mergeCell ref="S12:S14"/>
    <mergeCell ref="U12:U14"/>
    <mergeCell ref="V12:V14"/>
    <mergeCell ref="Q11:Q14"/>
    <mergeCell ref="T11:T14"/>
    <mergeCell ref="W11:W14"/>
    <mergeCell ref="Z11:Z14"/>
    <mergeCell ref="F12:F14"/>
    <mergeCell ref="C30:C32"/>
    <mergeCell ref="C33:C35"/>
    <mergeCell ref="B36:B59"/>
    <mergeCell ref="C36:C38"/>
    <mergeCell ref="C39:C41"/>
    <mergeCell ref="C42:C44"/>
    <mergeCell ref="C45:C47"/>
    <mergeCell ref="C48:C50"/>
    <mergeCell ref="C51:C53"/>
    <mergeCell ref="B18:B35"/>
    <mergeCell ref="C18:C20"/>
    <mergeCell ref="C21:C23"/>
    <mergeCell ref="C24:C26"/>
    <mergeCell ref="C27:C29"/>
  </mergeCells>
  <phoneticPr fontId="2"/>
  <pageMargins left="0.74" right="0.28000000000000003" top="0.77" bottom="0.59" header="0.45" footer="0.19685039370078741"/>
  <pageSetup paperSize="9" scale="63" firstPageNumber="1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9B7F8-2F6B-4A8F-9676-1BFCAE8649D7}">
  <sheetPr>
    <tabColor rgb="FF00B0F0"/>
  </sheetPr>
  <dimension ref="B2:BH540"/>
  <sheetViews>
    <sheetView view="pageBreakPreview" topLeftCell="A49" zoomScaleNormal="95" zoomScaleSheetLayoutView="100" workbookViewId="0">
      <selection activeCell="D7" sqref="D7:D14"/>
    </sheetView>
  </sheetViews>
  <sheetFormatPr defaultColWidth="9" defaultRowHeight="13.2" x14ac:dyDescent="0.2"/>
  <cols>
    <col min="1" max="1" width="5" style="1" customWidth="1"/>
    <col min="2" max="2" width="3.6640625" style="1" customWidth="1"/>
    <col min="3" max="3" width="15.88671875" style="1" customWidth="1"/>
    <col min="4" max="4" width="8.88671875" style="1" customWidth="1"/>
    <col min="5" max="5" width="9.6640625" style="2" bestFit="1" customWidth="1"/>
    <col min="6" max="7" width="7.6640625" style="1" customWidth="1"/>
    <col min="8" max="13" width="7.33203125" style="46" customWidth="1"/>
    <col min="14" max="14" width="9" style="47" customWidth="1"/>
    <col min="15" max="16" width="7.33203125" style="46" customWidth="1"/>
    <col min="17" max="17" width="9.109375" style="46" bestFit="1" customWidth="1"/>
    <col min="18" max="19" width="7.33203125" style="47" customWidth="1"/>
    <col min="20" max="20" width="9.5546875" style="47" bestFit="1" customWidth="1"/>
    <col min="21" max="22" width="7.33203125" style="46" customWidth="1"/>
    <col min="23" max="23" width="8.109375" style="47" customWidth="1"/>
    <col min="24" max="25" width="7.33203125" style="1" customWidth="1"/>
    <col min="26" max="26" width="8.109375" style="47" customWidth="1"/>
    <col min="27" max="28" width="7.33203125" style="1" customWidth="1"/>
    <col min="29" max="29" width="5.109375" style="1" customWidth="1"/>
    <col min="30" max="16384" width="9" style="1"/>
  </cols>
  <sheetData>
    <row r="2" spans="2:29" ht="14.4" x14ac:dyDescent="0.2">
      <c r="B2" s="20" t="s">
        <v>233</v>
      </c>
    </row>
    <row r="3" spans="2:29" x14ac:dyDescent="0.2">
      <c r="T3" s="30" t="s">
        <v>203</v>
      </c>
      <c r="X3" s="2"/>
      <c r="AA3" s="2"/>
    </row>
    <row r="4" spans="2:29" x14ac:dyDescent="0.2">
      <c r="T4" s="30" t="s">
        <v>204</v>
      </c>
      <c r="X4" s="2"/>
      <c r="AA4" s="2"/>
    </row>
    <row r="5" spans="2:29" x14ac:dyDescent="0.2">
      <c r="T5" s="30" t="s">
        <v>205</v>
      </c>
      <c r="X5" s="2"/>
      <c r="AA5" s="2"/>
    </row>
    <row r="6" spans="2:29" ht="13.8" thickBot="1" x14ac:dyDescent="0.25">
      <c r="F6" s="2"/>
      <c r="G6" s="2"/>
      <c r="N6" s="46"/>
      <c r="R6" s="46"/>
      <c r="S6" s="46"/>
      <c r="T6" s="46"/>
      <c r="W6" s="46"/>
      <c r="X6" s="2"/>
      <c r="Z6" s="46"/>
      <c r="AA6" s="2" t="s">
        <v>206</v>
      </c>
      <c r="AC6" s="2"/>
    </row>
    <row r="7" spans="2:29" ht="8.25" customHeight="1" thickBot="1" x14ac:dyDescent="0.25">
      <c r="B7" s="653"/>
      <c r="C7" s="654"/>
      <c r="D7" s="650" t="s">
        <v>207</v>
      </c>
      <c r="E7" s="520"/>
      <c r="F7" s="521"/>
      <c r="G7" s="521"/>
      <c r="H7" s="522"/>
      <c r="I7" s="522"/>
      <c r="J7" s="522"/>
      <c r="K7" s="522"/>
      <c r="L7" s="522"/>
      <c r="M7" s="522"/>
      <c r="N7" s="522"/>
      <c r="O7" s="522"/>
      <c r="P7" s="522"/>
      <c r="Q7" s="523"/>
      <c r="R7" s="523"/>
      <c r="S7" s="523"/>
      <c r="T7" s="522"/>
      <c r="U7" s="522"/>
      <c r="V7" s="522"/>
      <c r="W7" s="522"/>
      <c r="X7" s="11"/>
      <c r="Y7" s="540"/>
      <c r="Z7" s="522"/>
      <c r="AA7" s="11"/>
      <c r="AB7" s="159"/>
    </row>
    <row r="8" spans="2:29" ht="13.5" customHeight="1" thickTop="1" thickBot="1" x14ac:dyDescent="0.25">
      <c r="B8" s="655"/>
      <c r="C8" s="656"/>
      <c r="D8" s="651"/>
      <c r="E8" s="127"/>
      <c r="F8" s="128"/>
      <c r="G8" s="128"/>
      <c r="H8" s="96"/>
      <c r="I8" s="97"/>
      <c r="J8" s="98"/>
      <c r="K8" s="96"/>
      <c r="L8" s="97"/>
      <c r="M8" s="97"/>
      <c r="N8" s="109"/>
      <c r="O8" s="109"/>
      <c r="P8" s="109"/>
      <c r="Q8" s="110"/>
      <c r="R8" s="110"/>
      <c r="S8" s="110"/>
      <c r="T8" s="109"/>
      <c r="U8" s="109"/>
      <c r="V8" s="109"/>
      <c r="W8" s="109"/>
      <c r="X8" s="111"/>
      <c r="Y8" s="111"/>
      <c r="Z8" s="109"/>
      <c r="AA8" s="111"/>
      <c r="AB8" s="525"/>
    </row>
    <row r="9" spans="2:29" ht="12.75" customHeight="1" x14ac:dyDescent="0.2">
      <c r="B9" s="655"/>
      <c r="C9" s="656"/>
      <c r="D9" s="651"/>
      <c r="E9" s="127"/>
      <c r="F9" s="128"/>
      <c r="G9" s="128"/>
      <c r="H9" s="99"/>
      <c r="J9" s="100"/>
      <c r="K9" s="99"/>
      <c r="N9" s="120"/>
      <c r="O9" s="121"/>
      <c r="P9" s="121"/>
      <c r="Q9" s="139"/>
      <c r="R9" s="121"/>
      <c r="S9" s="121"/>
      <c r="T9" s="139"/>
      <c r="U9" s="121"/>
      <c r="V9" s="140"/>
      <c r="W9" s="120"/>
      <c r="X9" s="72"/>
      <c r="Y9" s="167"/>
      <c r="Z9" s="139"/>
      <c r="AA9" s="72"/>
      <c r="AB9" s="167"/>
    </row>
    <row r="10" spans="2:29" ht="12" customHeight="1" x14ac:dyDescent="0.2">
      <c r="B10" s="655"/>
      <c r="C10" s="656"/>
      <c r="D10" s="651"/>
      <c r="E10" s="127"/>
      <c r="F10" s="128"/>
      <c r="G10" s="128"/>
      <c r="H10" s="99"/>
      <c r="I10" s="49"/>
      <c r="J10" s="101"/>
      <c r="K10" s="99"/>
      <c r="L10" s="49"/>
      <c r="M10" s="50"/>
      <c r="N10" s="122"/>
      <c r="O10" s="123"/>
      <c r="P10" s="123"/>
      <c r="Q10" s="144"/>
      <c r="R10" s="145"/>
      <c r="S10" s="146"/>
      <c r="T10" s="144"/>
      <c r="U10" s="145"/>
      <c r="V10" s="148"/>
      <c r="W10" s="122"/>
      <c r="X10" s="135"/>
      <c r="Y10" s="168"/>
      <c r="Z10" s="171"/>
      <c r="AA10" s="135"/>
      <c r="AB10" s="168"/>
      <c r="AC10" s="48"/>
    </row>
    <row r="11" spans="2:29" ht="12" customHeight="1" x14ac:dyDescent="0.2">
      <c r="B11" s="655"/>
      <c r="C11" s="656"/>
      <c r="D11" s="651"/>
      <c r="E11" s="647" t="s">
        <v>234</v>
      </c>
      <c r="F11" s="129"/>
      <c r="G11" s="129"/>
      <c r="H11" s="637" t="s">
        <v>235</v>
      </c>
      <c r="I11" s="51"/>
      <c r="J11" s="102"/>
      <c r="K11" s="637" t="s">
        <v>236</v>
      </c>
      <c r="L11" s="51"/>
      <c r="M11" s="52"/>
      <c r="N11" s="659" t="s">
        <v>237</v>
      </c>
      <c r="O11" s="124"/>
      <c r="P11" s="124"/>
      <c r="Q11" s="670" t="s">
        <v>238</v>
      </c>
      <c r="R11" s="51"/>
      <c r="S11" s="147"/>
      <c r="T11" s="670" t="s">
        <v>239</v>
      </c>
      <c r="U11" s="51"/>
      <c r="V11" s="52"/>
      <c r="W11" s="632" t="s">
        <v>240</v>
      </c>
      <c r="X11" s="137"/>
      <c r="Y11" s="169"/>
      <c r="Z11" s="640" t="s">
        <v>241</v>
      </c>
      <c r="AA11" s="137"/>
      <c r="AB11" s="169"/>
      <c r="AC11" s="48"/>
    </row>
    <row r="12" spans="2:29" ht="12.75" customHeight="1" x14ac:dyDescent="0.2">
      <c r="B12" s="655"/>
      <c r="C12" s="656"/>
      <c r="D12" s="651"/>
      <c r="E12" s="648"/>
      <c r="F12" s="643" t="s">
        <v>216</v>
      </c>
      <c r="G12" s="645" t="s">
        <v>217</v>
      </c>
      <c r="H12" s="638"/>
      <c r="I12" s="615" t="s">
        <v>216</v>
      </c>
      <c r="J12" s="662" t="s">
        <v>217</v>
      </c>
      <c r="K12" s="638"/>
      <c r="L12" s="615" t="s">
        <v>216</v>
      </c>
      <c r="M12" s="598" t="s">
        <v>217</v>
      </c>
      <c r="N12" s="660"/>
      <c r="O12" s="624" t="s">
        <v>216</v>
      </c>
      <c r="P12" s="626" t="s">
        <v>217</v>
      </c>
      <c r="Q12" s="671"/>
      <c r="R12" s="615" t="s">
        <v>216</v>
      </c>
      <c r="S12" s="615" t="s">
        <v>217</v>
      </c>
      <c r="T12" s="671"/>
      <c r="U12" s="615" t="s">
        <v>216</v>
      </c>
      <c r="V12" s="630" t="s">
        <v>217</v>
      </c>
      <c r="W12" s="633"/>
      <c r="X12" s="635" t="s">
        <v>216</v>
      </c>
      <c r="Y12" s="622" t="s">
        <v>217</v>
      </c>
      <c r="Z12" s="641"/>
      <c r="AA12" s="635" t="s">
        <v>216</v>
      </c>
      <c r="AB12" s="622" t="s">
        <v>217</v>
      </c>
      <c r="AC12" s="48"/>
    </row>
    <row r="13" spans="2:29" ht="9.75" customHeight="1" x14ac:dyDescent="0.2">
      <c r="B13" s="655"/>
      <c r="C13" s="656"/>
      <c r="D13" s="651"/>
      <c r="E13" s="648"/>
      <c r="F13" s="643"/>
      <c r="G13" s="645"/>
      <c r="H13" s="638"/>
      <c r="I13" s="615"/>
      <c r="J13" s="662"/>
      <c r="K13" s="638"/>
      <c r="L13" s="615"/>
      <c r="M13" s="598"/>
      <c r="N13" s="660"/>
      <c r="O13" s="624"/>
      <c r="P13" s="626"/>
      <c r="Q13" s="671"/>
      <c r="R13" s="615"/>
      <c r="S13" s="615"/>
      <c r="T13" s="671"/>
      <c r="U13" s="615"/>
      <c r="V13" s="630"/>
      <c r="W13" s="633"/>
      <c r="X13" s="635"/>
      <c r="Y13" s="622"/>
      <c r="Z13" s="641"/>
      <c r="AA13" s="635"/>
      <c r="AB13" s="622"/>
      <c r="AC13" s="48"/>
    </row>
    <row r="14" spans="2:29" ht="72" customHeight="1" x14ac:dyDescent="0.2">
      <c r="B14" s="657"/>
      <c r="C14" s="658"/>
      <c r="D14" s="652"/>
      <c r="E14" s="649"/>
      <c r="F14" s="644"/>
      <c r="G14" s="646"/>
      <c r="H14" s="639"/>
      <c r="I14" s="616"/>
      <c r="J14" s="663"/>
      <c r="K14" s="639"/>
      <c r="L14" s="616"/>
      <c r="M14" s="599"/>
      <c r="N14" s="661"/>
      <c r="O14" s="625"/>
      <c r="P14" s="627"/>
      <c r="Q14" s="672"/>
      <c r="R14" s="616"/>
      <c r="S14" s="616"/>
      <c r="T14" s="672"/>
      <c r="U14" s="616"/>
      <c r="V14" s="631"/>
      <c r="W14" s="634"/>
      <c r="X14" s="636"/>
      <c r="Y14" s="623"/>
      <c r="Z14" s="642"/>
      <c r="AA14" s="636"/>
      <c r="AB14" s="623"/>
      <c r="AC14" s="48"/>
    </row>
    <row r="15" spans="2:29" ht="12.9" customHeight="1" x14ac:dyDescent="0.2">
      <c r="B15" s="577" t="s">
        <v>183</v>
      </c>
      <c r="C15" s="593"/>
      <c r="D15" s="295">
        <f>SUM(D18,D21,D24,D27,D30,D33,)</f>
        <v>427</v>
      </c>
      <c r="E15" s="34">
        <f>E18+E21+E24+E27+E30+E33</f>
        <v>3420</v>
      </c>
      <c r="F15" s="34">
        <f>F18+F21+F24+F27+F30+F33</f>
        <v>1890</v>
      </c>
      <c r="G15" s="93">
        <f>G18+G21+G24+G27+G30+G33</f>
        <v>1530</v>
      </c>
      <c r="H15" s="103">
        <f>H18+H21+H24+H27+H30+H33</f>
        <v>1416</v>
      </c>
      <c r="I15" s="54">
        <f t="shared" ref="I15:AB15" si="0">I18+I21+I24+I27+I30+I33</f>
        <v>974</v>
      </c>
      <c r="J15" s="104">
        <f t="shared" si="0"/>
        <v>442</v>
      </c>
      <c r="K15" s="113">
        <f>K18+K21+K24+K27+K30+K33</f>
        <v>2004</v>
      </c>
      <c r="L15" s="54">
        <f>L18+L21+L24+L27+L30+L33</f>
        <v>916</v>
      </c>
      <c r="M15" s="57">
        <f t="shared" si="0"/>
        <v>1088</v>
      </c>
      <c r="N15" s="56">
        <f>N18+N21+N24+N27+N30+N33</f>
        <v>1306</v>
      </c>
      <c r="O15" s="54">
        <f t="shared" si="0"/>
        <v>512</v>
      </c>
      <c r="P15" s="57">
        <f t="shared" si="0"/>
        <v>794</v>
      </c>
      <c r="Q15" s="54">
        <f>Q18+Q21+Q24+Q27+Q30+Q33</f>
        <v>701</v>
      </c>
      <c r="R15" s="54">
        <f>R18+R21+R24+R27+R30+R33</f>
        <v>349</v>
      </c>
      <c r="S15" s="54">
        <f>S18+S21+S24+S27+S30+S33</f>
        <v>352</v>
      </c>
      <c r="T15" s="54">
        <f>T18+T21+T24+T27+T30+T33</f>
        <v>605</v>
      </c>
      <c r="U15" s="54">
        <f t="shared" si="0"/>
        <v>163</v>
      </c>
      <c r="V15" s="141">
        <f t="shared" si="0"/>
        <v>442</v>
      </c>
      <c r="W15" s="56">
        <f>W18+W21+W24+W27+W30+W33</f>
        <v>32</v>
      </c>
      <c r="X15" s="34">
        <f>X18+X21+X24+X27+X30+X33</f>
        <v>12</v>
      </c>
      <c r="Y15" s="164">
        <f>Y18+Y21+Y24+Y27+Y30+Y33</f>
        <v>20</v>
      </c>
      <c r="Z15" s="57">
        <f t="shared" si="0"/>
        <v>666</v>
      </c>
      <c r="AA15" s="34">
        <f t="shared" si="0"/>
        <v>392</v>
      </c>
      <c r="AB15" s="164">
        <f t="shared" si="0"/>
        <v>274</v>
      </c>
      <c r="AC15" s="91"/>
    </row>
    <row r="16" spans="2:29" ht="12.9" customHeight="1" x14ac:dyDescent="0.2">
      <c r="B16" s="578"/>
      <c r="C16" s="594"/>
      <c r="D16" s="297"/>
      <c r="E16" s="214"/>
      <c r="F16" s="214">
        <f>ROUND(F15/E15,3)</f>
        <v>0.55300000000000005</v>
      </c>
      <c r="G16" s="215">
        <f>ROUND(G15/E15,3)</f>
        <v>0.44700000000000001</v>
      </c>
      <c r="H16" s="216">
        <f>ROUND(H15/E15,3)</f>
        <v>0.41399999999999998</v>
      </c>
      <c r="I16" s="217">
        <f>ROUND(I15/E15,3)</f>
        <v>0.28499999999999998</v>
      </c>
      <c r="J16" s="218">
        <f>ROUND(J15/E15,3)</f>
        <v>0.129</v>
      </c>
      <c r="K16" s="216">
        <f>ROUND(K15/E15,3)</f>
        <v>0.58599999999999997</v>
      </c>
      <c r="L16" s="217">
        <f>ROUND(L15/E15,3)</f>
        <v>0.26800000000000002</v>
      </c>
      <c r="M16" s="219">
        <f>ROUND(M15/E15,3)</f>
        <v>0.318</v>
      </c>
      <c r="N16" s="220">
        <f>ROUND(N15/E15,3)</f>
        <v>0.38200000000000001</v>
      </c>
      <c r="O16" s="217">
        <f>ROUND(O15/E15,3)</f>
        <v>0.15</v>
      </c>
      <c r="P16" s="219">
        <f>ROUND(P15/E15,3)</f>
        <v>0.23200000000000001</v>
      </c>
      <c r="Q16" s="217">
        <f>ROUND(Q15/E15,3)</f>
        <v>0.20499999999999999</v>
      </c>
      <c r="R16" s="217">
        <f>ROUND(R15/E15,3)</f>
        <v>0.10199999999999999</v>
      </c>
      <c r="S16" s="217">
        <f>ROUND(S15/E15,3)</f>
        <v>0.10299999999999999</v>
      </c>
      <c r="T16" s="217">
        <f>ROUND(T15/E15,3)</f>
        <v>0.17699999999999999</v>
      </c>
      <c r="U16" s="217">
        <f>ROUND(U15/E15,3)</f>
        <v>4.8000000000000001E-2</v>
      </c>
      <c r="V16" s="221">
        <f>ROUND(V15/E15,3)</f>
        <v>0.129</v>
      </c>
      <c r="W16" s="220">
        <f>ROUND(W15/E15,3)</f>
        <v>8.9999999999999993E-3</v>
      </c>
      <c r="X16" s="214">
        <f>ROUND(X15/E15,3)</f>
        <v>4.0000000000000001E-3</v>
      </c>
      <c r="Y16" s="222">
        <f>ROUND(Y15/E15,3)</f>
        <v>6.0000000000000001E-3</v>
      </c>
      <c r="Z16" s="223">
        <f>ROUND(Z15/E15,3)</f>
        <v>0.19500000000000001</v>
      </c>
      <c r="AA16" s="214">
        <f>ROUND(AA15/E15,3)</f>
        <v>0.115</v>
      </c>
      <c r="AB16" s="222">
        <f>ROUND(AB15/E15,3)</f>
        <v>0.08</v>
      </c>
      <c r="AC16" s="92"/>
    </row>
    <row r="17" spans="2:29" ht="12.75" customHeight="1" thickBot="1" x14ac:dyDescent="0.25">
      <c r="B17" s="595"/>
      <c r="C17" s="596"/>
      <c r="D17" s="300"/>
      <c r="E17" s="270"/>
      <c r="F17" s="225">
        <f>ROUND(F15/F15,3)</f>
        <v>1</v>
      </c>
      <c r="G17" s="226">
        <f>ROUND(G15/G15,3)</f>
        <v>1</v>
      </c>
      <c r="H17" s="227"/>
      <c r="I17" s="228">
        <f>ROUND(I15/F15,3)</f>
        <v>0.51500000000000001</v>
      </c>
      <c r="J17" s="229">
        <f>ROUND(J15/G15,3)</f>
        <v>0.28899999999999998</v>
      </c>
      <c r="K17" s="230"/>
      <c r="L17" s="228">
        <f>ROUND(L15/F15,3)</f>
        <v>0.48499999999999999</v>
      </c>
      <c r="M17" s="231">
        <f>ROUND(M15/G15,3)</f>
        <v>0.71099999999999997</v>
      </c>
      <c r="N17" s="232"/>
      <c r="O17" s="228">
        <f>ROUND(O15/F15,3)</f>
        <v>0.27100000000000002</v>
      </c>
      <c r="P17" s="231">
        <f>ROUND(P15/G15,3)</f>
        <v>0.51900000000000002</v>
      </c>
      <c r="Q17" s="233"/>
      <c r="R17" s="228">
        <f>ROUND(R15/F15,3)</f>
        <v>0.185</v>
      </c>
      <c r="S17" s="228">
        <f>ROUND(S15/G15,3)</f>
        <v>0.23</v>
      </c>
      <c r="T17" s="233"/>
      <c r="U17" s="228">
        <f>ROUND(U15/F15,3)</f>
        <v>8.5999999999999993E-2</v>
      </c>
      <c r="V17" s="234">
        <f>ROUND(V15/G15,3)</f>
        <v>0.28899999999999998</v>
      </c>
      <c r="W17" s="232"/>
      <c r="X17" s="225">
        <f>ROUND(X15/F15,3)</f>
        <v>6.0000000000000001E-3</v>
      </c>
      <c r="Y17" s="235">
        <f>ROUND(Y15/G15,3)</f>
        <v>1.2999999999999999E-2</v>
      </c>
      <c r="Z17" s="236"/>
      <c r="AA17" s="225">
        <f>ROUND(AA15/F15,3)</f>
        <v>0.20699999999999999</v>
      </c>
      <c r="AB17" s="235">
        <f>ROUND(AB15/G15,3)</f>
        <v>0.17899999999999999</v>
      </c>
      <c r="AC17" s="92"/>
    </row>
    <row r="18" spans="2:29" ht="12.9" customHeight="1" thickTop="1" x14ac:dyDescent="0.2">
      <c r="B18" s="580" t="s">
        <v>184</v>
      </c>
      <c r="C18" s="583" t="s">
        <v>185</v>
      </c>
      <c r="D18" s="302">
        <v>49</v>
      </c>
      <c r="E18" s="60">
        <f>F18+G18</f>
        <v>122</v>
      </c>
      <c r="F18" s="60">
        <f>I18+L18</f>
        <v>104</v>
      </c>
      <c r="G18" s="94">
        <f>J18+M18</f>
        <v>18</v>
      </c>
      <c r="H18" s="105">
        <f>SUM(I18:J18)</f>
        <v>110</v>
      </c>
      <c r="I18" s="62">
        <v>95</v>
      </c>
      <c r="J18" s="106">
        <v>15</v>
      </c>
      <c r="K18" s="115">
        <f>L18+M18</f>
        <v>12</v>
      </c>
      <c r="L18" s="62">
        <f>O18+AA18+X18</f>
        <v>9</v>
      </c>
      <c r="M18" s="64">
        <f>P18+AB18+Y18</f>
        <v>3</v>
      </c>
      <c r="N18" s="61">
        <f>O18+P18</f>
        <v>7</v>
      </c>
      <c r="O18" s="62">
        <f>R18+U18</f>
        <v>6</v>
      </c>
      <c r="P18" s="62">
        <f>S18+V18</f>
        <v>1</v>
      </c>
      <c r="Q18" s="172">
        <f>R18+S18</f>
        <v>1</v>
      </c>
      <c r="R18" s="62">
        <v>0</v>
      </c>
      <c r="S18" s="62">
        <v>1</v>
      </c>
      <c r="T18" s="62">
        <f>SUM(U18:V18)</f>
        <v>6</v>
      </c>
      <c r="U18" s="62">
        <v>6</v>
      </c>
      <c r="V18" s="142">
        <v>0</v>
      </c>
      <c r="W18" s="61">
        <f>SUM(X18:Y18)</f>
        <v>0</v>
      </c>
      <c r="X18" s="60">
        <v>0</v>
      </c>
      <c r="Y18" s="165">
        <v>0</v>
      </c>
      <c r="Z18" s="172">
        <f>SUM(AA18:AB18)</f>
        <v>5</v>
      </c>
      <c r="AA18" s="60">
        <v>3</v>
      </c>
      <c r="AB18" s="165">
        <v>2</v>
      </c>
      <c r="AC18" s="91"/>
    </row>
    <row r="19" spans="2:29" ht="12.9" customHeight="1" x14ac:dyDescent="0.2">
      <c r="B19" s="581"/>
      <c r="C19" s="578"/>
      <c r="D19" s="297"/>
      <c r="E19" s="214"/>
      <c r="F19" s="214">
        <f>ROUND(F18/E18,3)</f>
        <v>0.85199999999999998</v>
      </c>
      <c r="G19" s="215">
        <f>ROUND(G18/E18,3)</f>
        <v>0.14799999999999999</v>
      </c>
      <c r="H19" s="216">
        <f>ROUND(H18/E18,3)</f>
        <v>0.90200000000000002</v>
      </c>
      <c r="I19" s="217">
        <f>ROUND(I18/E18,3)</f>
        <v>0.77900000000000003</v>
      </c>
      <c r="J19" s="218">
        <f>ROUND(J18/E18,3)</f>
        <v>0.123</v>
      </c>
      <c r="K19" s="238">
        <f>ROUND(K18/E18,3)</f>
        <v>9.8000000000000004E-2</v>
      </c>
      <c r="L19" s="217">
        <f>ROUND(L18/E18,3)</f>
        <v>7.3999999999999996E-2</v>
      </c>
      <c r="M19" s="219">
        <f>ROUND(M18/E18,3)</f>
        <v>2.5000000000000001E-2</v>
      </c>
      <c r="N19" s="220">
        <f>ROUND(N18/E18,3)</f>
        <v>5.7000000000000002E-2</v>
      </c>
      <c r="O19" s="217">
        <f>ROUND(O18/E18,3)</f>
        <v>4.9000000000000002E-2</v>
      </c>
      <c r="P19" s="217">
        <f>ROUND(P18/E18,3)</f>
        <v>8.0000000000000002E-3</v>
      </c>
      <c r="Q19" s="223">
        <f>ROUND(Q18/E18,3)</f>
        <v>8.0000000000000002E-3</v>
      </c>
      <c r="R19" s="217">
        <f>ROUND(R18/E18,3)</f>
        <v>0</v>
      </c>
      <c r="S19" s="217">
        <f>ROUND(S18/E18,3)</f>
        <v>8.0000000000000002E-3</v>
      </c>
      <c r="T19" s="217">
        <f>ROUND(T18/E18,3)</f>
        <v>4.9000000000000002E-2</v>
      </c>
      <c r="U19" s="217">
        <f>ROUND(U18/E18,3)</f>
        <v>4.9000000000000002E-2</v>
      </c>
      <c r="V19" s="221">
        <f>ROUND(V18/E18,3)</f>
        <v>0</v>
      </c>
      <c r="W19" s="220">
        <f>ROUND(W18/E18,3)</f>
        <v>0</v>
      </c>
      <c r="X19" s="214">
        <f>ROUND(X18/E18,3)</f>
        <v>0</v>
      </c>
      <c r="Y19" s="240">
        <f>ROUND(Y18/E18,3)</f>
        <v>0</v>
      </c>
      <c r="Z19" s="223">
        <f>ROUND(Z18/E18,3)</f>
        <v>4.1000000000000002E-2</v>
      </c>
      <c r="AA19" s="214">
        <f>ROUND(AA18/E18,3)</f>
        <v>2.5000000000000001E-2</v>
      </c>
      <c r="AB19" s="240">
        <f>ROUND(AB18/E18,3)</f>
        <v>1.6E-2</v>
      </c>
      <c r="AC19" s="92"/>
    </row>
    <row r="20" spans="2:29" ht="12.9" customHeight="1" x14ac:dyDescent="0.2">
      <c r="B20" s="581"/>
      <c r="C20" s="579"/>
      <c r="D20" s="80"/>
      <c r="E20" s="271"/>
      <c r="F20" s="242">
        <f>ROUND(F18/F18,3)</f>
        <v>1</v>
      </c>
      <c r="G20" s="243">
        <f>ROUND(G18/G18,3)</f>
        <v>1</v>
      </c>
      <c r="H20" s="244"/>
      <c r="I20" s="245">
        <f>ROUND(I18/F18,3)</f>
        <v>0.91300000000000003</v>
      </c>
      <c r="J20" s="246">
        <f>ROUND(J18/G18,3)</f>
        <v>0.83299999999999996</v>
      </c>
      <c r="K20" s="247"/>
      <c r="L20" s="245">
        <f>ROUND(L18/F18,3)</f>
        <v>8.6999999999999994E-2</v>
      </c>
      <c r="M20" s="248">
        <f>ROUND(M18/G18,3)</f>
        <v>0.16700000000000001</v>
      </c>
      <c r="N20" s="249"/>
      <c r="O20" s="245">
        <f>ROUND(O18/F18,3)</f>
        <v>5.8000000000000003E-2</v>
      </c>
      <c r="P20" s="245">
        <f>ROUND(P18/G18,3)</f>
        <v>5.6000000000000001E-2</v>
      </c>
      <c r="Q20" s="251"/>
      <c r="R20" s="245">
        <f>ROUND(R18/F18,3)</f>
        <v>0</v>
      </c>
      <c r="S20" s="245">
        <f>ROUND(S18/G18,3)</f>
        <v>5.6000000000000001E-2</v>
      </c>
      <c r="T20" s="251"/>
      <c r="U20" s="245">
        <f>ROUND(U18/F18,3)</f>
        <v>5.8000000000000003E-2</v>
      </c>
      <c r="V20" s="252">
        <f>ROUND(V18/G18,3)</f>
        <v>0</v>
      </c>
      <c r="W20" s="249"/>
      <c r="X20" s="242">
        <f>ROUND(X18/F18,3)</f>
        <v>0</v>
      </c>
      <c r="Y20" s="253">
        <f>ROUND(Y18/G18,3)</f>
        <v>0</v>
      </c>
      <c r="Z20" s="254"/>
      <c r="AA20" s="242">
        <f>ROUND(AA18/F18,3)</f>
        <v>2.9000000000000001E-2</v>
      </c>
      <c r="AB20" s="253">
        <f>ROUND(AB18/G18,3)</f>
        <v>0.111</v>
      </c>
      <c r="AC20" s="92"/>
    </row>
    <row r="21" spans="2:29" ht="12.9" customHeight="1" x14ac:dyDescent="0.2">
      <c r="B21" s="581"/>
      <c r="C21" s="591" t="s">
        <v>186</v>
      </c>
      <c r="D21" s="305">
        <v>87</v>
      </c>
      <c r="E21" s="34">
        <f>F21+G21</f>
        <v>1025</v>
      </c>
      <c r="F21" s="34">
        <f>I21+L21</f>
        <v>713</v>
      </c>
      <c r="G21" s="93">
        <f>J21+M21</f>
        <v>312</v>
      </c>
      <c r="H21" s="103">
        <f>SUM(I21:J21)</f>
        <v>603</v>
      </c>
      <c r="I21" s="54">
        <v>461</v>
      </c>
      <c r="J21" s="104">
        <v>142</v>
      </c>
      <c r="K21" s="113">
        <f>L21+M21</f>
        <v>422</v>
      </c>
      <c r="L21" s="54">
        <f>O21+AA21+X21</f>
        <v>252</v>
      </c>
      <c r="M21" s="57">
        <f>P21+AB21+Y21</f>
        <v>170</v>
      </c>
      <c r="N21" s="53">
        <f>O21+P21</f>
        <v>262</v>
      </c>
      <c r="O21" s="54">
        <f>R21+U21</f>
        <v>147</v>
      </c>
      <c r="P21" s="55">
        <f>S21+V21</f>
        <v>115</v>
      </c>
      <c r="Q21" s="54">
        <f t="shared" ref="Q21" si="1">R21+S21</f>
        <v>178</v>
      </c>
      <c r="R21" s="54">
        <v>126</v>
      </c>
      <c r="S21" s="54">
        <v>52</v>
      </c>
      <c r="T21" s="54">
        <f>SUM(U21:V21)</f>
        <v>84</v>
      </c>
      <c r="U21" s="54">
        <v>21</v>
      </c>
      <c r="V21" s="141">
        <v>63</v>
      </c>
      <c r="W21" s="53">
        <f>SUM(X21:Y21)</f>
        <v>4</v>
      </c>
      <c r="X21" s="34">
        <v>4</v>
      </c>
      <c r="Y21" s="166">
        <v>0</v>
      </c>
      <c r="Z21" s="173">
        <f>SUM(AA21:AB21)</f>
        <v>156</v>
      </c>
      <c r="AA21" s="34">
        <v>101</v>
      </c>
      <c r="AB21" s="166">
        <v>55</v>
      </c>
      <c r="AC21" s="91"/>
    </row>
    <row r="22" spans="2:29" ht="12.9" customHeight="1" x14ac:dyDescent="0.2">
      <c r="B22" s="581"/>
      <c r="C22" s="664"/>
      <c r="D22" s="297"/>
      <c r="E22" s="214"/>
      <c r="F22" s="214">
        <f>ROUND(F21/E21,3)</f>
        <v>0.69599999999999995</v>
      </c>
      <c r="G22" s="215">
        <f>ROUND(G21/E21,3)</f>
        <v>0.30399999999999999</v>
      </c>
      <c r="H22" s="216">
        <f>ROUND(H21/E21,3)</f>
        <v>0.58799999999999997</v>
      </c>
      <c r="I22" s="217">
        <f>ROUND(I21/E21,3)</f>
        <v>0.45</v>
      </c>
      <c r="J22" s="218">
        <f>ROUND(J21/E21,3)</f>
        <v>0.13900000000000001</v>
      </c>
      <c r="K22" s="238">
        <f>ROUND(K21/E21,3)</f>
        <v>0.41199999999999998</v>
      </c>
      <c r="L22" s="217">
        <f>ROUND(L21/E21,3)</f>
        <v>0.246</v>
      </c>
      <c r="M22" s="219">
        <f>ROUND(M21/E21,3)</f>
        <v>0.16600000000000001</v>
      </c>
      <c r="N22" s="220">
        <f>ROUND(N21/E21,3)</f>
        <v>0.25600000000000001</v>
      </c>
      <c r="O22" s="217">
        <f>ROUND(O21/E21,3)</f>
        <v>0.14299999999999999</v>
      </c>
      <c r="P22" s="239">
        <f>ROUND(P21/E21,3)</f>
        <v>0.112</v>
      </c>
      <c r="Q22" s="217">
        <f t="shared" ref="Q22" si="2">ROUND(Q21/E21,3)</f>
        <v>0.17399999999999999</v>
      </c>
      <c r="R22" s="217">
        <f>ROUND(R21/E21,3)</f>
        <v>0.123</v>
      </c>
      <c r="S22" s="217">
        <f>ROUND(S21/E21,3)</f>
        <v>5.0999999999999997E-2</v>
      </c>
      <c r="T22" s="217">
        <f>ROUND(T21/E21,3)</f>
        <v>8.2000000000000003E-2</v>
      </c>
      <c r="U22" s="217">
        <f>ROUND(U21/E21,3)</f>
        <v>0.02</v>
      </c>
      <c r="V22" s="221">
        <f>ROUND(V21/E21,3)</f>
        <v>6.0999999999999999E-2</v>
      </c>
      <c r="W22" s="220">
        <f>ROUND(W21/E21,3)</f>
        <v>4.0000000000000001E-3</v>
      </c>
      <c r="X22" s="214">
        <f>ROUND(X21/E21,3)</f>
        <v>4.0000000000000001E-3</v>
      </c>
      <c r="Y22" s="240">
        <f>ROUND(Y21/E21,3)</f>
        <v>0</v>
      </c>
      <c r="Z22" s="223">
        <f>ROUND(Z21/E21,3)</f>
        <v>0.152</v>
      </c>
      <c r="AA22" s="214">
        <f>ROUND(AA21/E21,3)</f>
        <v>9.9000000000000005E-2</v>
      </c>
      <c r="AB22" s="240">
        <f>ROUND(AB21/E21,3)</f>
        <v>5.3999999999999999E-2</v>
      </c>
      <c r="AC22" s="92"/>
    </row>
    <row r="23" spans="2:29" ht="12.9" customHeight="1" x14ac:dyDescent="0.2">
      <c r="B23" s="581"/>
      <c r="C23" s="589"/>
      <c r="D23" s="306"/>
      <c r="E23" s="271"/>
      <c r="F23" s="242">
        <f>ROUND(F21/F21,3)</f>
        <v>1</v>
      </c>
      <c r="G23" s="243">
        <f>ROUND(G21/G21,3)</f>
        <v>1</v>
      </c>
      <c r="H23" s="244"/>
      <c r="I23" s="245">
        <f>ROUND(I21/F21,3)</f>
        <v>0.64700000000000002</v>
      </c>
      <c r="J23" s="246">
        <f>ROUND(J21/G21,3)</f>
        <v>0.45500000000000002</v>
      </c>
      <c r="K23" s="247"/>
      <c r="L23" s="245">
        <f>ROUND(L21/F21,3)</f>
        <v>0.35299999999999998</v>
      </c>
      <c r="M23" s="248">
        <f>ROUND(M21/G21,3)</f>
        <v>0.54500000000000004</v>
      </c>
      <c r="N23" s="249"/>
      <c r="O23" s="245">
        <f>ROUND(O21/F21,3)</f>
        <v>0.20599999999999999</v>
      </c>
      <c r="P23" s="250">
        <f>ROUND(P21/G21,3)</f>
        <v>0.36899999999999999</v>
      </c>
      <c r="Q23" s="251"/>
      <c r="R23" s="245">
        <f>ROUND(R21/F21,3)</f>
        <v>0.17699999999999999</v>
      </c>
      <c r="S23" s="245">
        <f>ROUND(S21/G21,3)</f>
        <v>0.16700000000000001</v>
      </c>
      <c r="T23" s="251"/>
      <c r="U23" s="245">
        <f>ROUND(U21/F21,3)</f>
        <v>2.9000000000000001E-2</v>
      </c>
      <c r="V23" s="252">
        <f>ROUND(V21/G21,3)</f>
        <v>0.20200000000000001</v>
      </c>
      <c r="W23" s="249"/>
      <c r="X23" s="242">
        <f>ROUND(X21/F21,3)</f>
        <v>6.0000000000000001E-3</v>
      </c>
      <c r="Y23" s="253">
        <f>ROUND(Y21/G21,3)</f>
        <v>0</v>
      </c>
      <c r="Z23" s="254"/>
      <c r="AA23" s="242">
        <f>ROUND(AA21/F21,3)</f>
        <v>0.14199999999999999</v>
      </c>
      <c r="AB23" s="253">
        <f>ROUND(AB21/G21,3)</f>
        <v>0.17599999999999999</v>
      </c>
      <c r="AC23" s="92"/>
    </row>
    <row r="24" spans="2:29" ht="12.9" customHeight="1" x14ac:dyDescent="0.2">
      <c r="B24" s="581"/>
      <c r="C24" s="665" t="s">
        <v>218</v>
      </c>
      <c r="D24" s="199">
        <v>25</v>
      </c>
      <c r="E24" s="34">
        <f>F24+G24</f>
        <v>198</v>
      </c>
      <c r="F24" s="34">
        <f>I24+L24</f>
        <v>176</v>
      </c>
      <c r="G24" s="93">
        <f>J24+M24</f>
        <v>22</v>
      </c>
      <c r="H24" s="103">
        <f t="shared" ref="H24" si="3">SUM(I24:J24)</f>
        <v>59</v>
      </c>
      <c r="I24" s="54">
        <v>54</v>
      </c>
      <c r="J24" s="104">
        <v>5</v>
      </c>
      <c r="K24" s="113">
        <f>L24+M24</f>
        <v>139</v>
      </c>
      <c r="L24" s="54">
        <f>O24+AA24+X24</f>
        <v>122</v>
      </c>
      <c r="M24" s="57">
        <f>P24+AB24+Y24</f>
        <v>17</v>
      </c>
      <c r="N24" s="53">
        <f>O24+P24</f>
        <v>35</v>
      </c>
      <c r="O24" s="54">
        <f>R24+U24</f>
        <v>20</v>
      </c>
      <c r="P24" s="55">
        <f>S24+V24</f>
        <v>15</v>
      </c>
      <c r="Q24" s="54">
        <f t="shared" ref="Q24" si="4">R24+S24</f>
        <v>13</v>
      </c>
      <c r="R24" s="54">
        <v>9</v>
      </c>
      <c r="S24" s="54">
        <v>4</v>
      </c>
      <c r="T24" s="54">
        <f>SUM(U24:V24)</f>
        <v>22</v>
      </c>
      <c r="U24" s="54">
        <v>11</v>
      </c>
      <c r="V24" s="141">
        <v>11</v>
      </c>
      <c r="W24" s="53">
        <f t="shared" ref="W24" si="5">SUM(X24:Y24)</f>
        <v>0</v>
      </c>
      <c r="X24" s="34">
        <v>0</v>
      </c>
      <c r="Y24" s="166">
        <v>0</v>
      </c>
      <c r="Z24" s="173">
        <f t="shared" ref="Z24" si="6">SUM(AA24:AB24)</f>
        <v>104</v>
      </c>
      <c r="AA24" s="34">
        <v>102</v>
      </c>
      <c r="AB24" s="166">
        <v>2</v>
      </c>
      <c r="AC24" s="91"/>
    </row>
    <row r="25" spans="2:29" ht="12.9" customHeight="1" x14ac:dyDescent="0.2">
      <c r="B25" s="581"/>
      <c r="C25" s="666"/>
      <c r="D25" s="297"/>
      <c r="E25" s="214"/>
      <c r="F25" s="214">
        <f>ROUND(F24/E24,3)</f>
        <v>0.88900000000000001</v>
      </c>
      <c r="G25" s="215">
        <f>ROUND(G24/E24,3)</f>
        <v>0.111</v>
      </c>
      <c r="H25" s="216">
        <f t="shared" ref="H25" si="7">ROUND(H24/E24,3)</f>
        <v>0.29799999999999999</v>
      </c>
      <c r="I25" s="217">
        <f>ROUND(I24/E24,3)</f>
        <v>0.27300000000000002</v>
      </c>
      <c r="J25" s="218">
        <f>ROUND(J24/E24,3)</f>
        <v>2.5000000000000001E-2</v>
      </c>
      <c r="K25" s="238">
        <f>ROUND(K24/E24,3)</f>
        <v>0.70199999999999996</v>
      </c>
      <c r="L25" s="217">
        <f>ROUND(L24/E24,3)</f>
        <v>0.61599999999999999</v>
      </c>
      <c r="M25" s="219">
        <f>ROUND(M24/E24,3)</f>
        <v>8.5999999999999993E-2</v>
      </c>
      <c r="N25" s="220">
        <f>ROUND(N24/E24,3)</f>
        <v>0.17699999999999999</v>
      </c>
      <c r="O25" s="217">
        <f>ROUND(O24/E24,3)</f>
        <v>0.10100000000000001</v>
      </c>
      <c r="P25" s="239">
        <f>ROUND(P24/E24,3)</f>
        <v>7.5999999999999998E-2</v>
      </c>
      <c r="Q25" s="217">
        <f t="shared" ref="Q25" si="8">ROUND(Q24/E24,3)</f>
        <v>6.6000000000000003E-2</v>
      </c>
      <c r="R25" s="217">
        <f>ROUND(R24/E24,3)</f>
        <v>4.4999999999999998E-2</v>
      </c>
      <c r="S25" s="217">
        <f>ROUND(S24/E24,3)</f>
        <v>0.02</v>
      </c>
      <c r="T25" s="217">
        <f>ROUND(T24/E24,3)</f>
        <v>0.111</v>
      </c>
      <c r="U25" s="217">
        <f>ROUND(U24/E24,3)</f>
        <v>5.6000000000000001E-2</v>
      </c>
      <c r="V25" s="221">
        <f>ROUND(V24/E24,3)</f>
        <v>5.6000000000000001E-2</v>
      </c>
      <c r="W25" s="220">
        <f t="shared" ref="W25" si="9">ROUND(W24/E24,3)</f>
        <v>0</v>
      </c>
      <c r="X25" s="214">
        <f>ROUND(X24/E24,3)</f>
        <v>0</v>
      </c>
      <c r="Y25" s="240">
        <f>ROUND(Y24/E24,3)</f>
        <v>0</v>
      </c>
      <c r="Z25" s="223">
        <f>ROUND(Z24/E24,3)</f>
        <v>0.52500000000000002</v>
      </c>
      <c r="AA25" s="214">
        <f>ROUND(AA24/E24,3)</f>
        <v>0.51500000000000001</v>
      </c>
      <c r="AB25" s="240">
        <f>ROUND(AB24/E24,3)</f>
        <v>0.01</v>
      </c>
      <c r="AC25" s="92"/>
    </row>
    <row r="26" spans="2:29" ht="12.9" customHeight="1" x14ac:dyDescent="0.2">
      <c r="B26" s="581"/>
      <c r="C26" s="667"/>
      <c r="D26" s="306"/>
      <c r="E26" s="271"/>
      <c r="F26" s="242">
        <f>ROUND(F24/F24,3)</f>
        <v>1</v>
      </c>
      <c r="G26" s="243">
        <f>ROUND(G24/G24,3)</f>
        <v>1</v>
      </c>
      <c r="H26" s="244"/>
      <c r="I26" s="245">
        <f>ROUND(I24/F24,3)</f>
        <v>0.307</v>
      </c>
      <c r="J26" s="246">
        <f>ROUND(J24/G24,3)</f>
        <v>0.22700000000000001</v>
      </c>
      <c r="K26" s="247"/>
      <c r="L26" s="245">
        <f>ROUND(L24/F24,3)</f>
        <v>0.69299999999999995</v>
      </c>
      <c r="M26" s="248">
        <f>ROUND(M24/G24,3)</f>
        <v>0.77300000000000002</v>
      </c>
      <c r="N26" s="249"/>
      <c r="O26" s="245">
        <f>ROUND(O24/F24,3)</f>
        <v>0.114</v>
      </c>
      <c r="P26" s="250">
        <f>ROUND(P24/G24,3)</f>
        <v>0.68200000000000005</v>
      </c>
      <c r="Q26" s="251"/>
      <c r="R26" s="245">
        <f>ROUND(R24/F24,3)</f>
        <v>5.0999999999999997E-2</v>
      </c>
      <c r="S26" s="245">
        <f>ROUND(S24/G24,3)</f>
        <v>0.182</v>
      </c>
      <c r="T26" s="251"/>
      <c r="U26" s="245">
        <f>ROUND(U24/F24,3)</f>
        <v>6.3E-2</v>
      </c>
      <c r="V26" s="252">
        <f>ROUND(V24/G24,3)</f>
        <v>0.5</v>
      </c>
      <c r="W26" s="249"/>
      <c r="X26" s="242">
        <f>ROUND(X24/F24,3)</f>
        <v>0</v>
      </c>
      <c r="Y26" s="253">
        <f>ROUND(Y24/G24,3)</f>
        <v>0</v>
      </c>
      <c r="Z26" s="254"/>
      <c r="AA26" s="242">
        <f>ROUND(AA24/F24,3)</f>
        <v>0.57999999999999996</v>
      </c>
      <c r="AB26" s="253">
        <f>ROUND(AB24/G24,3)</f>
        <v>9.0999999999999998E-2</v>
      </c>
      <c r="AC26" s="92"/>
    </row>
    <row r="27" spans="2:29" ht="12.9" customHeight="1" x14ac:dyDescent="0.2">
      <c r="B27" s="581"/>
      <c r="C27" s="668" t="s">
        <v>188</v>
      </c>
      <c r="D27" s="199">
        <v>82</v>
      </c>
      <c r="E27" s="34">
        <f>F27+G27</f>
        <v>314</v>
      </c>
      <c r="F27" s="34">
        <f>I27+L27</f>
        <v>160</v>
      </c>
      <c r="G27" s="93">
        <f>J27+M27</f>
        <v>154</v>
      </c>
      <c r="H27" s="103">
        <f t="shared" ref="H27" si="10">SUM(I27:J27)</f>
        <v>94</v>
      </c>
      <c r="I27" s="54">
        <v>70</v>
      </c>
      <c r="J27" s="104">
        <v>24</v>
      </c>
      <c r="K27" s="113">
        <f>L27+M27</f>
        <v>220</v>
      </c>
      <c r="L27" s="54">
        <f>O27+AA27+X27</f>
        <v>90</v>
      </c>
      <c r="M27" s="57">
        <f>P27+AB27+Y27</f>
        <v>130</v>
      </c>
      <c r="N27" s="53">
        <f>O27+P27</f>
        <v>139</v>
      </c>
      <c r="O27" s="54">
        <f>R27+U27</f>
        <v>44</v>
      </c>
      <c r="P27" s="55">
        <f>S27+V27</f>
        <v>95</v>
      </c>
      <c r="Q27" s="54">
        <f t="shared" ref="Q27" si="11">R27+S27</f>
        <v>39</v>
      </c>
      <c r="R27" s="54">
        <v>11</v>
      </c>
      <c r="S27" s="54">
        <v>28</v>
      </c>
      <c r="T27" s="54">
        <f>SUM(U27:V27)</f>
        <v>100</v>
      </c>
      <c r="U27" s="54">
        <v>33</v>
      </c>
      <c r="V27" s="141">
        <v>67</v>
      </c>
      <c r="W27" s="53">
        <f t="shared" ref="W27" si="12">SUM(X27:Y27)</f>
        <v>8</v>
      </c>
      <c r="X27" s="34">
        <v>8</v>
      </c>
      <c r="Y27" s="166">
        <v>0</v>
      </c>
      <c r="Z27" s="173">
        <f t="shared" ref="Z27" si="13">SUM(AA27:AB27)</f>
        <v>73</v>
      </c>
      <c r="AA27" s="34">
        <v>38</v>
      </c>
      <c r="AB27" s="166">
        <v>35</v>
      </c>
      <c r="AC27" s="91"/>
    </row>
    <row r="28" spans="2:29" ht="12.9" customHeight="1" x14ac:dyDescent="0.2">
      <c r="B28" s="581"/>
      <c r="C28" s="628"/>
      <c r="D28" s="297"/>
      <c r="E28" s="214"/>
      <c r="F28" s="214">
        <f>ROUND(F27/E27,3)</f>
        <v>0.51</v>
      </c>
      <c r="G28" s="215">
        <f>ROUND(G27/E27,3)</f>
        <v>0.49</v>
      </c>
      <c r="H28" s="216">
        <f t="shared" ref="H28" si="14">ROUND(H27/E27,3)</f>
        <v>0.29899999999999999</v>
      </c>
      <c r="I28" s="217">
        <f>ROUND(I27/E27,3)</f>
        <v>0.223</v>
      </c>
      <c r="J28" s="218">
        <f>ROUND(J27/E27,3)</f>
        <v>7.5999999999999998E-2</v>
      </c>
      <c r="K28" s="238">
        <f>ROUND(K27/E27,3)</f>
        <v>0.70099999999999996</v>
      </c>
      <c r="L28" s="217">
        <f>ROUND(L27/E27,3)</f>
        <v>0.28699999999999998</v>
      </c>
      <c r="M28" s="219">
        <f>ROUND(M27/E27,3)</f>
        <v>0.41399999999999998</v>
      </c>
      <c r="N28" s="220">
        <f>ROUND(N27/E27,3)</f>
        <v>0.443</v>
      </c>
      <c r="O28" s="217">
        <f>ROUND(O27/E27,3)</f>
        <v>0.14000000000000001</v>
      </c>
      <c r="P28" s="239">
        <f>ROUND(P27/E27,3)</f>
        <v>0.30299999999999999</v>
      </c>
      <c r="Q28" s="217">
        <f t="shared" ref="Q28" si="15">ROUND(Q27/E27,3)</f>
        <v>0.124</v>
      </c>
      <c r="R28" s="217">
        <f>ROUND(R27/E27,3)</f>
        <v>3.5000000000000003E-2</v>
      </c>
      <c r="S28" s="217">
        <f>ROUND(S27/E27,3)</f>
        <v>8.8999999999999996E-2</v>
      </c>
      <c r="T28" s="217">
        <f>ROUND(T27/E27,3)</f>
        <v>0.318</v>
      </c>
      <c r="U28" s="217">
        <f>ROUND(U27/E27,3)</f>
        <v>0.105</v>
      </c>
      <c r="V28" s="221">
        <f>ROUND(V27/E27,3)</f>
        <v>0.21299999999999999</v>
      </c>
      <c r="W28" s="220">
        <f t="shared" ref="W28" si="16">ROUND(W27/E27,3)</f>
        <v>2.5000000000000001E-2</v>
      </c>
      <c r="X28" s="214">
        <f>ROUND(X27/E27,3)</f>
        <v>2.5000000000000001E-2</v>
      </c>
      <c r="Y28" s="240">
        <f>ROUND(Y27/E27,3)</f>
        <v>0</v>
      </c>
      <c r="Z28" s="223">
        <f t="shared" ref="Z28" si="17">ROUND(Z27/E27,3)</f>
        <v>0.23200000000000001</v>
      </c>
      <c r="AA28" s="214">
        <f>ROUND(AA27/E27,3)</f>
        <v>0.121</v>
      </c>
      <c r="AB28" s="240">
        <f>ROUND(AB27/E27,3)</f>
        <v>0.111</v>
      </c>
      <c r="AC28" s="92"/>
    </row>
    <row r="29" spans="2:29" ht="12.9" customHeight="1" x14ac:dyDescent="0.2">
      <c r="B29" s="581"/>
      <c r="C29" s="669"/>
      <c r="D29" s="306"/>
      <c r="E29" s="271"/>
      <c r="F29" s="242">
        <f>ROUND(F27/F27,3)</f>
        <v>1</v>
      </c>
      <c r="G29" s="243">
        <f>ROUND(G27/G27,3)</f>
        <v>1</v>
      </c>
      <c r="H29" s="244"/>
      <c r="I29" s="245">
        <f>ROUND(I27/F27,3)</f>
        <v>0.438</v>
      </c>
      <c r="J29" s="246">
        <f>ROUND(J27/G27,3)</f>
        <v>0.156</v>
      </c>
      <c r="K29" s="247"/>
      <c r="L29" s="245">
        <f>ROUND(L27/F27,3)</f>
        <v>0.56299999999999994</v>
      </c>
      <c r="M29" s="248">
        <f>ROUND(M27/G27,3)</f>
        <v>0.84399999999999997</v>
      </c>
      <c r="N29" s="249"/>
      <c r="O29" s="245">
        <f>ROUND(O27/F27,3)</f>
        <v>0.27500000000000002</v>
      </c>
      <c r="P29" s="250">
        <f>ROUND(P27/G27,3)</f>
        <v>0.61699999999999999</v>
      </c>
      <c r="Q29" s="251"/>
      <c r="R29" s="245">
        <f>ROUND(R27/F27,3)</f>
        <v>6.9000000000000006E-2</v>
      </c>
      <c r="S29" s="245">
        <f>ROUND(S27/G27,3)</f>
        <v>0.182</v>
      </c>
      <c r="T29" s="251"/>
      <c r="U29" s="245">
        <f>ROUND(U27/F27,3)</f>
        <v>0.20599999999999999</v>
      </c>
      <c r="V29" s="252">
        <f>ROUND(V27/G27,3)</f>
        <v>0.435</v>
      </c>
      <c r="W29" s="249"/>
      <c r="X29" s="242">
        <f>ROUND(X27/F27,3)</f>
        <v>0.05</v>
      </c>
      <c r="Y29" s="253">
        <f>ROUND(Y27/G27,3)</f>
        <v>0</v>
      </c>
      <c r="Z29" s="254"/>
      <c r="AA29" s="242">
        <f>ROUND(AA27/F27,3)</f>
        <v>0.23799999999999999</v>
      </c>
      <c r="AB29" s="253">
        <f>ROUND(AB27/G27,3)</f>
        <v>0.22700000000000001</v>
      </c>
      <c r="AC29" s="92"/>
    </row>
    <row r="30" spans="2:29" ht="12.9" customHeight="1" x14ac:dyDescent="0.2">
      <c r="B30" s="581"/>
      <c r="C30" s="591" t="s">
        <v>189</v>
      </c>
      <c r="D30" s="199">
        <v>8</v>
      </c>
      <c r="E30" s="34">
        <f>F30+G30</f>
        <v>168</v>
      </c>
      <c r="F30" s="34">
        <f>I30+L30</f>
        <v>72</v>
      </c>
      <c r="G30" s="93">
        <f>J30+M30</f>
        <v>96</v>
      </c>
      <c r="H30" s="103">
        <f t="shared" ref="H30" si="18">SUM(I30:J30)</f>
        <v>21</v>
      </c>
      <c r="I30" s="54">
        <v>15</v>
      </c>
      <c r="J30" s="104">
        <v>6</v>
      </c>
      <c r="K30" s="113">
        <f>L30+M30</f>
        <v>147</v>
      </c>
      <c r="L30" s="54">
        <f>O30+AA30+X30</f>
        <v>57</v>
      </c>
      <c r="M30" s="57">
        <f>P30+AB30+Y30</f>
        <v>90</v>
      </c>
      <c r="N30" s="53">
        <f>O30+P30</f>
        <v>40</v>
      </c>
      <c r="O30" s="54">
        <f>R30+U30</f>
        <v>1</v>
      </c>
      <c r="P30" s="55">
        <f>S30+V30</f>
        <v>39</v>
      </c>
      <c r="Q30" s="54">
        <f t="shared" ref="Q30" si="19">R30+S30</f>
        <v>37</v>
      </c>
      <c r="R30" s="54">
        <v>1</v>
      </c>
      <c r="S30" s="54">
        <v>36</v>
      </c>
      <c r="T30" s="54">
        <f>SUM(U30:V30)</f>
        <v>3</v>
      </c>
      <c r="U30" s="54">
        <v>0</v>
      </c>
      <c r="V30" s="141">
        <v>3</v>
      </c>
      <c r="W30" s="53">
        <f t="shared" ref="W30" si="20">SUM(X30:Y30)</f>
        <v>0</v>
      </c>
      <c r="X30" s="34">
        <v>0</v>
      </c>
      <c r="Y30" s="166">
        <v>0</v>
      </c>
      <c r="Z30" s="173">
        <f t="shared" ref="Z30" si="21">SUM(AA30:AB30)</f>
        <v>107</v>
      </c>
      <c r="AA30" s="34">
        <v>56</v>
      </c>
      <c r="AB30" s="166">
        <v>51</v>
      </c>
      <c r="AC30" s="91"/>
    </row>
    <row r="31" spans="2:29" ht="12.9" customHeight="1" x14ac:dyDescent="0.2">
      <c r="B31" s="581"/>
      <c r="C31" s="664"/>
      <c r="D31" s="297"/>
      <c r="E31" s="214"/>
      <c r="F31" s="214">
        <f>ROUND(F30/E30,3)</f>
        <v>0.42899999999999999</v>
      </c>
      <c r="G31" s="215">
        <f>ROUND(G30/E30,3)</f>
        <v>0.57099999999999995</v>
      </c>
      <c r="H31" s="216">
        <f t="shared" ref="H31:H52" si="22">ROUND(H30/E30,3)</f>
        <v>0.125</v>
      </c>
      <c r="I31" s="217">
        <f>ROUND(I30/E30,3)</f>
        <v>8.8999999999999996E-2</v>
      </c>
      <c r="J31" s="218">
        <f>ROUND(J30/E30,3)</f>
        <v>3.5999999999999997E-2</v>
      </c>
      <c r="K31" s="238">
        <f>ROUND(K30/E30,3)</f>
        <v>0.875</v>
      </c>
      <c r="L31" s="217">
        <f>ROUND(L30/E30,3)</f>
        <v>0.33900000000000002</v>
      </c>
      <c r="M31" s="219">
        <f>ROUND(M30/E30,3)</f>
        <v>0.53600000000000003</v>
      </c>
      <c r="N31" s="220">
        <f>ROUND(N30/E30,3)</f>
        <v>0.23799999999999999</v>
      </c>
      <c r="O31" s="217">
        <f>ROUND(O30/E30,3)</f>
        <v>6.0000000000000001E-3</v>
      </c>
      <c r="P31" s="239">
        <f>ROUND(P30/E30,3)</f>
        <v>0.23200000000000001</v>
      </c>
      <c r="Q31" s="217">
        <f t="shared" ref="Q31" si="23">ROUND(Q30/E30,3)</f>
        <v>0.22</v>
      </c>
      <c r="R31" s="217">
        <f>ROUND(R30/E30,3)</f>
        <v>6.0000000000000001E-3</v>
      </c>
      <c r="S31" s="217">
        <f>ROUND(S30/E30,3)</f>
        <v>0.214</v>
      </c>
      <c r="T31" s="217">
        <f>ROUND(T30/E30,3)</f>
        <v>1.7999999999999999E-2</v>
      </c>
      <c r="U31" s="217">
        <f>ROUND(U30/E30,3)</f>
        <v>0</v>
      </c>
      <c r="V31" s="221">
        <f>ROUND(V30/E30,3)</f>
        <v>1.7999999999999999E-2</v>
      </c>
      <c r="W31" s="220">
        <f t="shared" ref="W31" si="24">ROUND(W30/E30,3)</f>
        <v>0</v>
      </c>
      <c r="X31" s="214">
        <f>ROUND(X30/E30,3)</f>
        <v>0</v>
      </c>
      <c r="Y31" s="240">
        <f>ROUND(Y30/E30,3)</f>
        <v>0</v>
      </c>
      <c r="Z31" s="223">
        <f t="shared" ref="Z31" si="25">ROUND(Z30/E30,3)</f>
        <v>0.63700000000000001</v>
      </c>
      <c r="AA31" s="214">
        <f>ROUND(AA30/E30,3)</f>
        <v>0.33300000000000002</v>
      </c>
      <c r="AB31" s="240">
        <f>ROUND(AB30/E30,3)</f>
        <v>0.30399999999999999</v>
      </c>
      <c r="AC31" s="92"/>
    </row>
    <row r="32" spans="2:29" ht="12.9" customHeight="1" x14ac:dyDescent="0.2">
      <c r="B32" s="581"/>
      <c r="C32" s="589"/>
      <c r="D32" s="306"/>
      <c r="E32" s="271"/>
      <c r="F32" s="242">
        <f>ROUND(F30/F30,3)</f>
        <v>1</v>
      </c>
      <c r="G32" s="243">
        <f>ROUND(G30/G30,3)</f>
        <v>1</v>
      </c>
      <c r="H32" s="244"/>
      <c r="I32" s="245">
        <f>ROUND(I30/F30,3)</f>
        <v>0.20799999999999999</v>
      </c>
      <c r="J32" s="246">
        <f>ROUND(J30/G30,3)</f>
        <v>6.3E-2</v>
      </c>
      <c r="K32" s="247"/>
      <c r="L32" s="245">
        <f>ROUND(L30/F30,3)</f>
        <v>0.79200000000000004</v>
      </c>
      <c r="M32" s="248">
        <f>ROUND(M30/G30,3)</f>
        <v>0.93799999999999994</v>
      </c>
      <c r="N32" s="249"/>
      <c r="O32" s="245">
        <f>ROUND(O30/F30,3)</f>
        <v>1.4E-2</v>
      </c>
      <c r="P32" s="250">
        <f>ROUND(P30/G30,3)</f>
        <v>0.40600000000000003</v>
      </c>
      <c r="Q32" s="251"/>
      <c r="R32" s="245">
        <f>ROUND(R30/F30,3)</f>
        <v>1.4E-2</v>
      </c>
      <c r="S32" s="245">
        <f>ROUND(S30/G30,3)</f>
        <v>0.375</v>
      </c>
      <c r="T32" s="251"/>
      <c r="U32" s="245">
        <f>ROUND(U30/F30,3)</f>
        <v>0</v>
      </c>
      <c r="V32" s="252">
        <f>ROUND(V30/G30,3)</f>
        <v>3.1E-2</v>
      </c>
      <c r="W32" s="249"/>
      <c r="X32" s="242">
        <f>ROUND(X30/F30,3)</f>
        <v>0</v>
      </c>
      <c r="Y32" s="253">
        <f>ROUND(Y30/G30,3)</f>
        <v>0</v>
      </c>
      <c r="Z32" s="254"/>
      <c r="AA32" s="242">
        <f>ROUND(AA30/F30,3)</f>
        <v>0.77800000000000002</v>
      </c>
      <c r="AB32" s="253">
        <f>ROUND(AB30/G30,3)</f>
        <v>0.53100000000000003</v>
      </c>
      <c r="AC32" s="92"/>
    </row>
    <row r="33" spans="2:29" ht="12.9" customHeight="1" x14ac:dyDescent="0.2">
      <c r="B33" s="581"/>
      <c r="C33" s="664" t="s">
        <v>190</v>
      </c>
      <c r="D33" s="199">
        <v>176</v>
      </c>
      <c r="E33" s="34">
        <f>F33+G33</f>
        <v>1593</v>
      </c>
      <c r="F33" s="34">
        <f>I33+L33</f>
        <v>665</v>
      </c>
      <c r="G33" s="93">
        <f>J33+M33</f>
        <v>928</v>
      </c>
      <c r="H33" s="103">
        <f>SUM(I33:J33)</f>
        <v>529</v>
      </c>
      <c r="I33" s="54">
        <v>279</v>
      </c>
      <c r="J33" s="104">
        <v>250</v>
      </c>
      <c r="K33" s="113">
        <f>L33+M33</f>
        <v>1064</v>
      </c>
      <c r="L33" s="54">
        <f>O33+AA33+X33</f>
        <v>386</v>
      </c>
      <c r="M33" s="57">
        <f>P33+AB33+Y33</f>
        <v>678</v>
      </c>
      <c r="N33" s="53">
        <f>O33+P33</f>
        <v>823</v>
      </c>
      <c r="O33" s="54">
        <f>R33+U33</f>
        <v>294</v>
      </c>
      <c r="P33" s="55">
        <f>S33+V33</f>
        <v>529</v>
      </c>
      <c r="Q33" s="54">
        <f t="shared" ref="Q33" si="26">R33+S33</f>
        <v>433</v>
      </c>
      <c r="R33" s="54">
        <v>202</v>
      </c>
      <c r="S33" s="54">
        <v>231</v>
      </c>
      <c r="T33" s="54">
        <f>SUM(U33:V33)</f>
        <v>390</v>
      </c>
      <c r="U33" s="54">
        <v>92</v>
      </c>
      <c r="V33" s="141">
        <v>298</v>
      </c>
      <c r="W33" s="53">
        <f t="shared" ref="W33" si="27">SUM(X33:Y33)</f>
        <v>20</v>
      </c>
      <c r="X33" s="34">
        <v>0</v>
      </c>
      <c r="Y33" s="166">
        <v>20</v>
      </c>
      <c r="Z33" s="173">
        <f t="shared" ref="Z33" si="28">SUM(AA33:AB33)</f>
        <v>221</v>
      </c>
      <c r="AA33" s="34">
        <v>92</v>
      </c>
      <c r="AB33" s="166">
        <v>129</v>
      </c>
      <c r="AC33" s="91"/>
    </row>
    <row r="34" spans="2:29" ht="12.9" customHeight="1" x14ac:dyDescent="0.2">
      <c r="B34" s="581"/>
      <c r="C34" s="664"/>
      <c r="D34" s="297"/>
      <c r="E34" s="214"/>
      <c r="F34" s="214">
        <f>ROUND(F33/E33,3)</f>
        <v>0.41699999999999998</v>
      </c>
      <c r="G34" s="215">
        <f>ROUND(G33/E33,3)</f>
        <v>0.58299999999999996</v>
      </c>
      <c r="H34" s="216">
        <f t="shared" ref="H34" si="29">ROUND(H33/E33,3)</f>
        <v>0.33200000000000002</v>
      </c>
      <c r="I34" s="217">
        <f>ROUND(I33/E33,3)</f>
        <v>0.17499999999999999</v>
      </c>
      <c r="J34" s="218">
        <f>ROUND(J33/E33,3)</f>
        <v>0.157</v>
      </c>
      <c r="K34" s="238">
        <f>ROUND(K33/E33,3)</f>
        <v>0.66800000000000004</v>
      </c>
      <c r="L34" s="217">
        <f>ROUND(L33/E33,3)</f>
        <v>0.24199999999999999</v>
      </c>
      <c r="M34" s="219">
        <f>ROUND(M33/E33,3)</f>
        <v>0.42599999999999999</v>
      </c>
      <c r="N34" s="220">
        <f>ROUND(N33/E33,3)</f>
        <v>0.51700000000000002</v>
      </c>
      <c r="O34" s="217">
        <f>ROUND(O33/E33,3)</f>
        <v>0.185</v>
      </c>
      <c r="P34" s="239">
        <f>ROUND(P33/E33,3)</f>
        <v>0.33200000000000002</v>
      </c>
      <c r="Q34" s="217">
        <f t="shared" ref="Q34" si="30">ROUND(Q33/E33,3)</f>
        <v>0.27200000000000002</v>
      </c>
      <c r="R34" s="217">
        <f>ROUND(R33/E33,3)</f>
        <v>0.127</v>
      </c>
      <c r="S34" s="217">
        <f>ROUND(S33/E33,3)</f>
        <v>0.14499999999999999</v>
      </c>
      <c r="T34" s="217">
        <f>ROUND(T33/E33,3)</f>
        <v>0.245</v>
      </c>
      <c r="U34" s="217">
        <f>ROUND(U33/E33,3)</f>
        <v>5.8000000000000003E-2</v>
      </c>
      <c r="V34" s="221">
        <f>ROUND(V33/E33,3)</f>
        <v>0.187</v>
      </c>
      <c r="W34" s="220">
        <f t="shared" ref="W34" si="31">ROUND(W33/E33,3)</f>
        <v>1.2999999999999999E-2</v>
      </c>
      <c r="X34" s="214">
        <f>ROUND(X33/E33,3)</f>
        <v>0</v>
      </c>
      <c r="Y34" s="240">
        <f>ROUND(Y33/E33,3)</f>
        <v>1.2999999999999999E-2</v>
      </c>
      <c r="Z34" s="223">
        <f t="shared" ref="Z34" si="32">ROUND(Z33/E33,3)</f>
        <v>0.13900000000000001</v>
      </c>
      <c r="AA34" s="214">
        <f>ROUND(AA33/E33,3)</f>
        <v>5.8000000000000003E-2</v>
      </c>
      <c r="AB34" s="240">
        <f>ROUND(AB33/E33,3)</f>
        <v>8.1000000000000003E-2</v>
      </c>
      <c r="AC34" s="92"/>
    </row>
    <row r="35" spans="2:29" ht="12.9" customHeight="1" thickBot="1" x14ac:dyDescent="0.25">
      <c r="B35" s="582"/>
      <c r="C35" s="664"/>
      <c r="D35" s="307"/>
      <c r="E35" s="271"/>
      <c r="F35" s="242">
        <f>ROUND(F33/F33,3)</f>
        <v>1</v>
      </c>
      <c r="G35" s="243">
        <f>ROUND(G33/G33,3)</f>
        <v>1</v>
      </c>
      <c r="H35" s="259"/>
      <c r="I35" s="245">
        <f>ROUND(I33/F33,3)</f>
        <v>0.42</v>
      </c>
      <c r="J35" s="246">
        <f>ROUND(J33/G33,3)</f>
        <v>0.26900000000000002</v>
      </c>
      <c r="K35" s="247"/>
      <c r="L35" s="256">
        <f>ROUND(L33/F33,3)</f>
        <v>0.57999999999999996</v>
      </c>
      <c r="M35" s="248">
        <f>ROUND(M33/G33,3)</f>
        <v>0.73099999999999998</v>
      </c>
      <c r="N35" s="249"/>
      <c r="O35" s="245">
        <f>ROUND(O33/F33,3)</f>
        <v>0.442</v>
      </c>
      <c r="P35" s="250">
        <f>ROUND(P33/G33,3)</f>
        <v>0.56999999999999995</v>
      </c>
      <c r="Q35" s="265"/>
      <c r="R35" s="245">
        <f>ROUND(R33/F33,3)</f>
        <v>0.30399999999999999</v>
      </c>
      <c r="S35" s="245">
        <f>ROUND(S33/G33,3)</f>
        <v>0.249</v>
      </c>
      <c r="T35" s="251"/>
      <c r="U35" s="245">
        <f>ROUND(U33/F33,3)</f>
        <v>0.13800000000000001</v>
      </c>
      <c r="V35" s="252">
        <f>ROUND(V33/G33,3)</f>
        <v>0.32100000000000001</v>
      </c>
      <c r="W35" s="249"/>
      <c r="X35" s="242">
        <f>ROUND(X33/F33,3)</f>
        <v>0</v>
      </c>
      <c r="Y35" s="253">
        <f>ROUND(Y33/G33,3)</f>
        <v>2.1999999999999999E-2</v>
      </c>
      <c r="Z35" s="254"/>
      <c r="AA35" s="242">
        <f>ROUND(AA33/F33,3)</f>
        <v>0.13800000000000001</v>
      </c>
      <c r="AB35" s="253">
        <f>ROUND(AB33/G33,3)</f>
        <v>0.13900000000000001</v>
      </c>
      <c r="AC35" s="92"/>
    </row>
    <row r="36" spans="2:29" ht="12.9" customHeight="1" thickTop="1" x14ac:dyDescent="0.2">
      <c r="B36" s="580" t="s">
        <v>191</v>
      </c>
      <c r="C36" s="588" t="s">
        <v>192</v>
      </c>
      <c r="D36" s="199">
        <v>106</v>
      </c>
      <c r="E36" s="60">
        <f>F36+G36</f>
        <v>103</v>
      </c>
      <c r="F36" s="60">
        <f>I36+L36</f>
        <v>44</v>
      </c>
      <c r="G36" s="94">
        <f>J36+M36</f>
        <v>59</v>
      </c>
      <c r="H36" s="107">
        <f t="shared" ref="H36:H51" si="33">SUM(I36:J36)</f>
        <v>52</v>
      </c>
      <c r="I36" s="62">
        <v>31</v>
      </c>
      <c r="J36" s="106">
        <v>21</v>
      </c>
      <c r="K36" s="115">
        <f>L36+M36</f>
        <v>51</v>
      </c>
      <c r="L36" s="67">
        <f>O36+AA36+X36</f>
        <v>13</v>
      </c>
      <c r="M36" s="64">
        <f>P36+AB36+Y36</f>
        <v>38</v>
      </c>
      <c r="N36" s="61">
        <f>O36+P36</f>
        <v>42</v>
      </c>
      <c r="O36" s="62">
        <f>R36+U36</f>
        <v>9</v>
      </c>
      <c r="P36" s="63">
        <f>S36+V36</f>
        <v>33</v>
      </c>
      <c r="Q36" s="62">
        <f>R36+S36</f>
        <v>8</v>
      </c>
      <c r="R36" s="62">
        <v>0</v>
      </c>
      <c r="S36" s="62">
        <v>8</v>
      </c>
      <c r="T36" s="62">
        <f>U36+V36</f>
        <v>34</v>
      </c>
      <c r="U36" s="62">
        <v>9</v>
      </c>
      <c r="V36" s="142">
        <v>25</v>
      </c>
      <c r="W36" s="61">
        <f>SUM(X36:Y36)</f>
        <v>0</v>
      </c>
      <c r="X36" s="60">
        <v>0</v>
      </c>
      <c r="Y36" s="165">
        <v>0</v>
      </c>
      <c r="Z36" s="172">
        <f>SUM(AA36:AB36)</f>
        <v>9</v>
      </c>
      <c r="AA36" s="60">
        <v>4</v>
      </c>
      <c r="AB36" s="165">
        <v>5</v>
      </c>
      <c r="AC36" s="91"/>
    </row>
    <row r="37" spans="2:29" ht="12.9" customHeight="1" x14ac:dyDescent="0.2">
      <c r="B37" s="581"/>
      <c r="C37" s="589"/>
      <c r="D37" s="297"/>
      <c r="E37" s="214"/>
      <c r="F37" s="214">
        <f>ROUND(F36/E36,3)</f>
        <v>0.42699999999999999</v>
      </c>
      <c r="G37" s="215">
        <f>ROUND(G36/E36,3)</f>
        <v>0.57299999999999995</v>
      </c>
      <c r="H37" s="216">
        <f t="shared" si="22"/>
        <v>0.505</v>
      </c>
      <c r="I37" s="217">
        <f>ROUND(I36/E36,3)</f>
        <v>0.30099999999999999</v>
      </c>
      <c r="J37" s="218">
        <f>ROUND(J36/E36,3)</f>
        <v>0.20399999999999999</v>
      </c>
      <c r="K37" s="238">
        <f>ROUND(K36/E36,3)</f>
        <v>0.495</v>
      </c>
      <c r="L37" s="217">
        <f>ROUND(L36/E36,3)</f>
        <v>0.126</v>
      </c>
      <c r="M37" s="219">
        <f>ROUND(M36/E36,3)</f>
        <v>0.36899999999999999</v>
      </c>
      <c r="N37" s="220">
        <f>ROUND(N36/E36,3)</f>
        <v>0.40799999999999997</v>
      </c>
      <c r="O37" s="217">
        <f>ROUND(O36/E36,3)</f>
        <v>8.6999999999999994E-2</v>
      </c>
      <c r="P37" s="239">
        <f>ROUND(P36/E36,3)</f>
        <v>0.32</v>
      </c>
      <c r="Q37" s="217">
        <f>ROUND(Q36/E36,3)</f>
        <v>7.8E-2</v>
      </c>
      <c r="R37" s="217">
        <f>ROUND(R36/E36,3)</f>
        <v>0</v>
      </c>
      <c r="S37" s="217">
        <f>ROUND(S36/E36,3)</f>
        <v>7.8E-2</v>
      </c>
      <c r="T37" s="217">
        <f>ROUND(T36/E36,3)</f>
        <v>0.33</v>
      </c>
      <c r="U37" s="217">
        <f>ROUND(U36/E36,3)</f>
        <v>8.6999999999999994E-2</v>
      </c>
      <c r="V37" s="221">
        <f>ROUND(V36/E36,3)</f>
        <v>0.24299999999999999</v>
      </c>
      <c r="W37" s="220">
        <f>ROUND(W36/E36,3)</f>
        <v>0</v>
      </c>
      <c r="X37" s="214">
        <f>ROUND(X36/E36,3)</f>
        <v>0</v>
      </c>
      <c r="Y37" s="240">
        <f>ROUND(Y36/E36,3)</f>
        <v>0</v>
      </c>
      <c r="Z37" s="223">
        <f>ROUND(Z36/E36,3)</f>
        <v>8.6999999999999994E-2</v>
      </c>
      <c r="AA37" s="214">
        <f>ROUND(AA36/E36,3)</f>
        <v>3.9E-2</v>
      </c>
      <c r="AB37" s="240">
        <f>ROUND(AB36/E36,3)</f>
        <v>4.9000000000000002E-2</v>
      </c>
      <c r="AC37" s="92"/>
    </row>
    <row r="38" spans="2:29" ht="12.9" customHeight="1" x14ac:dyDescent="0.2">
      <c r="B38" s="581"/>
      <c r="C38" s="590"/>
      <c r="D38" s="306"/>
      <c r="E38" s="271"/>
      <c r="F38" s="242">
        <f>ROUND(F36/F36,3)</f>
        <v>1</v>
      </c>
      <c r="G38" s="243">
        <f>ROUND(G36/G36,3)</f>
        <v>1</v>
      </c>
      <c r="H38" s="244"/>
      <c r="I38" s="245">
        <f>ROUND(I36/F36,3)</f>
        <v>0.70499999999999996</v>
      </c>
      <c r="J38" s="246">
        <f>ROUND(J36/G36,3)</f>
        <v>0.35599999999999998</v>
      </c>
      <c r="K38" s="247"/>
      <c r="L38" s="245">
        <f>ROUND(L36/F36,3)</f>
        <v>0.29499999999999998</v>
      </c>
      <c r="M38" s="252">
        <f>ROUND(M36/G36,3)</f>
        <v>0.64400000000000002</v>
      </c>
      <c r="N38" s="249"/>
      <c r="O38" s="245">
        <f>ROUND(O36/F36,3)</f>
        <v>0.20499999999999999</v>
      </c>
      <c r="P38" s="250">
        <f>ROUND(P36/G36,3)</f>
        <v>0.55900000000000005</v>
      </c>
      <c r="Q38" s="251"/>
      <c r="R38" s="245">
        <f>ROUND(R36/F36,3)</f>
        <v>0</v>
      </c>
      <c r="S38" s="245">
        <f>ROUND(S36/G36,3)</f>
        <v>0.13600000000000001</v>
      </c>
      <c r="T38" s="251"/>
      <c r="U38" s="245">
        <f>ROUND(U36/F36,3)</f>
        <v>0.20499999999999999</v>
      </c>
      <c r="V38" s="252">
        <f>ROUND(V36/G36,3)</f>
        <v>0.42399999999999999</v>
      </c>
      <c r="W38" s="249"/>
      <c r="X38" s="242">
        <f>ROUND(X36/F36,3)</f>
        <v>0</v>
      </c>
      <c r="Y38" s="253">
        <f>ROUND(Y36/G36,3)</f>
        <v>0</v>
      </c>
      <c r="Z38" s="254"/>
      <c r="AA38" s="242">
        <f>ROUND(AA36/F36,3)</f>
        <v>9.0999999999999998E-2</v>
      </c>
      <c r="AB38" s="253">
        <f>ROUND(AB36/G36,3)</f>
        <v>8.5000000000000006E-2</v>
      </c>
      <c r="AC38" s="92"/>
    </row>
    <row r="39" spans="2:29" ht="12.9" customHeight="1" x14ac:dyDescent="0.2">
      <c r="B39" s="581"/>
      <c r="C39" s="590" t="s">
        <v>193</v>
      </c>
      <c r="D39" s="199">
        <v>171</v>
      </c>
      <c r="E39" s="34">
        <f>F39+G39</f>
        <v>356</v>
      </c>
      <c r="F39" s="34">
        <f>I39+L39</f>
        <v>213</v>
      </c>
      <c r="G39" s="93">
        <f>J39+M39</f>
        <v>143</v>
      </c>
      <c r="H39" s="103">
        <f t="shared" si="33"/>
        <v>224</v>
      </c>
      <c r="I39" s="54">
        <v>153</v>
      </c>
      <c r="J39" s="104">
        <v>71</v>
      </c>
      <c r="K39" s="113">
        <f>L39+M39</f>
        <v>132</v>
      </c>
      <c r="L39" s="54">
        <f>O39+AA39+X39</f>
        <v>60</v>
      </c>
      <c r="M39" s="68">
        <f>P39+AB39+Y39</f>
        <v>72</v>
      </c>
      <c r="N39" s="53">
        <f>O39+P39</f>
        <v>91</v>
      </c>
      <c r="O39" s="54">
        <f>R39+U39</f>
        <v>30</v>
      </c>
      <c r="P39" s="55">
        <f>S39+V39</f>
        <v>61</v>
      </c>
      <c r="Q39" s="54">
        <f t="shared" ref="Q39" si="34">R39+S39</f>
        <v>17</v>
      </c>
      <c r="R39" s="54">
        <v>9</v>
      </c>
      <c r="S39" s="54">
        <v>8</v>
      </c>
      <c r="T39" s="54">
        <f t="shared" ref="T39" si="35">U39+V39</f>
        <v>74</v>
      </c>
      <c r="U39" s="54">
        <v>21</v>
      </c>
      <c r="V39" s="141">
        <v>53</v>
      </c>
      <c r="W39" s="53">
        <f>SUM(X39:Y39)</f>
        <v>2</v>
      </c>
      <c r="X39" s="34">
        <v>0</v>
      </c>
      <c r="Y39" s="166">
        <v>2</v>
      </c>
      <c r="Z39" s="173">
        <f>SUM(AA39:AB39)</f>
        <v>39</v>
      </c>
      <c r="AA39" s="34">
        <v>30</v>
      </c>
      <c r="AB39" s="166">
        <v>9</v>
      </c>
      <c r="AC39" s="91"/>
    </row>
    <row r="40" spans="2:29" ht="12.9" customHeight="1" x14ac:dyDescent="0.2">
      <c r="B40" s="581"/>
      <c r="C40" s="590"/>
      <c r="D40" s="297"/>
      <c r="E40" s="214"/>
      <c r="F40" s="214">
        <f>ROUND(F39/E39,3)</f>
        <v>0.59799999999999998</v>
      </c>
      <c r="G40" s="215">
        <f>ROUND(G39/E39,3)</f>
        <v>0.40200000000000002</v>
      </c>
      <c r="H40" s="216">
        <f t="shared" si="22"/>
        <v>0.629</v>
      </c>
      <c r="I40" s="217">
        <f>ROUND(I39/E39,3)</f>
        <v>0.43</v>
      </c>
      <c r="J40" s="218">
        <f>ROUND(J39/E39,3)</f>
        <v>0.19900000000000001</v>
      </c>
      <c r="K40" s="238">
        <f>ROUND(K39/E39,3)</f>
        <v>0.371</v>
      </c>
      <c r="L40" s="217">
        <f>ROUND(L39/E39,3)</f>
        <v>0.16900000000000001</v>
      </c>
      <c r="M40" s="219">
        <f>ROUND(M39/E39,3)</f>
        <v>0.20200000000000001</v>
      </c>
      <c r="N40" s="220">
        <f>ROUND(N39/E39,3)</f>
        <v>0.25600000000000001</v>
      </c>
      <c r="O40" s="217">
        <f>ROUND(O39/E39,3)</f>
        <v>8.4000000000000005E-2</v>
      </c>
      <c r="P40" s="239">
        <f>ROUND(P39/E39,3)</f>
        <v>0.17100000000000001</v>
      </c>
      <c r="Q40" s="217">
        <f t="shared" ref="Q40" si="36">ROUND(Q39/E39,3)</f>
        <v>4.8000000000000001E-2</v>
      </c>
      <c r="R40" s="217">
        <f>ROUND(R39/E39,3)</f>
        <v>2.5000000000000001E-2</v>
      </c>
      <c r="S40" s="217">
        <f>ROUND(S39/E39,3)</f>
        <v>2.1999999999999999E-2</v>
      </c>
      <c r="T40" s="217">
        <f>ROUND(T39/E39,3)</f>
        <v>0.20799999999999999</v>
      </c>
      <c r="U40" s="217">
        <f>ROUND(U39/E39,3)</f>
        <v>5.8999999999999997E-2</v>
      </c>
      <c r="V40" s="221">
        <f>ROUND(V39/E39,3)</f>
        <v>0.14899999999999999</v>
      </c>
      <c r="W40" s="220">
        <f>ROUND(W39/E39,3)</f>
        <v>6.0000000000000001E-3</v>
      </c>
      <c r="X40" s="214">
        <f>ROUND(X39/E39,3)</f>
        <v>0</v>
      </c>
      <c r="Y40" s="240">
        <f>ROUND(Y39/E39,3)</f>
        <v>6.0000000000000001E-3</v>
      </c>
      <c r="Z40" s="223">
        <f>ROUND(Z39/E39,3)</f>
        <v>0.11</v>
      </c>
      <c r="AA40" s="214">
        <f>ROUND(AA39/E39,3)</f>
        <v>8.4000000000000005E-2</v>
      </c>
      <c r="AB40" s="240">
        <f>ROUND(AB39/E39,3)</f>
        <v>2.5000000000000001E-2</v>
      </c>
      <c r="AC40" s="92"/>
    </row>
    <row r="41" spans="2:29" ht="12.9" customHeight="1" x14ac:dyDescent="0.2">
      <c r="B41" s="581"/>
      <c r="C41" s="590"/>
      <c r="D41" s="306"/>
      <c r="E41" s="271"/>
      <c r="F41" s="242">
        <f>ROUND(F39/F39,3)</f>
        <v>1</v>
      </c>
      <c r="G41" s="243">
        <f>ROUND(G39/G39,3)</f>
        <v>1</v>
      </c>
      <c r="H41" s="244"/>
      <c r="I41" s="245">
        <f>ROUND(I39/F39,3)</f>
        <v>0.71799999999999997</v>
      </c>
      <c r="J41" s="246">
        <f>ROUND(J39/G39,3)</f>
        <v>0.497</v>
      </c>
      <c r="K41" s="247"/>
      <c r="L41" s="245">
        <f>ROUND(L39/F39,3)</f>
        <v>0.28199999999999997</v>
      </c>
      <c r="M41" s="248">
        <f>ROUND(M39/G39,3)</f>
        <v>0.503</v>
      </c>
      <c r="N41" s="249"/>
      <c r="O41" s="245">
        <f>ROUND(O39/F39,3)</f>
        <v>0.14099999999999999</v>
      </c>
      <c r="P41" s="250">
        <f>ROUND(P39/G39,3)</f>
        <v>0.42699999999999999</v>
      </c>
      <c r="Q41" s="251"/>
      <c r="R41" s="245">
        <f>ROUND(R39/F39,3)</f>
        <v>4.2000000000000003E-2</v>
      </c>
      <c r="S41" s="245">
        <f>ROUND(S39/G39,3)</f>
        <v>5.6000000000000001E-2</v>
      </c>
      <c r="T41" s="251"/>
      <c r="U41" s="245">
        <f>ROUND(U39/F39,3)</f>
        <v>9.9000000000000005E-2</v>
      </c>
      <c r="V41" s="252">
        <f>ROUND(V39/G39,3)</f>
        <v>0.371</v>
      </c>
      <c r="W41" s="249"/>
      <c r="X41" s="242">
        <f>ROUND(X39/F39,3)</f>
        <v>0</v>
      </c>
      <c r="Y41" s="253">
        <f>ROUND(Y39/G39,3)</f>
        <v>1.4E-2</v>
      </c>
      <c r="Z41" s="254"/>
      <c r="AA41" s="242">
        <f>ROUND(AA39/F39,3)</f>
        <v>0.14099999999999999</v>
      </c>
      <c r="AB41" s="253">
        <f>ROUND(AB39/G39,3)</f>
        <v>6.3E-2</v>
      </c>
      <c r="AC41" s="92"/>
    </row>
    <row r="42" spans="2:29" ht="12.9" customHeight="1" x14ac:dyDescent="0.2">
      <c r="B42" s="581"/>
      <c r="C42" s="589" t="s">
        <v>194</v>
      </c>
      <c r="D42" s="199">
        <v>49</v>
      </c>
      <c r="E42" s="35">
        <f>F42+G42</f>
        <v>224</v>
      </c>
      <c r="F42" s="35">
        <f>I42+L42</f>
        <v>109</v>
      </c>
      <c r="G42" s="95">
        <f>J42+M42</f>
        <v>115</v>
      </c>
      <c r="H42" s="103">
        <f t="shared" si="33"/>
        <v>99</v>
      </c>
      <c r="I42" s="67">
        <v>63</v>
      </c>
      <c r="J42" s="108">
        <v>36</v>
      </c>
      <c r="K42" s="118">
        <f>L42+M42</f>
        <v>125</v>
      </c>
      <c r="L42" s="54">
        <f>O42+AA42+X42</f>
        <v>46</v>
      </c>
      <c r="M42" s="68">
        <f>P42+AB42+Y42</f>
        <v>79</v>
      </c>
      <c r="N42" s="69">
        <f>O42+P42</f>
        <v>119</v>
      </c>
      <c r="O42" s="67">
        <f>R42+U42</f>
        <v>41</v>
      </c>
      <c r="P42" s="70">
        <f>S42+V42</f>
        <v>78</v>
      </c>
      <c r="Q42" s="54">
        <f t="shared" ref="Q42" si="37">R42+S42</f>
        <v>18</v>
      </c>
      <c r="R42" s="67">
        <v>7</v>
      </c>
      <c r="S42" s="67">
        <v>11</v>
      </c>
      <c r="T42" s="54">
        <f t="shared" ref="T42:T51" si="38">U42+V42</f>
        <v>101</v>
      </c>
      <c r="U42" s="67">
        <v>34</v>
      </c>
      <c r="V42" s="143">
        <v>67</v>
      </c>
      <c r="W42" s="53">
        <f t="shared" ref="W42" si="39">SUM(X42:Y42)</f>
        <v>1</v>
      </c>
      <c r="X42" s="35">
        <v>1</v>
      </c>
      <c r="Y42" s="170">
        <v>0</v>
      </c>
      <c r="Z42" s="173">
        <f t="shared" ref="Z42" si="40">SUM(AA42:AB42)</f>
        <v>5</v>
      </c>
      <c r="AA42" s="35">
        <v>4</v>
      </c>
      <c r="AB42" s="170">
        <v>1</v>
      </c>
      <c r="AC42" s="91"/>
    </row>
    <row r="43" spans="2:29" ht="12.9" customHeight="1" x14ac:dyDescent="0.2">
      <c r="B43" s="581"/>
      <c r="C43" s="590"/>
      <c r="D43" s="297"/>
      <c r="E43" s="214"/>
      <c r="F43" s="214">
        <f>ROUND(F42/E42,3)</f>
        <v>0.48699999999999999</v>
      </c>
      <c r="G43" s="215">
        <f>ROUND(G42/E42,3)</f>
        <v>0.51300000000000001</v>
      </c>
      <c r="H43" s="216">
        <f t="shared" si="22"/>
        <v>0.442</v>
      </c>
      <c r="I43" s="217">
        <f>ROUND(I42/E42,3)</f>
        <v>0.28100000000000003</v>
      </c>
      <c r="J43" s="218">
        <f>ROUND(J42/E42,3)</f>
        <v>0.161</v>
      </c>
      <c r="K43" s="238">
        <f>ROUND(K42/E42,3)</f>
        <v>0.55800000000000005</v>
      </c>
      <c r="L43" s="217">
        <f>ROUND(L42/E42,3)</f>
        <v>0.20499999999999999</v>
      </c>
      <c r="M43" s="219">
        <f>ROUND(M42/E42,3)</f>
        <v>0.35299999999999998</v>
      </c>
      <c r="N43" s="220">
        <f>ROUND(N42/E42,3)</f>
        <v>0.53100000000000003</v>
      </c>
      <c r="O43" s="217">
        <f>ROUND(O42/E42,3)</f>
        <v>0.183</v>
      </c>
      <c r="P43" s="239">
        <f>ROUND(P42/E42,3)</f>
        <v>0.34799999999999998</v>
      </c>
      <c r="Q43" s="217">
        <f t="shared" ref="Q43" si="41">ROUND(Q42/E42,3)</f>
        <v>0.08</v>
      </c>
      <c r="R43" s="217">
        <f>ROUND(R42/E42,3)</f>
        <v>3.1E-2</v>
      </c>
      <c r="S43" s="217">
        <f>ROUND(S42/E42,3)</f>
        <v>4.9000000000000002E-2</v>
      </c>
      <c r="T43" s="217">
        <f t="shared" ref="T43" si="42">ROUND(T42/E42,3)</f>
        <v>0.45100000000000001</v>
      </c>
      <c r="U43" s="217">
        <f>ROUND(U42/E42,3)</f>
        <v>0.152</v>
      </c>
      <c r="V43" s="221">
        <f>ROUND(V42/E42,3)</f>
        <v>0.29899999999999999</v>
      </c>
      <c r="W43" s="220">
        <f t="shared" ref="W43" si="43">ROUND(W42/E42,3)</f>
        <v>4.0000000000000001E-3</v>
      </c>
      <c r="X43" s="214">
        <f>ROUND(X42/E42,3)</f>
        <v>4.0000000000000001E-3</v>
      </c>
      <c r="Y43" s="240">
        <f>ROUND(Y42/E42,3)</f>
        <v>0</v>
      </c>
      <c r="Z43" s="223">
        <f t="shared" ref="Z43" si="44">ROUND(Z42/E42,3)</f>
        <v>2.1999999999999999E-2</v>
      </c>
      <c r="AA43" s="214">
        <f>ROUND(AA42/E42,3)</f>
        <v>1.7999999999999999E-2</v>
      </c>
      <c r="AB43" s="240">
        <f>ROUND(AB42/E42,3)</f>
        <v>4.0000000000000001E-3</v>
      </c>
      <c r="AC43" s="92"/>
    </row>
    <row r="44" spans="2:29" ht="12.9" customHeight="1" x14ac:dyDescent="0.2">
      <c r="B44" s="581"/>
      <c r="C44" s="590"/>
      <c r="D44" s="306"/>
      <c r="E44" s="271"/>
      <c r="F44" s="242">
        <f>ROUND(F42/F42,3)</f>
        <v>1</v>
      </c>
      <c r="G44" s="243">
        <f>ROUND(G42/G42,3)</f>
        <v>1</v>
      </c>
      <c r="H44" s="244"/>
      <c r="I44" s="245">
        <f>ROUND(I42/F42,3)</f>
        <v>0.57799999999999996</v>
      </c>
      <c r="J44" s="246">
        <f>ROUND(J42/G42,3)</f>
        <v>0.313</v>
      </c>
      <c r="K44" s="247"/>
      <c r="L44" s="245">
        <f>ROUND(L42/F42,3)</f>
        <v>0.42199999999999999</v>
      </c>
      <c r="M44" s="248">
        <f>ROUND(M42/G42,3)</f>
        <v>0.68700000000000006</v>
      </c>
      <c r="N44" s="249"/>
      <c r="O44" s="245">
        <f>ROUND(O42/F42,3)</f>
        <v>0.376</v>
      </c>
      <c r="P44" s="250">
        <f>ROUND(P42/G42,3)</f>
        <v>0.67800000000000005</v>
      </c>
      <c r="Q44" s="251"/>
      <c r="R44" s="245">
        <f>ROUND(R42/F42,3)</f>
        <v>6.4000000000000001E-2</v>
      </c>
      <c r="S44" s="245">
        <f>ROUND(S42/G42,3)</f>
        <v>9.6000000000000002E-2</v>
      </c>
      <c r="T44" s="251"/>
      <c r="U44" s="245">
        <f>ROUND(U42/F42,3)</f>
        <v>0.312</v>
      </c>
      <c r="V44" s="252">
        <f>ROUND(V42/G42,3)</f>
        <v>0.58299999999999996</v>
      </c>
      <c r="W44" s="249"/>
      <c r="X44" s="242">
        <f>ROUND(X42/F42,3)</f>
        <v>8.9999999999999993E-3</v>
      </c>
      <c r="Y44" s="253">
        <f>ROUND(Y42/G42,3)</f>
        <v>0</v>
      </c>
      <c r="Z44" s="254"/>
      <c r="AA44" s="242">
        <f>ROUND(AA42/F42,3)</f>
        <v>3.6999999999999998E-2</v>
      </c>
      <c r="AB44" s="253">
        <f>ROUND(AB42/G42,3)</f>
        <v>8.9999999999999993E-3</v>
      </c>
      <c r="AC44" s="92"/>
    </row>
    <row r="45" spans="2:29" ht="12.9" customHeight="1" x14ac:dyDescent="0.2">
      <c r="B45" s="581"/>
      <c r="C45" s="590" t="s">
        <v>195</v>
      </c>
      <c r="D45" s="199">
        <v>38</v>
      </c>
      <c r="E45" s="34">
        <f>F45+G45</f>
        <v>292</v>
      </c>
      <c r="F45" s="34">
        <f>I45+L45</f>
        <v>165</v>
      </c>
      <c r="G45" s="93">
        <f>J45+M45</f>
        <v>127</v>
      </c>
      <c r="H45" s="103">
        <f t="shared" si="33"/>
        <v>160</v>
      </c>
      <c r="I45" s="54">
        <v>109</v>
      </c>
      <c r="J45" s="104">
        <v>51</v>
      </c>
      <c r="K45" s="113">
        <f>L45+M45</f>
        <v>132</v>
      </c>
      <c r="L45" s="54">
        <f>O45+AA45+X45</f>
        <v>56</v>
      </c>
      <c r="M45" s="68">
        <f>P45+AB45+Y45</f>
        <v>76</v>
      </c>
      <c r="N45" s="53">
        <f>O45+P45</f>
        <v>89</v>
      </c>
      <c r="O45" s="54">
        <f>R45+U45</f>
        <v>29</v>
      </c>
      <c r="P45" s="55">
        <f>S45+V45</f>
        <v>60</v>
      </c>
      <c r="Q45" s="54">
        <f t="shared" ref="Q45" si="45">R45+S45</f>
        <v>28</v>
      </c>
      <c r="R45" s="54">
        <v>12</v>
      </c>
      <c r="S45" s="54">
        <v>16</v>
      </c>
      <c r="T45" s="54">
        <f t="shared" si="38"/>
        <v>61</v>
      </c>
      <c r="U45" s="54">
        <v>17</v>
      </c>
      <c r="V45" s="141">
        <v>44</v>
      </c>
      <c r="W45" s="53">
        <f t="shared" ref="W45" si="46">SUM(X45:Y45)</f>
        <v>1</v>
      </c>
      <c r="X45" s="34">
        <v>1</v>
      </c>
      <c r="Y45" s="166">
        <v>0</v>
      </c>
      <c r="Z45" s="173">
        <f t="shared" ref="Z45" si="47">SUM(AA45:AB45)</f>
        <v>42</v>
      </c>
      <c r="AA45" s="34">
        <v>26</v>
      </c>
      <c r="AB45" s="166">
        <v>16</v>
      </c>
      <c r="AC45" s="91"/>
    </row>
    <row r="46" spans="2:29" ht="12.9" customHeight="1" x14ac:dyDescent="0.2">
      <c r="B46" s="581"/>
      <c r="C46" s="590"/>
      <c r="D46" s="297"/>
      <c r="E46" s="214"/>
      <c r="F46" s="214">
        <f>ROUND(F45/E45,3)</f>
        <v>0.56499999999999995</v>
      </c>
      <c r="G46" s="215">
        <f>ROUND(G45/E45,3)</f>
        <v>0.435</v>
      </c>
      <c r="H46" s="216">
        <f t="shared" si="22"/>
        <v>0.54800000000000004</v>
      </c>
      <c r="I46" s="217">
        <f>ROUND(I45/E45,3)</f>
        <v>0.373</v>
      </c>
      <c r="J46" s="218">
        <f>ROUND(J45/E45,3)</f>
        <v>0.17499999999999999</v>
      </c>
      <c r="K46" s="238">
        <f>ROUND(K45/E45,3)</f>
        <v>0.45200000000000001</v>
      </c>
      <c r="L46" s="217">
        <f>ROUND(L45/E45,3)</f>
        <v>0.192</v>
      </c>
      <c r="M46" s="219">
        <f>ROUND(M45/E45,3)</f>
        <v>0.26</v>
      </c>
      <c r="N46" s="220">
        <f>ROUND(N45/E45,3)</f>
        <v>0.30499999999999999</v>
      </c>
      <c r="O46" s="217">
        <f>ROUND(O45/E45,3)</f>
        <v>9.9000000000000005E-2</v>
      </c>
      <c r="P46" s="239">
        <f>ROUND(P45/E45,3)</f>
        <v>0.20499999999999999</v>
      </c>
      <c r="Q46" s="217">
        <f t="shared" ref="Q46" si="48">ROUND(Q45/E45,3)</f>
        <v>9.6000000000000002E-2</v>
      </c>
      <c r="R46" s="217">
        <f>ROUND(R45/E45,3)</f>
        <v>4.1000000000000002E-2</v>
      </c>
      <c r="S46" s="217">
        <f>ROUND(S45/E45,3)</f>
        <v>5.5E-2</v>
      </c>
      <c r="T46" s="217">
        <f t="shared" ref="T46" si="49">ROUND(T45/E45,3)</f>
        <v>0.20899999999999999</v>
      </c>
      <c r="U46" s="217">
        <f>ROUND(U45/E45,3)</f>
        <v>5.8000000000000003E-2</v>
      </c>
      <c r="V46" s="221">
        <f>ROUND(V45/E45,3)</f>
        <v>0.151</v>
      </c>
      <c r="W46" s="220">
        <f t="shared" ref="W46" si="50">ROUND(W45/E45,3)</f>
        <v>3.0000000000000001E-3</v>
      </c>
      <c r="X46" s="214">
        <f>ROUND(X45/E45,3)</f>
        <v>3.0000000000000001E-3</v>
      </c>
      <c r="Y46" s="240">
        <f>ROUND(Y45/E45,3)</f>
        <v>0</v>
      </c>
      <c r="Z46" s="223">
        <f t="shared" ref="Z46" si="51">ROUND(Z45/E45,3)</f>
        <v>0.14399999999999999</v>
      </c>
      <c r="AA46" s="214">
        <f>ROUND(AA45/E45,3)</f>
        <v>8.8999999999999996E-2</v>
      </c>
      <c r="AB46" s="240">
        <f>ROUND(AB45/E45,3)</f>
        <v>5.5E-2</v>
      </c>
      <c r="AC46" s="92"/>
    </row>
    <row r="47" spans="2:29" ht="12.9" customHeight="1" x14ac:dyDescent="0.2">
      <c r="B47" s="581"/>
      <c r="C47" s="590"/>
      <c r="D47" s="306"/>
      <c r="E47" s="271"/>
      <c r="F47" s="242">
        <f>ROUND(F45/F45,3)</f>
        <v>1</v>
      </c>
      <c r="G47" s="243">
        <f>ROUND(G45/G45,3)</f>
        <v>1</v>
      </c>
      <c r="H47" s="244"/>
      <c r="I47" s="245">
        <f>ROUND(I45/F45,3)</f>
        <v>0.66100000000000003</v>
      </c>
      <c r="J47" s="246">
        <f>ROUND(J45/G45,3)</f>
        <v>0.40200000000000002</v>
      </c>
      <c r="K47" s="247"/>
      <c r="L47" s="245">
        <f>ROUND(L45/F45,3)</f>
        <v>0.33900000000000002</v>
      </c>
      <c r="M47" s="248">
        <f>ROUND(M45/G45,3)</f>
        <v>0.59799999999999998</v>
      </c>
      <c r="N47" s="249"/>
      <c r="O47" s="245">
        <f>ROUND(O45/F45,3)</f>
        <v>0.17599999999999999</v>
      </c>
      <c r="P47" s="250">
        <f>ROUND(P45/G45,3)</f>
        <v>0.47199999999999998</v>
      </c>
      <c r="Q47" s="251"/>
      <c r="R47" s="245">
        <f>ROUND(R45/F45,3)</f>
        <v>7.2999999999999995E-2</v>
      </c>
      <c r="S47" s="245">
        <f>ROUND(S45/G45,3)</f>
        <v>0.126</v>
      </c>
      <c r="T47" s="251"/>
      <c r="U47" s="245">
        <f>ROUND(U45/F45,3)</f>
        <v>0.10299999999999999</v>
      </c>
      <c r="V47" s="252">
        <f>ROUND(V45/G45,3)</f>
        <v>0.34599999999999997</v>
      </c>
      <c r="W47" s="249"/>
      <c r="X47" s="242">
        <f>ROUND(X45/F45,3)</f>
        <v>6.0000000000000001E-3</v>
      </c>
      <c r="Y47" s="253">
        <f>ROUND(Y45/G45,3)</f>
        <v>0</v>
      </c>
      <c r="Z47" s="254"/>
      <c r="AA47" s="242">
        <f>ROUND(AA45/F45,3)</f>
        <v>0.158</v>
      </c>
      <c r="AB47" s="253">
        <f>ROUND(AB45/G45,3)</f>
        <v>0.126</v>
      </c>
      <c r="AC47" s="92"/>
    </row>
    <row r="48" spans="2:29" ht="12.9" customHeight="1" x14ac:dyDescent="0.2">
      <c r="B48" s="581"/>
      <c r="C48" s="590" t="s">
        <v>196</v>
      </c>
      <c r="D48" s="199">
        <v>33</v>
      </c>
      <c r="E48" s="34">
        <f>F48+G48</f>
        <v>493</v>
      </c>
      <c r="F48" s="34">
        <f>I48+L48</f>
        <v>227</v>
      </c>
      <c r="G48" s="93">
        <f>J48+M48</f>
        <v>266</v>
      </c>
      <c r="H48" s="103">
        <f t="shared" si="33"/>
        <v>178</v>
      </c>
      <c r="I48" s="54">
        <v>116</v>
      </c>
      <c r="J48" s="104">
        <v>62</v>
      </c>
      <c r="K48" s="113">
        <f>L48+M48</f>
        <v>315</v>
      </c>
      <c r="L48" s="54">
        <f>O48+AA48+X48</f>
        <v>111</v>
      </c>
      <c r="M48" s="68">
        <f>P48+AB48+Y48</f>
        <v>204</v>
      </c>
      <c r="N48" s="53">
        <f>O48+P48</f>
        <v>171</v>
      </c>
      <c r="O48" s="54">
        <f>R48+U48</f>
        <v>47</v>
      </c>
      <c r="P48" s="55">
        <f>S48+V48</f>
        <v>124</v>
      </c>
      <c r="Q48" s="54">
        <f t="shared" ref="Q48" si="52">R48+S48</f>
        <v>57</v>
      </c>
      <c r="R48" s="54">
        <v>16</v>
      </c>
      <c r="S48" s="54">
        <v>41</v>
      </c>
      <c r="T48" s="54">
        <f t="shared" si="38"/>
        <v>114</v>
      </c>
      <c r="U48" s="54">
        <v>31</v>
      </c>
      <c r="V48" s="141">
        <v>83</v>
      </c>
      <c r="W48" s="53">
        <f t="shared" ref="W48" si="53">SUM(X48:Y48)</f>
        <v>8</v>
      </c>
      <c r="X48" s="34">
        <v>7</v>
      </c>
      <c r="Y48" s="166">
        <v>1</v>
      </c>
      <c r="Z48" s="173">
        <f t="shared" ref="Z48" si="54">SUM(AA48:AB48)</f>
        <v>136</v>
      </c>
      <c r="AA48" s="34">
        <v>57</v>
      </c>
      <c r="AB48" s="166">
        <v>79</v>
      </c>
      <c r="AC48" s="91"/>
    </row>
    <row r="49" spans="2:29" ht="12.9" customHeight="1" x14ac:dyDescent="0.2">
      <c r="B49" s="581"/>
      <c r="C49" s="591"/>
      <c r="D49" s="297"/>
      <c r="E49" s="214"/>
      <c r="F49" s="214">
        <f>ROUND(F48/E48,3)</f>
        <v>0.46</v>
      </c>
      <c r="G49" s="215">
        <f>ROUND(G48/E48,3)</f>
        <v>0.54</v>
      </c>
      <c r="H49" s="216">
        <f t="shared" si="22"/>
        <v>0.36099999999999999</v>
      </c>
      <c r="I49" s="217">
        <f>ROUND(I48/E48,3)</f>
        <v>0.23499999999999999</v>
      </c>
      <c r="J49" s="218">
        <f>ROUND(J48/E48,3)</f>
        <v>0.126</v>
      </c>
      <c r="K49" s="238">
        <f>ROUND(K48/E48,3)</f>
        <v>0.63900000000000001</v>
      </c>
      <c r="L49" s="217">
        <f>ROUND(L48/E48,3)</f>
        <v>0.22500000000000001</v>
      </c>
      <c r="M49" s="219">
        <f>ROUND(M48/E48,3)</f>
        <v>0.41399999999999998</v>
      </c>
      <c r="N49" s="220">
        <f>ROUND(N48/E48,3)</f>
        <v>0.34699999999999998</v>
      </c>
      <c r="O49" s="217">
        <f>ROUND(O48/E48,3)</f>
        <v>9.5000000000000001E-2</v>
      </c>
      <c r="P49" s="239">
        <f>ROUND(P48/E48,3)</f>
        <v>0.252</v>
      </c>
      <c r="Q49" s="217">
        <f t="shared" ref="Q49" si="55">ROUND(Q48/E48,3)</f>
        <v>0.11600000000000001</v>
      </c>
      <c r="R49" s="217">
        <f>ROUND(R48/E48,3)</f>
        <v>3.2000000000000001E-2</v>
      </c>
      <c r="S49" s="217">
        <f>ROUND(S48/E48,3)</f>
        <v>8.3000000000000004E-2</v>
      </c>
      <c r="T49" s="217">
        <f>ROUND(T48/E48,3)</f>
        <v>0.23100000000000001</v>
      </c>
      <c r="U49" s="217">
        <f>ROUND(U48/E48,3)</f>
        <v>6.3E-2</v>
      </c>
      <c r="V49" s="221">
        <f>ROUND(V48/E48,3)</f>
        <v>0.16800000000000001</v>
      </c>
      <c r="W49" s="220">
        <f t="shared" ref="W49" si="56">ROUND(W48/E48,3)</f>
        <v>1.6E-2</v>
      </c>
      <c r="X49" s="214">
        <f>ROUND(X48/E48,3)</f>
        <v>1.4E-2</v>
      </c>
      <c r="Y49" s="240">
        <f>ROUND(Y48/E48,3)</f>
        <v>2E-3</v>
      </c>
      <c r="Z49" s="223">
        <f t="shared" ref="Z49" si="57">ROUND(Z48/E48,3)</f>
        <v>0.27600000000000002</v>
      </c>
      <c r="AA49" s="214">
        <f>ROUND(AA48/E48,3)</f>
        <v>0.11600000000000001</v>
      </c>
      <c r="AB49" s="240">
        <f>ROUND(AB48/E48,3)</f>
        <v>0.16</v>
      </c>
      <c r="AC49" s="92"/>
    </row>
    <row r="50" spans="2:29" ht="12.9" customHeight="1" x14ac:dyDescent="0.2">
      <c r="B50" s="581"/>
      <c r="C50" s="591"/>
      <c r="D50" s="306"/>
      <c r="E50" s="271"/>
      <c r="F50" s="242">
        <f>ROUND(F48/F48,3)</f>
        <v>1</v>
      </c>
      <c r="G50" s="243">
        <f>ROUND(G48/G48,3)</f>
        <v>1</v>
      </c>
      <c r="H50" s="244"/>
      <c r="I50" s="245">
        <f>ROUND(I48/F48,3)</f>
        <v>0.51100000000000001</v>
      </c>
      <c r="J50" s="246">
        <f>ROUND(J48/G48,3)</f>
        <v>0.23300000000000001</v>
      </c>
      <c r="K50" s="247"/>
      <c r="L50" s="245">
        <f>ROUND(L48/F48,3)</f>
        <v>0.48899999999999999</v>
      </c>
      <c r="M50" s="248">
        <f>ROUND(M48/G48,3)</f>
        <v>0.76700000000000002</v>
      </c>
      <c r="N50" s="249"/>
      <c r="O50" s="245">
        <f>ROUND(O48/F48,3)</f>
        <v>0.20699999999999999</v>
      </c>
      <c r="P50" s="250">
        <f>ROUND(P48/G48,3)</f>
        <v>0.46600000000000003</v>
      </c>
      <c r="Q50" s="251"/>
      <c r="R50" s="245">
        <f>ROUND(R48/F48,3)</f>
        <v>7.0000000000000007E-2</v>
      </c>
      <c r="S50" s="245">
        <f>ROUND(S48/G48,3)</f>
        <v>0.154</v>
      </c>
      <c r="T50" s="251"/>
      <c r="U50" s="245">
        <f>ROUND(U48/F48,3)</f>
        <v>0.13700000000000001</v>
      </c>
      <c r="V50" s="252">
        <f>ROUND(V48/G48,3)</f>
        <v>0.312</v>
      </c>
      <c r="W50" s="249"/>
      <c r="X50" s="242">
        <f>ROUND(X48/F48,3)</f>
        <v>3.1E-2</v>
      </c>
      <c r="Y50" s="253">
        <f>ROUND(Y48/G48,3)</f>
        <v>4.0000000000000001E-3</v>
      </c>
      <c r="Z50" s="254"/>
      <c r="AA50" s="242">
        <f>ROUND(AA48/F48,3)</f>
        <v>0.251</v>
      </c>
      <c r="AB50" s="253">
        <f>ROUND(AB48/G48,3)</f>
        <v>0.29699999999999999</v>
      </c>
      <c r="AC50" s="92"/>
    </row>
    <row r="51" spans="2:29" ht="12.9" customHeight="1" x14ac:dyDescent="0.2">
      <c r="B51" s="581"/>
      <c r="C51" s="590" t="s">
        <v>197</v>
      </c>
      <c r="D51" s="199">
        <v>30</v>
      </c>
      <c r="E51" s="35">
        <f>F51+G51</f>
        <v>1952</v>
      </c>
      <c r="F51" s="34">
        <f>I51+L51</f>
        <v>1132</v>
      </c>
      <c r="G51" s="93">
        <f>J51+M51</f>
        <v>820</v>
      </c>
      <c r="H51" s="103">
        <f t="shared" si="33"/>
        <v>703</v>
      </c>
      <c r="I51" s="67">
        <v>502</v>
      </c>
      <c r="J51" s="108">
        <v>201</v>
      </c>
      <c r="K51" s="118">
        <f>L51+M51</f>
        <v>1249</v>
      </c>
      <c r="L51" s="54">
        <f>O51+AA51+X51</f>
        <v>630</v>
      </c>
      <c r="M51" s="68">
        <f>P51+AB51+Y51</f>
        <v>619</v>
      </c>
      <c r="N51" s="69">
        <f>O51+P51</f>
        <v>794</v>
      </c>
      <c r="O51" s="67">
        <f>R51+U51</f>
        <v>356</v>
      </c>
      <c r="P51" s="70">
        <f>S51+V51</f>
        <v>438</v>
      </c>
      <c r="Q51" s="54">
        <f t="shared" ref="Q51" si="58">R51+S51</f>
        <v>573</v>
      </c>
      <c r="R51" s="67">
        <v>305</v>
      </c>
      <c r="S51" s="67">
        <v>268</v>
      </c>
      <c r="T51" s="54">
        <f t="shared" si="38"/>
        <v>221</v>
      </c>
      <c r="U51" s="67">
        <v>51</v>
      </c>
      <c r="V51" s="143">
        <v>170</v>
      </c>
      <c r="W51" s="53">
        <f t="shared" ref="W51" si="59">SUM(X51:Y51)</f>
        <v>20</v>
      </c>
      <c r="X51" s="35">
        <v>3</v>
      </c>
      <c r="Y51" s="170">
        <v>17</v>
      </c>
      <c r="Z51" s="173">
        <f t="shared" ref="Z51" si="60">SUM(AA51:AB51)</f>
        <v>435</v>
      </c>
      <c r="AA51" s="35">
        <v>271</v>
      </c>
      <c r="AB51" s="170">
        <v>164</v>
      </c>
      <c r="AC51" s="91"/>
    </row>
    <row r="52" spans="2:29" ht="12.9" customHeight="1" x14ac:dyDescent="0.2">
      <c r="B52" s="581"/>
      <c r="C52" s="591"/>
      <c r="D52" s="297"/>
      <c r="E52" s="214"/>
      <c r="F52" s="214">
        <f>ROUND(F51/E51,3)</f>
        <v>0.57999999999999996</v>
      </c>
      <c r="G52" s="215">
        <f>ROUND(G51/E51,3)</f>
        <v>0.42</v>
      </c>
      <c r="H52" s="216">
        <f t="shared" si="22"/>
        <v>0.36</v>
      </c>
      <c r="I52" s="217">
        <f>ROUND(I51/E51,3)</f>
        <v>0.25700000000000001</v>
      </c>
      <c r="J52" s="218">
        <f>ROUND(J51/E51,3)</f>
        <v>0.10299999999999999</v>
      </c>
      <c r="K52" s="238">
        <f>ROUND(K51/E51,3)</f>
        <v>0.64</v>
      </c>
      <c r="L52" s="217">
        <f>ROUND(L51/E51,3)</f>
        <v>0.32300000000000001</v>
      </c>
      <c r="M52" s="219">
        <f>ROUND(M51/E51,3)</f>
        <v>0.317</v>
      </c>
      <c r="N52" s="220">
        <f>ROUND(N51/E51,3)</f>
        <v>0.40699999999999997</v>
      </c>
      <c r="O52" s="217">
        <f>ROUND(O51/E51,3)</f>
        <v>0.182</v>
      </c>
      <c r="P52" s="239">
        <f>ROUND(P51/E51,3)</f>
        <v>0.224</v>
      </c>
      <c r="Q52" s="217">
        <f>ROUND(Q51/E51,3)</f>
        <v>0.29399999999999998</v>
      </c>
      <c r="R52" s="217">
        <f>ROUND(R51/E51,3)</f>
        <v>0.156</v>
      </c>
      <c r="S52" s="217">
        <f>ROUND(S51/E51,3)</f>
        <v>0.13700000000000001</v>
      </c>
      <c r="T52" s="217">
        <f t="shared" ref="T52" si="61">ROUND(T51/E51,3)</f>
        <v>0.113</v>
      </c>
      <c r="U52" s="217">
        <f>ROUND(U51/E51,3)</f>
        <v>2.5999999999999999E-2</v>
      </c>
      <c r="V52" s="221">
        <f>ROUND(V51/E51,3)</f>
        <v>8.6999999999999994E-2</v>
      </c>
      <c r="W52" s="220">
        <f t="shared" ref="W52" si="62">ROUND(W51/E51,3)</f>
        <v>0.01</v>
      </c>
      <c r="X52" s="214">
        <f>ROUND(X51/E51,3)</f>
        <v>2E-3</v>
      </c>
      <c r="Y52" s="240">
        <f>ROUND(Y51/E51,3)</f>
        <v>8.9999999999999993E-3</v>
      </c>
      <c r="Z52" s="223">
        <f t="shared" ref="Z52" si="63">ROUND(Z51/E51,3)</f>
        <v>0.223</v>
      </c>
      <c r="AA52" s="214">
        <f>ROUND(AA51/E51,3)</f>
        <v>0.13900000000000001</v>
      </c>
      <c r="AB52" s="240">
        <f>ROUND(AB51/E51,3)</f>
        <v>8.4000000000000005E-2</v>
      </c>
      <c r="AC52" s="92"/>
    </row>
    <row r="53" spans="2:29" ht="12.9" customHeight="1" thickBot="1" x14ac:dyDescent="0.25">
      <c r="B53" s="581"/>
      <c r="C53" s="592"/>
      <c r="D53" s="307"/>
      <c r="E53" s="272"/>
      <c r="F53" s="257">
        <f>ROUND(F51/F51,3)</f>
        <v>1</v>
      </c>
      <c r="G53" s="258">
        <f>ROUND(G51/G51,3)</f>
        <v>1</v>
      </c>
      <c r="H53" s="259"/>
      <c r="I53" s="256">
        <f>ROUND(I51/F51,3)</f>
        <v>0.443</v>
      </c>
      <c r="J53" s="260">
        <f>ROUND(J51/G51,3)</f>
        <v>0.245</v>
      </c>
      <c r="K53" s="261"/>
      <c r="L53" s="256">
        <f>ROUND(L51/F51,3)</f>
        <v>0.55700000000000005</v>
      </c>
      <c r="M53" s="262">
        <f>ROUND(M51/G51,3)</f>
        <v>0.755</v>
      </c>
      <c r="N53" s="263"/>
      <c r="O53" s="256">
        <f>ROUND(O51/F51,3)</f>
        <v>0.314</v>
      </c>
      <c r="P53" s="264">
        <f>ROUND(P51/G51,3)</f>
        <v>0.53400000000000003</v>
      </c>
      <c r="Q53" s="265"/>
      <c r="R53" s="256">
        <f>ROUND(R51/F51,3)</f>
        <v>0.26900000000000002</v>
      </c>
      <c r="S53" s="256">
        <f>ROUND(S51/G51,3)</f>
        <v>0.32700000000000001</v>
      </c>
      <c r="T53" s="265"/>
      <c r="U53" s="256">
        <f>ROUND(U51/F51,3)</f>
        <v>4.4999999999999998E-2</v>
      </c>
      <c r="V53" s="266">
        <f>ROUND(V51/G51,3)</f>
        <v>0.20699999999999999</v>
      </c>
      <c r="W53" s="263"/>
      <c r="X53" s="257">
        <f>ROUND(X51/F51,3)</f>
        <v>3.0000000000000001E-3</v>
      </c>
      <c r="Y53" s="267">
        <f>ROUND(Y51/G51,3)</f>
        <v>2.1000000000000001E-2</v>
      </c>
      <c r="Z53" s="263"/>
      <c r="AA53" s="257">
        <f>ROUND(AA51/F51,3)</f>
        <v>0.23899999999999999</v>
      </c>
      <c r="AB53" s="267">
        <f>ROUND(AB51/G51,3)</f>
        <v>0.2</v>
      </c>
      <c r="AC53" s="92"/>
    </row>
    <row r="54" spans="2:29" ht="12.9" customHeight="1" thickTop="1" x14ac:dyDescent="0.2">
      <c r="B54" s="581"/>
      <c r="C54" s="31" t="s">
        <v>198</v>
      </c>
      <c r="D54" s="89">
        <f>D39+D42+D45+D48</f>
        <v>291</v>
      </c>
      <c r="E54" s="34">
        <f>E39+E42+E45+E48</f>
        <v>1365</v>
      </c>
      <c r="F54" s="34">
        <f t="shared" ref="F54:AB54" si="64">F39+F42+F45+F48</f>
        <v>714</v>
      </c>
      <c r="G54" s="93">
        <f t="shared" si="64"/>
        <v>651</v>
      </c>
      <c r="H54" s="107">
        <f t="shared" si="64"/>
        <v>661</v>
      </c>
      <c r="I54" s="54">
        <f>I39+I42+I45+I48</f>
        <v>441</v>
      </c>
      <c r="J54" s="104">
        <f t="shared" si="64"/>
        <v>220</v>
      </c>
      <c r="K54" s="113">
        <f t="shared" si="64"/>
        <v>704</v>
      </c>
      <c r="L54" s="54">
        <f>L39+L42+L45+L48</f>
        <v>273</v>
      </c>
      <c r="M54" s="57">
        <f t="shared" si="64"/>
        <v>431</v>
      </c>
      <c r="N54" s="53">
        <f t="shared" si="64"/>
        <v>470</v>
      </c>
      <c r="O54" s="54">
        <f t="shared" si="64"/>
        <v>147</v>
      </c>
      <c r="P54" s="55">
        <f t="shared" si="64"/>
        <v>323</v>
      </c>
      <c r="Q54" s="54">
        <f t="shared" si="64"/>
        <v>120</v>
      </c>
      <c r="R54" s="54">
        <f t="shared" si="64"/>
        <v>44</v>
      </c>
      <c r="S54" s="54">
        <f>S39+S42+S45+S48</f>
        <v>76</v>
      </c>
      <c r="T54" s="67">
        <f t="shared" si="64"/>
        <v>350</v>
      </c>
      <c r="U54" s="54">
        <f t="shared" si="64"/>
        <v>103</v>
      </c>
      <c r="V54" s="141">
        <f t="shared" si="64"/>
        <v>247</v>
      </c>
      <c r="W54" s="69">
        <f t="shared" si="64"/>
        <v>12</v>
      </c>
      <c r="X54" s="34">
        <f t="shared" si="64"/>
        <v>9</v>
      </c>
      <c r="Y54" s="166">
        <f t="shared" si="64"/>
        <v>3</v>
      </c>
      <c r="Z54" s="174">
        <f t="shared" si="64"/>
        <v>222</v>
      </c>
      <c r="AA54" s="34">
        <f t="shared" si="64"/>
        <v>117</v>
      </c>
      <c r="AB54" s="166">
        <f t="shared" si="64"/>
        <v>105</v>
      </c>
      <c r="AC54" s="92"/>
    </row>
    <row r="55" spans="2:29" ht="12.9" customHeight="1" x14ac:dyDescent="0.2">
      <c r="B55" s="581"/>
      <c r="C55" s="29" t="s">
        <v>199</v>
      </c>
      <c r="D55" s="297"/>
      <c r="E55" s="214"/>
      <c r="F55" s="214">
        <f>ROUND(F54/E54,3)</f>
        <v>0.52300000000000002</v>
      </c>
      <c r="G55" s="215">
        <f>ROUND(G54/E54,3)</f>
        <v>0.47699999999999998</v>
      </c>
      <c r="H55" s="216">
        <f>ROUND(H54/E54,3)</f>
        <v>0.48399999999999999</v>
      </c>
      <c r="I55" s="217">
        <f>ROUND(I54/E54,3)</f>
        <v>0.32300000000000001</v>
      </c>
      <c r="J55" s="218">
        <f>ROUND(J54/E54,3)</f>
        <v>0.161</v>
      </c>
      <c r="K55" s="238">
        <f>ROUND(K54/E54,3)</f>
        <v>0.51600000000000001</v>
      </c>
      <c r="L55" s="217">
        <f>ROUND(L54/E54,3)</f>
        <v>0.2</v>
      </c>
      <c r="M55" s="219">
        <f>ROUND(M54/E54,3)</f>
        <v>0.316</v>
      </c>
      <c r="N55" s="220">
        <f>ROUND(N54/E54,3)</f>
        <v>0.34399999999999997</v>
      </c>
      <c r="O55" s="217">
        <f>ROUND(O54/E54,3)</f>
        <v>0.108</v>
      </c>
      <c r="P55" s="239">
        <f>ROUND(P54/E54,3)</f>
        <v>0.23699999999999999</v>
      </c>
      <c r="Q55" s="217">
        <f>ROUND(Q54/E54,3)</f>
        <v>8.7999999999999995E-2</v>
      </c>
      <c r="R55" s="217">
        <f>ROUND(R54/E54,3)</f>
        <v>3.2000000000000001E-2</v>
      </c>
      <c r="S55" s="217">
        <f>ROUND(S54/E54,3)</f>
        <v>5.6000000000000001E-2</v>
      </c>
      <c r="T55" s="217">
        <f>ROUND(T54/E54,3)</f>
        <v>0.25600000000000001</v>
      </c>
      <c r="U55" s="217">
        <f>ROUND(U54/E54,3)</f>
        <v>7.4999999999999997E-2</v>
      </c>
      <c r="V55" s="221">
        <f>ROUND(V54/E54,3)</f>
        <v>0.18099999999999999</v>
      </c>
      <c r="W55" s="220">
        <f>ROUND(W54/E54,3)</f>
        <v>8.9999999999999993E-3</v>
      </c>
      <c r="X55" s="214">
        <f>ROUND(X54/E54,3)</f>
        <v>7.0000000000000001E-3</v>
      </c>
      <c r="Y55" s="240">
        <f>ROUND(Y54/E54,3)</f>
        <v>2E-3</v>
      </c>
      <c r="Z55" s="223">
        <f>ROUND(Z54/E54,3)</f>
        <v>0.16300000000000001</v>
      </c>
      <c r="AA55" s="214">
        <f>ROUND(AA54/E54,3)</f>
        <v>8.5999999999999993E-2</v>
      </c>
      <c r="AB55" s="240">
        <f>ROUND(AB54/E54,3)</f>
        <v>7.6999999999999999E-2</v>
      </c>
      <c r="AC55" s="92"/>
    </row>
    <row r="56" spans="2:29" ht="12.9" customHeight="1" x14ac:dyDescent="0.2">
      <c r="B56" s="581"/>
      <c r="C56" s="5"/>
      <c r="D56" s="306"/>
      <c r="E56" s="271"/>
      <c r="F56" s="242">
        <f>ROUND(F54/F54,3)</f>
        <v>1</v>
      </c>
      <c r="G56" s="243">
        <f>ROUND(G54/G54,3)</f>
        <v>1</v>
      </c>
      <c r="H56" s="244"/>
      <c r="I56" s="245">
        <f>ROUND(I54/F54,3)</f>
        <v>0.61799999999999999</v>
      </c>
      <c r="J56" s="246">
        <f>ROUND(J54/G54,3)</f>
        <v>0.33800000000000002</v>
      </c>
      <c r="K56" s="247"/>
      <c r="L56" s="245">
        <f>ROUND(L54/F54,3)</f>
        <v>0.38200000000000001</v>
      </c>
      <c r="M56" s="248">
        <f>ROUND(M54/G54,3)</f>
        <v>0.66200000000000003</v>
      </c>
      <c r="N56" s="249"/>
      <c r="O56" s="245">
        <f>ROUND(O54/F54,3)</f>
        <v>0.20599999999999999</v>
      </c>
      <c r="P56" s="250">
        <f>ROUND(P54/G54,3)</f>
        <v>0.496</v>
      </c>
      <c r="Q56" s="251"/>
      <c r="R56" s="245">
        <f>ROUND(R54/F54,3)</f>
        <v>6.2E-2</v>
      </c>
      <c r="S56" s="245">
        <f>ROUND(S54/G54,3)</f>
        <v>0.11700000000000001</v>
      </c>
      <c r="T56" s="251"/>
      <c r="U56" s="245">
        <f>ROUND(U54/F54,3)</f>
        <v>0.14399999999999999</v>
      </c>
      <c r="V56" s="252">
        <f>ROUND(V54/G54,3)</f>
        <v>0.379</v>
      </c>
      <c r="W56" s="249"/>
      <c r="X56" s="242">
        <f>ROUND(X54/F54,3)</f>
        <v>1.2999999999999999E-2</v>
      </c>
      <c r="Y56" s="253">
        <f>ROUND(Y54/G54,3)</f>
        <v>5.0000000000000001E-3</v>
      </c>
      <c r="Z56" s="254"/>
      <c r="AA56" s="242">
        <f>ROUND(AA54/F54,3)</f>
        <v>0.16400000000000001</v>
      </c>
      <c r="AB56" s="253">
        <f>ROUND(AB54/G54,3)</f>
        <v>0.161</v>
      </c>
      <c r="AC56" s="92"/>
    </row>
    <row r="57" spans="2:29" ht="12.9" customHeight="1" x14ac:dyDescent="0.2">
      <c r="B57" s="581"/>
      <c r="C57" s="4" t="s">
        <v>198</v>
      </c>
      <c r="D57" s="89">
        <f>D42+D45+D48+D51</f>
        <v>150</v>
      </c>
      <c r="E57" s="34">
        <f t="shared" ref="E57:AB57" si="65">E42+E45+E48+E51</f>
        <v>2961</v>
      </c>
      <c r="F57" s="34">
        <f t="shared" si="65"/>
        <v>1633</v>
      </c>
      <c r="G57" s="93">
        <f t="shared" si="65"/>
        <v>1328</v>
      </c>
      <c r="H57" s="107">
        <f t="shared" si="65"/>
        <v>1140</v>
      </c>
      <c r="I57" s="67">
        <f>I42+I45+I48+I51</f>
        <v>790</v>
      </c>
      <c r="J57" s="108">
        <f t="shared" si="65"/>
        <v>350</v>
      </c>
      <c r="K57" s="118">
        <f t="shared" si="65"/>
        <v>1821</v>
      </c>
      <c r="L57" s="67">
        <f t="shared" si="65"/>
        <v>843</v>
      </c>
      <c r="M57" s="68">
        <f t="shared" si="65"/>
        <v>978</v>
      </c>
      <c r="N57" s="69">
        <f t="shared" si="65"/>
        <v>1173</v>
      </c>
      <c r="O57" s="67">
        <f t="shared" si="65"/>
        <v>473</v>
      </c>
      <c r="P57" s="70">
        <f t="shared" si="65"/>
        <v>700</v>
      </c>
      <c r="Q57" s="67">
        <f t="shared" si="65"/>
        <v>676</v>
      </c>
      <c r="R57" s="67">
        <f t="shared" si="65"/>
        <v>340</v>
      </c>
      <c r="S57" s="67">
        <f t="shared" si="65"/>
        <v>336</v>
      </c>
      <c r="T57" s="67">
        <f t="shared" si="65"/>
        <v>497</v>
      </c>
      <c r="U57" s="67">
        <f t="shared" si="65"/>
        <v>133</v>
      </c>
      <c r="V57" s="143">
        <f t="shared" si="65"/>
        <v>364</v>
      </c>
      <c r="W57" s="69">
        <f t="shared" si="65"/>
        <v>30</v>
      </c>
      <c r="X57" s="35">
        <f t="shared" si="65"/>
        <v>12</v>
      </c>
      <c r="Y57" s="170">
        <f t="shared" si="65"/>
        <v>18</v>
      </c>
      <c r="Z57" s="174">
        <f t="shared" si="65"/>
        <v>618</v>
      </c>
      <c r="AA57" s="35">
        <f t="shared" si="65"/>
        <v>358</v>
      </c>
      <c r="AB57" s="170">
        <f t="shared" si="65"/>
        <v>260</v>
      </c>
      <c r="AC57" s="92"/>
    </row>
    <row r="58" spans="2:29" ht="12.9" customHeight="1" x14ac:dyDescent="0.2">
      <c r="B58" s="581"/>
      <c r="C58" s="29" t="s">
        <v>200</v>
      </c>
      <c r="D58" s="297"/>
      <c r="E58" s="214"/>
      <c r="F58" s="214">
        <f>ROUND(F57/E57,3)</f>
        <v>0.55200000000000005</v>
      </c>
      <c r="G58" s="215">
        <f>ROUND(G57/E57,3)</f>
        <v>0.44800000000000001</v>
      </c>
      <c r="H58" s="216">
        <f>ROUND(H57/E57,3)</f>
        <v>0.38500000000000001</v>
      </c>
      <c r="I58" s="217">
        <f>ROUND(I57/E57,3)</f>
        <v>0.26700000000000002</v>
      </c>
      <c r="J58" s="218">
        <f>ROUND(J57/E57,3)</f>
        <v>0.11799999999999999</v>
      </c>
      <c r="K58" s="238">
        <f>ROUND(K57/E57,3)</f>
        <v>0.61499999999999999</v>
      </c>
      <c r="L58" s="217">
        <f>ROUND(L57/E57,3)</f>
        <v>0.28499999999999998</v>
      </c>
      <c r="M58" s="219">
        <f>ROUND(M57/E57,3)</f>
        <v>0.33</v>
      </c>
      <c r="N58" s="220">
        <f>ROUND(N57/E57,3)</f>
        <v>0.39600000000000002</v>
      </c>
      <c r="O58" s="217">
        <f>ROUND(O57/E57,3)</f>
        <v>0.16</v>
      </c>
      <c r="P58" s="239">
        <f>ROUND(P57/E57,3)</f>
        <v>0.23599999999999999</v>
      </c>
      <c r="Q58" s="217">
        <f>ROUND(Q57/E57,3)</f>
        <v>0.22800000000000001</v>
      </c>
      <c r="R58" s="217">
        <f>ROUND(R57/E57,3)</f>
        <v>0.115</v>
      </c>
      <c r="S58" s="217">
        <f>ROUND(S57/E57,3)</f>
        <v>0.113</v>
      </c>
      <c r="T58" s="217">
        <f>ROUND(T57/E57,3)</f>
        <v>0.16800000000000001</v>
      </c>
      <c r="U58" s="217">
        <f>ROUND(U57/E57,3)</f>
        <v>4.4999999999999998E-2</v>
      </c>
      <c r="V58" s="221">
        <f>ROUND(V57/E57,3)</f>
        <v>0.123</v>
      </c>
      <c r="W58" s="220">
        <f>ROUND(W57/E57,3)</f>
        <v>0.01</v>
      </c>
      <c r="X58" s="214">
        <f>ROUND(X57/E57,3)</f>
        <v>4.0000000000000001E-3</v>
      </c>
      <c r="Y58" s="240">
        <f>ROUND(Y57/E57,3)</f>
        <v>6.0000000000000001E-3</v>
      </c>
      <c r="Z58" s="223">
        <f>ROUND(Z57/E57,3)</f>
        <v>0.20899999999999999</v>
      </c>
      <c r="AA58" s="214">
        <f>ROUND(AA57/E57,3)</f>
        <v>0.121</v>
      </c>
      <c r="AB58" s="240">
        <f>ROUND(AB57/E57,3)</f>
        <v>8.7999999999999995E-2</v>
      </c>
      <c r="AC58" s="92"/>
    </row>
    <row r="59" spans="2:29" ht="12.9" customHeight="1" thickBot="1" x14ac:dyDescent="0.25">
      <c r="B59" s="587"/>
      <c r="C59" s="5"/>
      <c r="D59" s="516"/>
      <c r="E59" s="541"/>
      <c r="F59" s="527">
        <f>ROUND(F57/F57,3)</f>
        <v>1</v>
      </c>
      <c r="G59" s="528">
        <f>ROUND(G57/G57,3)</f>
        <v>1</v>
      </c>
      <c r="H59" s="529"/>
      <c r="I59" s="530">
        <f>ROUND(I57/F57,3)</f>
        <v>0.48399999999999999</v>
      </c>
      <c r="J59" s="531">
        <f>ROUND(J57/G57,3)</f>
        <v>0.26400000000000001</v>
      </c>
      <c r="K59" s="532"/>
      <c r="L59" s="530">
        <f>ROUND(L57/F57,3)</f>
        <v>0.51600000000000001</v>
      </c>
      <c r="M59" s="533">
        <f>ROUND(M57/G57,3)</f>
        <v>0.73599999999999999</v>
      </c>
      <c r="N59" s="534"/>
      <c r="O59" s="530">
        <f>ROUND(O57/F57,3)</f>
        <v>0.28999999999999998</v>
      </c>
      <c r="P59" s="535">
        <f>ROUND(P57/G57,3)</f>
        <v>0.52700000000000002</v>
      </c>
      <c r="Q59" s="536"/>
      <c r="R59" s="530">
        <f>ROUND(R57/F57,3)</f>
        <v>0.20799999999999999</v>
      </c>
      <c r="S59" s="530">
        <f>ROUND(S57/G57,3)</f>
        <v>0.253</v>
      </c>
      <c r="T59" s="536"/>
      <c r="U59" s="530">
        <f>ROUND(U57/F57,3)</f>
        <v>8.1000000000000003E-2</v>
      </c>
      <c r="V59" s="537">
        <f>ROUND(V57/G57,3)</f>
        <v>0.27400000000000002</v>
      </c>
      <c r="W59" s="534"/>
      <c r="X59" s="527">
        <f>ROUND(X57/F57,3)</f>
        <v>7.0000000000000001E-3</v>
      </c>
      <c r="Y59" s="538">
        <f>ROUND(Y57/G57,3)</f>
        <v>1.4E-2</v>
      </c>
      <c r="Z59" s="539"/>
      <c r="AA59" s="527">
        <f>ROUND(AA57/F57,3)</f>
        <v>0.219</v>
      </c>
      <c r="AB59" s="538">
        <f>ROUND(AB57/G57,3)</f>
        <v>0.19600000000000001</v>
      </c>
      <c r="AC59" s="92"/>
    </row>
    <row r="60" spans="2:29" ht="15" customHeight="1" x14ac:dyDescent="0.2">
      <c r="E60" s="22"/>
      <c r="F60" s="22"/>
      <c r="G60" s="22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22"/>
      <c r="Y60" s="22"/>
      <c r="Z60" s="71"/>
      <c r="AA60" s="22"/>
      <c r="AB60" s="22"/>
      <c r="AC60" s="22"/>
    </row>
    <row r="327" spans="32:60" ht="20.399999999999999" x14ac:dyDescent="0.2">
      <c r="AF327" s="1" ph="1"/>
      <c r="AI327" s="1" ph="1"/>
      <c r="AO327" s="1" ph="1"/>
      <c r="AR327" s="1" ph="1"/>
      <c r="AV327" s="1" ph="1"/>
      <c r="AY327" s="1" ph="1"/>
      <c r="BA327" s="1" ph="1"/>
      <c r="BD327" s="1" ph="1"/>
      <c r="BE327" s="1" ph="1"/>
      <c r="BH327" s="1" ph="1"/>
    </row>
    <row r="338" spans="32:60" ht="20.399999999999999" x14ac:dyDescent="0.2">
      <c r="AF338" s="1" ph="1"/>
      <c r="AI338" s="1" ph="1"/>
      <c r="AO338" s="1" ph="1"/>
      <c r="AR338" s="1" ph="1"/>
      <c r="AV338" s="1" ph="1"/>
      <c r="AY338" s="1" ph="1"/>
      <c r="BA338" s="1" ph="1"/>
      <c r="BD338" s="1" ph="1"/>
      <c r="BE338" s="1" ph="1"/>
      <c r="BH338" s="1" ph="1"/>
    </row>
    <row r="352" spans="32:60" ht="20.399999999999999" x14ac:dyDescent="0.2">
      <c r="AF352" s="1" ph="1"/>
      <c r="AI352" s="1" ph="1"/>
      <c r="AO352" s="1" ph="1"/>
      <c r="AR352" s="1" ph="1"/>
      <c r="AV352" s="1" ph="1"/>
      <c r="AY352" s="1" ph="1"/>
      <c r="BA352" s="1" ph="1"/>
      <c r="BD352" s="1" ph="1"/>
      <c r="BE352" s="1" ph="1"/>
      <c r="BH352" s="1" ph="1"/>
    </row>
    <row r="391" spans="32:60" ht="20.399999999999999" x14ac:dyDescent="0.2">
      <c r="AF391" s="1" ph="1"/>
      <c r="AI391" s="1" ph="1"/>
      <c r="AO391" s="1" ph="1"/>
      <c r="AR391" s="1" ph="1"/>
      <c r="AV391" s="1" ph="1"/>
      <c r="AY391" s="1" ph="1"/>
      <c r="BA391" s="1" ph="1"/>
      <c r="BD391" s="1" ph="1"/>
      <c r="BE391" s="1" ph="1"/>
      <c r="BH391" s="1" ph="1"/>
    </row>
    <row r="402" spans="32:60" ht="20.399999999999999" x14ac:dyDescent="0.2">
      <c r="AF402" s="1" ph="1"/>
      <c r="AI402" s="1" ph="1"/>
      <c r="AO402" s="1" ph="1"/>
      <c r="AR402" s="1" ph="1"/>
      <c r="AV402" s="1" ph="1"/>
      <c r="AY402" s="1" ph="1"/>
      <c r="BA402" s="1" ph="1"/>
      <c r="BD402" s="1" ph="1"/>
      <c r="BE402" s="1" ph="1"/>
      <c r="BH402" s="1" ph="1"/>
    </row>
    <row r="416" spans="32:60" ht="20.399999999999999" x14ac:dyDescent="0.2">
      <c r="AF416" s="1" ph="1"/>
      <c r="AI416" s="1" ph="1"/>
      <c r="AO416" s="1" ph="1"/>
      <c r="AR416" s="1" ph="1"/>
      <c r="AV416" s="1" ph="1"/>
      <c r="AY416" s="1" ph="1"/>
      <c r="BA416" s="1" ph="1"/>
      <c r="BD416" s="1" ph="1"/>
      <c r="BE416" s="1" ph="1"/>
      <c r="BH416" s="1" ph="1"/>
    </row>
    <row r="417" spans="32:60" ht="20.399999999999999" x14ac:dyDescent="0.2">
      <c r="AF417" s="1" ph="1"/>
      <c r="AI417" s="1" ph="1"/>
      <c r="AO417" s="1" ph="1"/>
      <c r="AR417" s="1" ph="1"/>
      <c r="AV417" s="1" ph="1"/>
      <c r="AY417" s="1" ph="1"/>
      <c r="BA417" s="1" ph="1"/>
      <c r="BD417" s="1" ph="1"/>
      <c r="BE417" s="1" ph="1"/>
      <c r="BH417" s="1" ph="1"/>
    </row>
    <row r="430" spans="32:60" ht="20.399999999999999" x14ac:dyDescent="0.2">
      <c r="AF430" s="1" ph="1"/>
      <c r="AI430" s="1" ph="1"/>
      <c r="AO430" s="1" ph="1"/>
      <c r="AR430" s="1" ph="1"/>
      <c r="AV430" s="1" ph="1"/>
      <c r="AY430" s="1" ph="1"/>
      <c r="BA430" s="1" ph="1"/>
      <c r="BD430" s="1" ph="1"/>
      <c r="BE430" s="1" ph="1"/>
      <c r="BH430" s="1" ph="1"/>
    </row>
    <row r="432" spans="32:60" ht="20.399999999999999" x14ac:dyDescent="0.2">
      <c r="AF432" s="1" ph="1"/>
      <c r="AI432" s="1" ph="1"/>
      <c r="AO432" s="1" ph="1"/>
      <c r="AR432" s="1" ph="1"/>
      <c r="AV432" s="1" ph="1"/>
      <c r="AY432" s="1" ph="1"/>
      <c r="BA432" s="1" ph="1"/>
      <c r="BD432" s="1" ph="1"/>
      <c r="BE432" s="1" ph="1"/>
      <c r="BH432" s="1" ph="1"/>
    </row>
    <row r="433" spans="32:60" ht="20.399999999999999" x14ac:dyDescent="0.2">
      <c r="AF433" s="1" ph="1"/>
      <c r="AI433" s="1" ph="1"/>
      <c r="AO433" s="1" ph="1"/>
      <c r="AR433" s="1" ph="1"/>
      <c r="AV433" s="1" ph="1"/>
      <c r="AY433" s="1" ph="1"/>
      <c r="BA433" s="1" ph="1"/>
      <c r="BD433" s="1" ph="1"/>
      <c r="BE433" s="1" ph="1"/>
      <c r="BH433" s="1" ph="1"/>
    </row>
    <row r="472" spans="32:60" ht="20.399999999999999" x14ac:dyDescent="0.2">
      <c r="AF472" s="1" ph="1"/>
      <c r="AI472" s="1" ph="1"/>
      <c r="AO472" s="1" ph="1"/>
      <c r="AR472" s="1" ph="1"/>
      <c r="AV472" s="1" ph="1"/>
      <c r="AY472" s="1" ph="1"/>
      <c r="BA472" s="1" ph="1"/>
      <c r="BD472" s="1" ph="1"/>
      <c r="BE472" s="1" ph="1"/>
      <c r="BH472" s="1" ph="1"/>
    </row>
    <row r="483" spans="32:60" ht="20.399999999999999" x14ac:dyDescent="0.2">
      <c r="AF483" s="1" ph="1"/>
      <c r="AI483" s="1" ph="1"/>
      <c r="AO483" s="1" ph="1"/>
      <c r="AR483" s="1" ph="1"/>
      <c r="AV483" s="1" ph="1"/>
      <c r="AY483" s="1" ph="1"/>
      <c r="BA483" s="1" ph="1"/>
      <c r="BD483" s="1" ph="1"/>
      <c r="BE483" s="1" ph="1"/>
      <c r="BH483" s="1" ph="1"/>
    </row>
    <row r="497" spans="32:60" ht="20.399999999999999" x14ac:dyDescent="0.2">
      <c r="AF497" s="1" ph="1"/>
      <c r="AI497" s="1" ph="1"/>
      <c r="AO497" s="1" ph="1"/>
      <c r="AR497" s="1" ph="1"/>
      <c r="AV497" s="1" ph="1"/>
      <c r="AY497" s="1" ph="1"/>
      <c r="BA497" s="1" ph="1"/>
      <c r="BD497" s="1" ph="1"/>
      <c r="BE497" s="1" ph="1"/>
      <c r="BH497" s="1" ph="1"/>
    </row>
    <row r="498" spans="32:60" ht="20.399999999999999" x14ac:dyDescent="0.2">
      <c r="AF498" s="1" ph="1"/>
      <c r="AI498" s="1" ph="1"/>
      <c r="AO498" s="1" ph="1"/>
      <c r="AR498" s="1" ph="1"/>
      <c r="AV498" s="1" ph="1"/>
      <c r="AY498" s="1" ph="1"/>
      <c r="BA498" s="1" ph="1"/>
      <c r="BD498" s="1" ph="1"/>
      <c r="BE498" s="1" ph="1"/>
      <c r="BH498" s="1" ph="1"/>
    </row>
    <row r="511" spans="32:60" ht="20.399999999999999" x14ac:dyDescent="0.2">
      <c r="AF511" s="1" ph="1"/>
      <c r="AI511" s="1" ph="1"/>
      <c r="AO511" s="1" ph="1"/>
      <c r="AR511" s="1" ph="1"/>
      <c r="AV511" s="1" ph="1"/>
      <c r="AY511" s="1" ph="1"/>
      <c r="BA511" s="1" ph="1"/>
      <c r="BD511" s="1" ph="1"/>
      <c r="BE511" s="1" ph="1"/>
      <c r="BH511" s="1" ph="1"/>
    </row>
    <row r="513" spans="32:60" ht="20.399999999999999" x14ac:dyDescent="0.2">
      <c r="AF513" s="1" ph="1"/>
      <c r="AI513" s="1" ph="1"/>
      <c r="AO513" s="1" ph="1"/>
      <c r="AR513" s="1" ph="1"/>
      <c r="AV513" s="1" ph="1"/>
      <c r="AY513" s="1" ph="1"/>
      <c r="BA513" s="1" ph="1"/>
      <c r="BD513" s="1" ph="1"/>
      <c r="BE513" s="1" ph="1"/>
      <c r="BH513" s="1" ph="1"/>
    </row>
    <row r="514" spans="32:60" ht="20.399999999999999" x14ac:dyDescent="0.2">
      <c r="AF514" s="1" ph="1"/>
      <c r="AI514" s="1" ph="1"/>
      <c r="AO514" s="1" ph="1"/>
      <c r="AR514" s="1" ph="1"/>
      <c r="AV514" s="1" ph="1"/>
      <c r="AY514" s="1" ph="1"/>
      <c r="BA514" s="1" ph="1"/>
      <c r="BD514" s="1" ph="1"/>
      <c r="BE514" s="1" ph="1"/>
      <c r="BH514" s="1" ph="1"/>
    </row>
    <row r="517" spans="32:60" ht="20.399999999999999" x14ac:dyDescent="0.2">
      <c r="AF517" s="1" ph="1"/>
      <c r="AI517" s="1" ph="1"/>
      <c r="AO517" s="1" ph="1"/>
      <c r="AR517" s="1" ph="1"/>
      <c r="AV517" s="1" ph="1"/>
      <c r="AY517" s="1" ph="1"/>
      <c r="BA517" s="1" ph="1"/>
      <c r="BD517" s="1" ph="1"/>
      <c r="BE517" s="1" ph="1"/>
      <c r="BH517" s="1" ph="1"/>
    </row>
    <row r="518" spans="32:60" ht="20.399999999999999" x14ac:dyDescent="0.2">
      <c r="AF518" s="1" ph="1"/>
      <c r="AI518" s="1" ph="1"/>
      <c r="AO518" s="1" ph="1"/>
      <c r="AR518" s="1" ph="1"/>
      <c r="AV518" s="1" ph="1"/>
      <c r="AY518" s="1" ph="1"/>
      <c r="BA518" s="1" ph="1"/>
      <c r="BD518" s="1" ph="1"/>
      <c r="BE518" s="1" ph="1"/>
      <c r="BH518" s="1" ph="1"/>
    </row>
    <row r="519" spans="32:60" ht="20.399999999999999" x14ac:dyDescent="0.2">
      <c r="AF519" s="1" ph="1"/>
      <c r="AI519" s="1" ph="1"/>
      <c r="AO519" s="1" ph="1"/>
      <c r="AR519" s="1" ph="1"/>
      <c r="AV519" s="1" ph="1"/>
      <c r="AY519" s="1" ph="1"/>
      <c r="BA519" s="1" ph="1"/>
      <c r="BD519" s="1" ph="1"/>
      <c r="BE519" s="1" ph="1"/>
      <c r="BH519" s="1" ph="1"/>
    </row>
    <row r="521" spans="32:60" ht="20.399999999999999" x14ac:dyDescent="0.2">
      <c r="AF521" s="1" ph="1"/>
      <c r="AI521" s="1" ph="1"/>
      <c r="AO521" s="1" ph="1"/>
      <c r="AR521" s="1" ph="1"/>
      <c r="AV521" s="1" ph="1"/>
      <c r="AY521" s="1" ph="1"/>
      <c r="BA521" s="1" ph="1"/>
      <c r="BD521" s="1" ph="1"/>
      <c r="BE521" s="1" ph="1"/>
      <c r="BH521" s="1" ph="1"/>
    </row>
    <row r="522" spans="32:60" ht="20.399999999999999" x14ac:dyDescent="0.2">
      <c r="AF522" s="1" ph="1"/>
      <c r="AI522" s="1" ph="1"/>
      <c r="AO522" s="1" ph="1"/>
      <c r="AR522" s="1" ph="1"/>
      <c r="AV522" s="1" ph="1"/>
      <c r="AY522" s="1" ph="1"/>
      <c r="BA522" s="1" ph="1"/>
      <c r="BD522" s="1" ph="1"/>
      <c r="BE522" s="1" ph="1"/>
      <c r="BH522" s="1" ph="1"/>
    </row>
    <row r="524" spans="32:60" ht="20.399999999999999" x14ac:dyDescent="0.2">
      <c r="AF524" s="1" ph="1"/>
      <c r="AI524" s="1" ph="1"/>
      <c r="AO524" s="1" ph="1"/>
      <c r="AR524" s="1" ph="1"/>
      <c r="AV524" s="1" ph="1"/>
      <c r="AY524" s="1" ph="1"/>
      <c r="BA524" s="1" ph="1"/>
      <c r="BD524" s="1" ph="1"/>
      <c r="BE524" s="1" ph="1"/>
      <c r="BH524" s="1" ph="1"/>
    </row>
    <row r="525" spans="32:60" ht="20.399999999999999" x14ac:dyDescent="0.2">
      <c r="AF525" s="1" ph="1"/>
      <c r="AI525" s="1" ph="1"/>
      <c r="AO525" s="1" ph="1"/>
      <c r="AR525" s="1" ph="1"/>
      <c r="AV525" s="1" ph="1"/>
      <c r="AY525" s="1" ph="1"/>
      <c r="BA525" s="1" ph="1"/>
      <c r="BD525" s="1" ph="1"/>
      <c r="BE525" s="1" ph="1"/>
      <c r="BH525" s="1" ph="1"/>
    </row>
    <row r="526" spans="32:60" ht="20.399999999999999" x14ac:dyDescent="0.2">
      <c r="AF526" s="1" ph="1"/>
      <c r="AI526" s="1" ph="1"/>
      <c r="AO526" s="1" ph="1"/>
      <c r="AR526" s="1" ph="1"/>
      <c r="AV526" s="1" ph="1"/>
      <c r="AY526" s="1" ph="1"/>
      <c r="BA526" s="1" ph="1"/>
      <c r="BD526" s="1" ph="1"/>
      <c r="BE526" s="1" ph="1"/>
      <c r="BH526" s="1" ph="1"/>
    </row>
    <row r="527" spans="32:60" ht="20.399999999999999" x14ac:dyDescent="0.2">
      <c r="AF527" s="1" ph="1"/>
      <c r="AI527" s="1" ph="1"/>
      <c r="AO527" s="1" ph="1"/>
      <c r="AR527" s="1" ph="1"/>
      <c r="AV527" s="1" ph="1"/>
      <c r="AY527" s="1" ph="1"/>
      <c r="BA527" s="1" ph="1"/>
      <c r="BD527" s="1" ph="1"/>
      <c r="BE527" s="1" ph="1"/>
      <c r="BH527" s="1" ph="1"/>
    </row>
    <row r="530" spans="32:60" ht="20.399999999999999" x14ac:dyDescent="0.2">
      <c r="AF530" s="1" ph="1"/>
      <c r="AI530" s="1" ph="1"/>
      <c r="AO530" s="1" ph="1"/>
      <c r="AR530" s="1" ph="1"/>
      <c r="AV530" s="1" ph="1"/>
      <c r="AY530" s="1" ph="1"/>
      <c r="BA530" s="1" ph="1"/>
      <c r="BD530" s="1" ph="1"/>
      <c r="BE530" s="1" ph="1"/>
      <c r="BH530" s="1" ph="1"/>
    </row>
    <row r="531" spans="32:60" ht="20.399999999999999" x14ac:dyDescent="0.2">
      <c r="AF531" s="1" ph="1"/>
      <c r="AI531" s="1" ph="1"/>
      <c r="AO531" s="1" ph="1"/>
      <c r="AR531" s="1" ph="1"/>
      <c r="AV531" s="1" ph="1"/>
      <c r="AY531" s="1" ph="1"/>
      <c r="BA531" s="1" ph="1"/>
      <c r="BD531" s="1" ph="1"/>
      <c r="BE531" s="1" ph="1"/>
      <c r="BH531" s="1" ph="1"/>
    </row>
    <row r="532" spans="32:60" ht="20.399999999999999" x14ac:dyDescent="0.2">
      <c r="AF532" s="1" ph="1"/>
      <c r="AI532" s="1" ph="1"/>
      <c r="AO532" s="1" ph="1"/>
      <c r="AR532" s="1" ph="1"/>
      <c r="AV532" s="1" ph="1"/>
      <c r="AY532" s="1" ph="1"/>
      <c r="BA532" s="1" ph="1"/>
      <c r="BD532" s="1" ph="1"/>
      <c r="BE532" s="1" ph="1"/>
      <c r="BH532" s="1" ph="1"/>
    </row>
    <row r="534" spans="32:60" ht="20.399999999999999" x14ac:dyDescent="0.2">
      <c r="AF534" s="1" ph="1"/>
      <c r="AI534" s="1" ph="1"/>
      <c r="AO534" s="1" ph="1"/>
      <c r="AR534" s="1" ph="1"/>
      <c r="AV534" s="1" ph="1"/>
      <c r="AY534" s="1" ph="1"/>
      <c r="BA534" s="1" ph="1"/>
      <c r="BD534" s="1" ph="1"/>
      <c r="BE534" s="1" ph="1"/>
      <c r="BH534" s="1" ph="1"/>
    </row>
    <row r="535" spans="32:60" ht="20.399999999999999" x14ac:dyDescent="0.2">
      <c r="AF535" s="1" ph="1"/>
      <c r="AI535" s="1" ph="1"/>
      <c r="AO535" s="1" ph="1"/>
      <c r="AR535" s="1" ph="1"/>
      <c r="AV535" s="1" ph="1"/>
      <c r="AY535" s="1" ph="1"/>
      <c r="BA535" s="1" ph="1"/>
      <c r="BD535" s="1" ph="1"/>
      <c r="BE535" s="1" ph="1"/>
      <c r="BH535" s="1" ph="1"/>
    </row>
    <row r="537" spans="32:60" ht="20.399999999999999" x14ac:dyDescent="0.2">
      <c r="AF537" s="1" ph="1"/>
      <c r="AI537" s="1" ph="1"/>
      <c r="AO537" s="1" ph="1"/>
      <c r="AR537" s="1" ph="1"/>
      <c r="AV537" s="1" ph="1"/>
      <c r="AY537" s="1" ph="1"/>
      <c r="BA537" s="1" ph="1"/>
      <c r="BD537" s="1" ph="1"/>
      <c r="BE537" s="1" ph="1"/>
      <c r="BH537" s="1" ph="1"/>
    </row>
    <row r="538" spans="32:60" ht="20.399999999999999" x14ac:dyDescent="0.2">
      <c r="AF538" s="1" ph="1"/>
      <c r="AI538" s="1" ph="1"/>
      <c r="AO538" s="1" ph="1"/>
      <c r="AR538" s="1" ph="1"/>
      <c r="AV538" s="1" ph="1"/>
      <c r="AY538" s="1" ph="1"/>
      <c r="BA538" s="1" ph="1"/>
      <c r="BD538" s="1" ph="1"/>
      <c r="BE538" s="1" ph="1"/>
      <c r="BH538" s="1" ph="1"/>
    </row>
    <row r="539" spans="32:60" ht="20.399999999999999" x14ac:dyDescent="0.2">
      <c r="AF539" s="1" ph="1"/>
      <c r="AI539" s="1" ph="1"/>
      <c r="AO539" s="1" ph="1"/>
      <c r="AR539" s="1" ph="1"/>
      <c r="AV539" s="1" ph="1"/>
      <c r="AY539" s="1" ph="1"/>
      <c r="BA539" s="1" ph="1"/>
      <c r="BD539" s="1" ph="1"/>
      <c r="BE539" s="1" ph="1"/>
      <c r="BH539" s="1" ph="1"/>
    </row>
    <row r="540" spans="32:60" ht="20.399999999999999" x14ac:dyDescent="0.2">
      <c r="AF540" s="1" ph="1"/>
      <c r="AI540" s="1" ph="1"/>
      <c r="AO540" s="1" ph="1"/>
      <c r="AR540" s="1" ph="1"/>
      <c r="AV540" s="1" ph="1"/>
      <c r="AY540" s="1" ph="1"/>
      <c r="BA540" s="1" ph="1"/>
      <c r="BD540" s="1" ph="1"/>
      <c r="BE540" s="1" ph="1"/>
      <c r="BH540" s="1" ph="1"/>
    </row>
  </sheetData>
  <mergeCells count="41">
    <mergeCell ref="C30:C32"/>
    <mergeCell ref="C33:C35"/>
    <mergeCell ref="B36:B59"/>
    <mergeCell ref="C36:C38"/>
    <mergeCell ref="C39:C41"/>
    <mergeCell ref="C42:C44"/>
    <mergeCell ref="C45:C47"/>
    <mergeCell ref="C48:C50"/>
    <mergeCell ref="C51:C53"/>
    <mergeCell ref="B18:B35"/>
    <mergeCell ref="C18:C20"/>
    <mergeCell ref="C21:C23"/>
    <mergeCell ref="C24:C26"/>
    <mergeCell ref="C27:C29"/>
    <mergeCell ref="X12:X14"/>
    <mergeCell ref="Y12:Y14"/>
    <mergeCell ref="AA12:AA14"/>
    <mergeCell ref="AB12:AB14"/>
    <mergeCell ref="B15:C17"/>
    <mergeCell ref="O12:O14"/>
    <mergeCell ref="P12:P14"/>
    <mergeCell ref="R12:R14"/>
    <mergeCell ref="S12:S14"/>
    <mergeCell ref="U12:U14"/>
    <mergeCell ref="V12:V14"/>
    <mergeCell ref="Q11:Q14"/>
    <mergeCell ref="T11:T14"/>
    <mergeCell ref="W11:W14"/>
    <mergeCell ref="Z11:Z14"/>
    <mergeCell ref="F12:F14"/>
    <mergeCell ref="N11:N14"/>
    <mergeCell ref="B7:C14"/>
    <mergeCell ref="D7:D14"/>
    <mergeCell ref="E11:E14"/>
    <mergeCell ref="H11:H14"/>
    <mergeCell ref="K11:K14"/>
    <mergeCell ref="G12:G14"/>
    <mergeCell ref="I12:I14"/>
    <mergeCell ref="J12:J14"/>
    <mergeCell ref="L12:L14"/>
    <mergeCell ref="M12:M14"/>
  </mergeCells>
  <phoneticPr fontId="2"/>
  <pageMargins left="0.74" right="0.28000000000000003" top="0.77" bottom="0.59" header="0.45" footer="0.19685039370078741"/>
  <pageSetup paperSize="9" scale="63" firstPageNumber="1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6E759-2856-481A-967C-20C53C87C227}">
  <sheetPr>
    <tabColor rgb="FFFFFF00"/>
  </sheetPr>
  <dimension ref="B2:BH540"/>
  <sheetViews>
    <sheetView view="pageBreakPreview" topLeftCell="C1" zoomScale="115" zoomScaleNormal="95" zoomScaleSheetLayoutView="115" workbookViewId="0">
      <selection activeCell="AB52" sqref="AB52"/>
    </sheetView>
  </sheetViews>
  <sheetFormatPr defaultColWidth="9" defaultRowHeight="13.2" x14ac:dyDescent="0.2"/>
  <cols>
    <col min="1" max="1" width="5" style="1" customWidth="1"/>
    <col min="2" max="2" width="3.6640625" style="1" customWidth="1"/>
    <col min="3" max="3" width="15.88671875" style="1" customWidth="1"/>
    <col min="4" max="4" width="8.88671875" style="1" customWidth="1"/>
    <col min="5" max="5" width="9.6640625" style="2" bestFit="1" customWidth="1"/>
    <col min="6" max="7" width="7.6640625" style="1" customWidth="1"/>
    <col min="8" max="13" width="7.33203125" style="46" customWidth="1"/>
    <col min="14" max="14" width="9" style="47" customWidth="1"/>
    <col min="15" max="16" width="7.33203125" style="46" customWidth="1"/>
    <col min="17" max="17" width="9.109375" style="46" bestFit="1" customWidth="1"/>
    <col min="18" max="19" width="7.33203125" style="47" customWidth="1"/>
    <col min="20" max="20" width="9.109375" style="47" bestFit="1" customWidth="1"/>
    <col min="21" max="22" width="7.33203125" style="46" customWidth="1"/>
    <col min="23" max="23" width="8.109375" style="47" customWidth="1"/>
    <col min="24" max="25" width="7.33203125" style="1" customWidth="1"/>
    <col min="26" max="26" width="8.109375" style="47" customWidth="1"/>
    <col min="27" max="28" width="7.33203125" style="1" customWidth="1"/>
    <col min="29" max="29" width="5.109375" style="1" customWidth="1"/>
    <col min="30" max="16384" width="9" style="1"/>
  </cols>
  <sheetData>
    <row r="2" spans="2:29" ht="14.4" x14ac:dyDescent="0.2">
      <c r="B2" s="20" t="s">
        <v>242</v>
      </c>
    </row>
    <row r="3" spans="2:29" x14ac:dyDescent="0.2">
      <c r="T3" s="30" t="s">
        <v>203</v>
      </c>
      <c r="X3" s="2"/>
      <c r="AA3" s="2"/>
    </row>
    <row r="4" spans="2:29" x14ac:dyDescent="0.2">
      <c r="T4" s="30" t="s">
        <v>204</v>
      </c>
      <c r="X4" s="2"/>
      <c r="AA4" s="2"/>
    </row>
    <row r="5" spans="2:29" x14ac:dyDescent="0.2">
      <c r="T5" s="30" t="s">
        <v>205</v>
      </c>
      <c r="X5" s="2"/>
      <c r="AA5" s="2"/>
    </row>
    <row r="6" spans="2:29" x14ac:dyDescent="0.2">
      <c r="F6" s="2"/>
      <c r="G6" s="2"/>
      <c r="N6" s="46"/>
      <c r="R6" s="46"/>
      <c r="S6" s="46"/>
      <c r="T6" s="46"/>
      <c r="W6" s="46"/>
      <c r="X6" s="2"/>
      <c r="Z6" s="46"/>
      <c r="AA6" s="2" t="s">
        <v>206</v>
      </c>
      <c r="AC6" s="2"/>
    </row>
    <row r="7" spans="2:29" ht="8.25" customHeight="1" thickBot="1" x14ac:dyDescent="0.25">
      <c r="B7" s="653"/>
      <c r="C7" s="654"/>
      <c r="D7" s="673" t="s">
        <v>207</v>
      </c>
      <c r="E7" s="125"/>
      <c r="F7" s="126"/>
      <c r="G7" s="126"/>
      <c r="H7" s="130"/>
      <c r="I7" s="130"/>
      <c r="J7" s="130"/>
      <c r="K7" s="130"/>
      <c r="L7" s="130"/>
      <c r="M7" s="130"/>
      <c r="N7" s="130"/>
      <c r="O7" s="130"/>
      <c r="P7" s="130"/>
      <c r="Q7" s="131"/>
      <c r="R7" s="131"/>
      <c r="S7" s="131"/>
      <c r="T7" s="130"/>
      <c r="U7" s="130"/>
      <c r="V7" s="130"/>
      <c r="W7" s="130"/>
      <c r="X7" s="132"/>
      <c r="Y7" s="133"/>
      <c r="Z7" s="130"/>
      <c r="AA7" s="132"/>
      <c r="AB7" s="133"/>
    </row>
    <row r="8" spans="2:29" ht="13.5" customHeight="1" thickTop="1" thickBot="1" x14ac:dyDescent="0.25">
      <c r="B8" s="655"/>
      <c r="C8" s="656"/>
      <c r="D8" s="651"/>
      <c r="E8" s="127"/>
      <c r="F8" s="128"/>
      <c r="G8" s="128"/>
      <c r="H8" s="96"/>
      <c r="I8" s="97"/>
      <c r="J8" s="98"/>
      <c r="K8" s="96"/>
      <c r="L8" s="97"/>
      <c r="M8" s="97"/>
      <c r="N8" s="109"/>
      <c r="O8" s="109"/>
      <c r="P8" s="109"/>
      <c r="Q8" s="110"/>
      <c r="R8" s="110"/>
      <c r="S8" s="110"/>
      <c r="T8" s="109"/>
      <c r="U8" s="109"/>
      <c r="V8" s="109"/>
      <c r="W8" s="109"/>
      <c r="X8" s="111"/>
      <c r="Y8" s="111"/>
      <c r="Z8" s="109"/>
      <c r="AA8" s="111"/>
      <c r="AB8" s="112"/>
    </row>
    <row r="9" spans="2:29" ht="12.75" customHeight="1" x14ac:dyDescent="0.2">
      <c r="B9" s="655"/>
      <c r="C9" s="656"/>
      <c r="D9" s="651"/>
      <c r="E9" s="127"/>
      <c r="F9" s="128"/>
      <c r="G9" s="128"/>
      <c r="H9" s="99"/>
      <c r="J9" s="100"/>
      <c r="K9" s="99"/>
      <c r="N9" s="120"/>
      <c r="O9" s="121"/>
      <c r="P9" s="121"/>
      <c r="Q9" s="139"/>
      <c r="R9" s="121"/>
      <c r="S9" s="121"/>
      <c r="T9" s="139"/>
      <c r="U9" s="121"/>
      <c r="V9" s="140"/>
      <c r="W9" s="120"/>
      <c r="X9" s="72"/>
      <c r="Y9" s="167"/>
      <c r="Z9" s="139"/>
      <c r="AA9" s="72"/>
      <c r="AB9" s="134"/>
    </row>
    <row r="10" spans="2:29" ht="12" customHeight="1" x14ac:dyDescent="0.2">
      <c r="B10" s="655"/>
      <c r="C10" s="656"/>
      <c r="D10" s="651"/>
      <c r="E10" s="127"/>
      <c r="F10" s="128"/>
      <c r="G10" s="128"/>
      <c r="H10" s="99"/>
      <c r="I10" s="49"/>
      <c r="J10" s="101"/>
      <c r="K10" s="99"/>
      <c r="L10" s="49"/>
      <c r="M10" s="50"/>
      <c r="N10" s="122"/>
      <c r="O10" s="123"/>
      <c r="P10" s="123"/>
      <c r="Q10" s="144"/>
      <c r="R10" s="145"/>
      <c r="S10" s="146"/>
      <c r="T10" s="144"/>
      <c r="U10" s="145"/>
      <c r="V10" s="148"/>
      <c r="W10" s="122"/>
      <c r="X10" s="135"/>
      <c r="Y10" s="168"/>
      <c r="Z10" s="171"/>
      <c r="AA10" s="135"/>
      <c r="AB10" s="136"/>
      <c r="AC10" s="48"/>
    </row>
    <row r="11" spans="2:29" ht="12" customHeight="1" x14ac:dyDescent="0.2">
      <c r="B11" s="655"/>
      <c r="C11" s="656"/>
      <c r="D11" s="651"/>
      <c r="E11" s="647" t="s">
        <v>220</v>
      </c>
      <c r="F11" s="129"/>
      <c r="G11" s="129"/>
      <c r="H11" s="637" t="s">
        <v>221</v>
      </c>
      <c r="I11" s="51"/>
      <c r="J11" s="102"/>
      <c r="K11" s="637" t="s">
        <v>222</v>
      </c>
      <c r="L11" s="51"/>
      <c r="M11" s="52"/>
      <c r="N11" s="659" t="s">
        <v>223</v>
      </c>
      <c r="O11" s="124"/>
      <c r="P11" s="124"/>
      <c r="Q11" s="670" t="s">
        <v>224</v>
      </c>
      <c r="R11" s="51"/>
      <c r="S11" s="147"/>
      <c r="T11" s="670" t="s">
        <v>225</v>
      </c>
      <c r="U11" s="51"/>
      <c r="V11" s="52"/>
      <c r="W11" s="632" t="s">
        <v>226</v>
      </c>
      <c r="X11" s="137"/>
      <c r="Y11" s="169"/>
      <c r="Z11" s="640" t="s">
        <v>227</v>
      </c>
      <c r="AA11" s="137"/>
      <c r="AB11" s="138"/>
      <c r="AC11" s="48"/>
    </row>
    <row r="12" spans="2:29" ht="12.75" customHeight="1" x14ac:dyDescent="0.2">
      <c r="B12" s="655"/>
      <c r="C12" s="656"/>
      <c r="D12" s="651"/>
      <c r="E12" s="648"/>
      <c r="F12" s="643" t="s">
        <v>216</v>
      </c>
      <c r="G12" s="645" t="s">
        <v>217</v>
      </c>
      <c r="H12" s="638"/>
      <c r="I12" s="615" t="s">
        <v>216</v>
      </c>
      <c r="J12" s="662" t="s">
        <v>217</v>
      </c>
      <c r="K12" s="638"/>
      <c r="L12" s="615" t="s">
        <v>216</v>
      </c>
      <c r="M12" s="598" t="s">
        <v>217</v>
      </c>
      <c r="N12" s="660"/>
      <c r="O12" s="624" t="s">
        <v>216</v>
      </c>
      <c r="P12" s="626" t="s">
        <v>217</v>
      </c>
      <c r="Q12" s="671"/>
      <c r="R12" s="615" t="s">
        <v>216</v>
      </c>
      <c r="S12" s="615" t="s">
        <v>217</v>
      </c>
      <c r="T12" s="671"/>
      <c r="U12" s="615" t="s">
        <v>216</v>
      </c>
      <c r="V12" s="630" t="s">
        <v>217</v>
      </c>
      <c r="W12" s="633"/>
      <c r="X12" s="635" t="s">
        <v>216</v>
      </c>
      <c r="Y12" s="622" t="s">
        <v>217</v>
      </c>
      <c r="Z12" s="641"/>
      <c r="AA12" s="635" t="s">
        <v>216</v>
      </c>
      <c r="AB12" s="674" t="s">
        <v>217</v>
      </c>
      <c r="AC12" s="48"/>
    </row>
    <row r="13" spans="2:29" ht="9.75" customHeight="1" x14ac:dyDescent="0.2">
      <c r="B13" s="655"/>
      <c r="C13" s="656"/>
      <c r="D13" s="651"/>
      <c r="E13" s="648"/>
      <c r="F13" s="643"/>
      <c r="G13" s="645"/>
      <c r="H13" s="638"/>
      <c r="I13" s="615"/>
      <c r="J13" s="662"/>
      <c r="K13" s="638"/>
      <c r="L13" s="615"/>
      <c r="M13" s="598"/>
      <c r="N13" s="660"/>
      <c r="O13" s="624"/>
      <c r="P13" s="626"/>
      <c r="Q13" s="671"/>
      <c r="R13" s="615"/>
      <c r="S13" s="615"/>
      <c r="T13" s="671"/>
      <c r="U13" s="615"/>
      <c r="V13" s="630"/>
      <c r="W13" s="633"/>
      <c r="X13" s="635"/>
      <c r="Y13" s="622"/>
      <c r="Z13" s="641"/>
      <c r="AA13" s="635"/>
      <c r="AB13" s="674"/>
      <c r="AC13" s="48"/>
    </row>
    <row r="14" spans="2:29" ht="72" customHeight="1" x14ac:dyDescent="0.2">
      <c r="B14" s="657"/>
      <c r="C14" s="658"/>
      <c r="D14" s="652"/>
      <c r="E14" s="649"/>
      <c r="F14" s="644"/>
      <c r="G14" s="646"/>
      <c r="H14" s="639"/>
      <c r="I14" s="616"/>
      <c r="J14" s="663"/>
      <c r="K14" s="639"/>
      <c r="L14" s="616"/>
      <c r="M14" s="599"/>
      <c r="N14" s="661"/>
      <c r="O14" s="625"/>
      <c r="P14" s="627"/>
      <c r="Q14" s="672"/>
      <c r="R14" s="616"/>
      <c r="S14" s="616"/>
      <c r="T14" s="672"/>
      <c r="U14" s="616"/>
      <c r="V14" s="631"/>
      <c r="W14" s="634"/>
      <c r="X14" s="636"/>
      <c r="Y14" s="623"/>
      <c r="Z14" s="642"/>
      <c r="AA14" s="636"/>
      <c r="AB14" s="675"/>
      <c r="AC14" s="48"/>
    </row>
    <row r="15" spans="2:29" ht="12.9" customHeight="1" x14ac:dyDescent="0.2">
      <c r="B15" s="577" t="s">
        <v>183</v>
      </c>
      <c r="C15" s="593"/>
      <c r="D15" s="295">
        <v>530</v>
      </c>
      <c r="E15" s="34">
        <f>E18+E21+E24+E27+E30+E33</f>
        <v>7391</v>
      </c>
      <c r="F15" s="34">
        <f>F18+F21+F24+F27+F30+F33</f>
        <v>4174</v>
      </c>
      <c r="G15" s="93">
        <f>G18+G21+G24+G27+G30+G33</f>
        <v>3217</v>
      </c>
      <c r="H15" s="103">
        <f t="shared" ref="H15:AB15" si="0">H18+H21+H24+H27+H30+H33</f>
        <v>2502</v>
      </c>
      <c r="I15" s="54">
        <f t="shared" si="0"/>
        <v>1861</v>
      </c>
      <c r="J15" s="104">
        <f t="shared" si="0"/>
        <v>641</v>
      </c>
      <c r="K15" s="113">
        <f t="shared" si="0"/>
        <v>4889</v>
      </c>
      <c r="L15" s="54">
        <f>L18+L21+L24+L27+L30+L33</f>
        <v>2313</v>
      </c>
      <c r="M15" s="57">
        <f t="shared" si="0"/>
        <v>2576</v>
      </c>
      <c r="N15" s="56">
        <f>N18+N21+N24+N27+N30+N33</f>
        <v>3344</v>
      </c>
      <c r="O15" s="54">
        <f t="shared" si="0"/>
        <v>1242</v>
      </c>
      <c r="P15" s="57">
        <f t="shared" si="0"/>
        <v>2102</v>
      </c>
      <c r="Q15" s="54">
        <f>Q18+Q21+Q24+Q27+Q30+Q33</f>
        <v>747</v>
      </c>
      <c r="R15" s="54">
        <f>R18+R21+R24+R27+R30+R33</f>
        <v>407</v>
      </c>
      <c r="S15" s="54">
        <f>S18+S21+S24+S27+S30+S33</f>
        <v>340</v>
      </c>
      <c r="T15" s="54">
        <f t="shared" si="0"/>
        <v>2597</v>
      </c>
      <c r="U15" s="54">
        <f t="shared" si="0"/>
        <v>835</v>
      </c>
      <c r="V15" s="141">
        <f t="shared" si="0"/>
        <v>1762</v>
      </c>
      <c r="W15" s="56">
        <f>W18+W21+W24+W27+W30+W33</f>
        <v>101</v>
      </c>
      <c r="X15" s="34">
        <f>X18+X21+X24+X27+X30+X33</f>
        <v>83</v>
      </c>
      <c r="Y15" s="164">
        <f>Y18+Y21+Y24+Y27+Y30+Y33</f>
        <v>18</v>
      </c>
      <c r="Z15" s="57">
        <f t="shared" si="0"/>
        <v>1444</v>
      </c>
      <c r="AA15" s="34">
        <f t="shared" si="0"/>
        <v>988</v>
      </c>
      <c r="AB15" s="114">
        <f t="shared" si="0"/>
        <v>456</v>
      </c>
      <c r="AC15" s="91"/>
    </row>
    <row r="16" spans="2:29" ht="12.9" customHeight="1" x14ac:dyDescent="0.2">
      <c r="B16" s="578"/>
      <c r="C16" s="594"/>
      <c r="D16" s="297"/>
      <c r="E16" s="214"/>
      <c r="F16" s="214">
        <f>ROUND(F15/E15,3)</f>
        <v>0.56499999999999995</v>
      </c>
      <c r="G16" s="215">
        <f>ROUND(G15/E15,3)</f>
        <v>0.435</v>
      </c>
      <c r="H16" s="216">
        <f>ROUND(H15/E15,3)</f>
        <v>0.33900000000000002</v>
      </c>
      <c r="I16" s="217">
        <f>ROUND(I15/E15,3)</f>
        <v>0.252</v>
      </c>
      <c r="J16" s="218">
        <f>ROUND(J15/E15,3)</f>
        <v>8.6999999999999994E-2</v>
      </c>
      <c r="K16" s="216">
        <f>ROUND(K15/E15,3)</f>
        <v>0.66100000000000003</v>
      </c>
      <c r="L16" s="217">
        <f>ROUND(L15/E15,3)</f>
        <v>0.313</v>
      </c>
      <c r="M16" s="219">
        <f>ROUND(M15/E15,3)</f>
        <v>0.34899999999999998</v>
      </c>
      <c r="N16" s="220">
        <f>ROUND(N15/E15,3)</f>
        <v>0.45200000000000001</v>
      </c>
      <c r="O16" s="217">
        <f>ROUND(O15/E15,3)</f>
        <v>0.16800000000000001</v>
      </c>
      <c r="P16" s="219">
        <f>ROUND(P15/E15,3)</f>
        <v>0.28399999999999997</v>
      </c>
      <c r="Q16" s="217">
        <f>ROUND(Q15/E15,3)</f>
        <v>0.10100000000000001</v>
      </c>
      <c r="R16" s="217">
        <f>ROUND(R15/E15,3)</f>
        <v>5.5E-2</v>
      </c>
      <c r="S16" s="217">
        <f>ROUND(S15/E15,3)</f>
        <v>4.5999999999999999E-2</v>
      </c>
      <c r="T16" s="217">
        <f>ROUND(T15/E15,3)</f>
        <v>0.35099999999999998</v>
      </c>
      <c r="U16" s="217">
        <f>ROUND(U15/E15,3)</f>
        <v>0.113</v>
      </c>
      <c r="V16" s="221">
        <f>ROUND(V15/E15,3)</f>
        <v>0.23799999999999999</v>
      </c>
      <c r="W16" s="220">
        <f>ROUND(W15/E15,3)</f>
        <v>1.4E-2</v>
      </c>
      <c r="X16" s="214">
        <f>ROUND(X15/E15,3)</f>
        <v>1.0999999999999999E-2</v>
      </c>
      <c r="Y16" s="222">
        <f>ROUND(Y15/E15,3)</f>
        <v>2E-3</v>
      </c>
      <c r="Z16" s="223">
        <f>ROUND(Z15/E15,3)</f>
        <v>0.19500000000000001</v>
      </c>
      <c r="AA16" s="214">
        <f>ROUND(AA15/E15,3)</f>
        <v>0.13400000000000001</v>
      </c>
      <c r="AB16" s="224">
        <f>ROUND(AB15/E15,3)</f>
        <v>6.2E-2</v>
      </c>
      <c r="AC16" s="92"/>
    </row>
    <row r="17" spans="2:29" ht="12.75" customHeight="1" thickBot="1" x14ac:dyDescent="0.25">
      <c r="B17" s="595"/>
      <c r="C17" s="596"/>
      <c r="D17" s="300"/>
      <c r="E17" s="270"/>
      <c r="F17" s="225">
        <f>ROUND(F15/F15,3)</f>
        <v>1</v>
      </c>
      <c r="G17" s="226">
        <f>ROUND(G15/G15,3)</f>
        <v>1</v>
      </c>
      <c r="H17" s="227"/>
      <c r="I17" s="228">
        <f>ROUND(I15/F15,3)</f>
        <v>0.44600000000000001</v>
      </c>
      <c r="J17" s="229">
        <f>ROUND(J15/G15,3)</f>
        <v>0.19900000000000001</v>
      </c>
      <c r="K17" s="230"/>
      <c r="L17" s="228">
        <f>ROUND(L15/F15,3)</f>
        <v>0.55400000000000005</v>
      </c>
      <c r="M17" s="231">
        <f>ROUND(M15/G15,3)</f>
        <v>0.80100000000000005</v>
      </c>
      <c r="N17" s="232"/>
      <c r="O17" s="228">
        <f>ROUND(O15/F15,3)</f>
        <v>0.29799999999999999</v>
      </c>
      <c r="P17" s="231">
        <f>ROUND(P15/G15,3)</f>
        <v>0.65300000000000002</v>
      </c>
      <c r="Q17" s="233"/>
      <c r="R17" s="228">
        <f>ROUND(R15/F15,3)</f>
        <v>9.8000000000000004E-2</v>
      </c>
      <c r="S17" s="228">
        <f>ROUND(S15/G15,3)</f>
        <v>0.106</v>
      </c>
      <c r="T17" s="233"/>
      <c r="U17" s="228">
        <f>ROUND(U15/F15,3)</f>
        <v>0.2</v>
      </c>
      <c r="V17" s="234">
        <f>ROUND(V15/G15,3)</f>
        <v>0.54800000000000004</v>
      </c>
      <c r="W17" s="232"/>
      <c r="X17" s="225">
        <f>ROUND(X15/F15,3)</f>
        <v>0.02</v>
      </c>
      <c r="Y17" s="235">
        <f>ROUND(Y15/G15,3)</f>
        <v>6.0000000000000001E-3</v>
      </c>
      <c r="Z17" s="236"/>
      <c r="AA17" s="225">
        <f>ROUND(AA15/F15,3)</f>
        <v>0.23699999999999999</v>
      </c>
      <c r="AB17" s="237">
        <f>ROUND(AB15/G15,3)</f>
        <v>0.14199999999999999</v>
      </c>
      <c r="AC17" s="92"/>
    </row>
    <row r="18" spans="2:29" ht="12.9" customHeight="1" thickTop="1" x14ac:dyDescent="0.2">
      <c r="B18" s="580" t="s">
        <v>184</v>
      </c>
      <c r="C18" s="583" t="s">
        <v>185</v>
      </c>
      <c r="D18" s="302">
        <v>57</v>
      </c>
      <c r="E18" s="60">
        <f>F18+G18</f>
        <v>313</v>
      </c>
      <c r="F18" s="60">
        <f>I18+L18</f>
        <v>252</v>
      </c>
      <c r="G18" s="94">
        <f>J18+M18</f>
        <v>61</v>
      </c>
      <c r="H18" s="105">
        <v>220</v>
      </c>
      <c r="I18" s="62">
        <v>185</v>
      </c>
      <c r="J18" s="106">
        <v>35</v>
      </c>
      <c r="K18" s="115">
        <f>L18+M18</f>
        <v>93</v>
      </c>
      <c r="L18" s="62">
        <f>O18+AA18+X18</f>
        <v>67</v>
      </c>
      <c r="M18" s="64">
        <f>P18+AB18+Y18</f>
        <v>26</v>
      </c>
      <c r="N18" s="61">
        <f>O18+P18</f>
        <v>54</v>
      </c>
      <c r="O18" s="62">
        <f>R18+U18</f>
        <v>35</v>
      </c>
      <c r="P18" s="63">
        <f>S18+V18</f>
        <v>19</v>
      </c>
      <c r="Q18" s="62">
        <v>17</v>
      </c>
      <c r="R18" s="62">
        <v>16</v>
      </c>
      <c r="S18" s="62">
        <v>1</v>
      </c>
      <c r="T18" s="62">
        <v>37</v>
      </c>
      <c r="U18" s="62">
        <v>19</v>
      </c>
      <c r="V18" s="142">
        <v>18</v>
      </c>
      <c r="W18" s="61">
        <v>9</v>
      </c>
      <c r="X18" s="60">
        <v>9</v>
      </c>
      <c r="Y18" s="165">
        <v>0</v>
      </c>
      <c r="Z18" s="172">
        <v>30</v>
      </c>
      <c r="AA18" s="60">
        <v>23</v>
      </c>
      <c r="AB18" s="116">
        <v>7</v>
      </c>
      <c r="AC18" s="91"/>
    </row>
    <row r="19" spans="2:29" ht="12.9" customHeight="1" x14ac:dyDescent="0.2">
      <c r="B19" s="581"/>
      <c r="C19" s="578"/>
      <c r="D19" s="297"/>
      <c r="E19" s="214"/>
      <c r="F19" s="214">
        <f>ROUND(F18/E18,3)</f>
        <v>0.80500000000000005</v>
      </c>
      <c r="G19" s="215">
        <f>ROUND(G18/E18,3)</f>
        <v>0.19500000000000001</v>
      </c>
      <c r="H19" s="216">
        <f>ROUND(H18/E18,3)</f>
        <v>0.70299999999999996</v>
      </c>
      <c r="I19" s="217">
        <f>ROUND(I18/E18,3)</f>
        <v>0.59099999999999997</v>
      </c>
      <c r="J19" s="218">
        <f>ROUND(J18/E18,3)</f>
        <v>0.112</v>
      </c>
      <c r="K19" s="238">
        <f>ROUND(K18/E18,3)</f>
        <v>0.29699999999999999</v>
      </c>
      <c r="L19" s="217">
        <f>ROUND(L18/E18,3)</f>
        <v>0.214</v>
      </c>
      <c r="M19" s="219">
        <f>ROUND(M18/E18,3)</f>
        <v>8.3000000000000004E-2</v>
      </c>
      <c r="N19" s="220">
        <f>ROUND(N18/E18,3)</f>
        <v>0.17299999999999999</v>
      </c>
      <c r="O19" s="217">
        <f>ROUND(O18/E18,3)</f>
        <v>0.112</v>
      </c>
      <c r="P19" s="239">
        <f>ROUND(P18/E18,3)</f>
        <v>6.0999999999999999E-2</v>
      </c>
      <c r="Q19" s="217">
        <f>ROUND(Q18/E18,3)</f>
        <v>5.3999999999999999E-2</v>
      </c>
      <c r="R19" s="217">
        <f>ROUND(R18/E18,3)</f>
        <v>5.0999999999999997E-2</v>
      </c>
      <c r="S19" s="217">
        <f>ROUND(S18/E18,3)</f>
        <v>3.0000000000000001E-3</v>
      </c>
      <c r="T19" s="217">
        <f>ROUND(T18/E18,3)</f>
        <v>0.11799999999999999</v>
      </c>
      <c r="U19" s="217">
        <f>ROUND(U18/E18,3)</f>
        <v>6.0999999999999999E-2</v>
      </c>
      <c r="V19" s="221">
        <f>ROUND(V18/E18,3)</f>
        <v>5.8000000000000003E-2</v>
      </c>
      <c r="W19" s="220">
        <f>ROUND(W18/E18,3)</f>
        <v>2.9000000000000001E-2</v>
      </c>
      <c r="X19" s="214">
        <f>ROUND(X18/E18,3)</f>
        <v>2.9000000000000001E-2</v>
      </c>
      <c r="Y19" s="240">
        <f>ROUND(Y18/E18,3)</f>
        <v>0</v>
      </c>
      <c r="Z19" s="223">
        <f>ROUND(Z18/E18,3)</f>
        <v>9.6000000000000002E-2</v>
      </c>
      <c r="AA19" s="214">
        <f>ROUND(AA18/E18,3)</f>
        <v>7.2999999999999995E-2</v>
      </c>
      <c r="AB19" s="241">
        <f>ROUND(AB18/E18,3)</f>
        <v>2.1999999999999999E-2</v>
      </c>
      <c r="AC19" s="92"/>
    </row>
    <row r="20" spans="2:29" ht="12.9" customHeight="1" x14ac:dyDescent="0.2">
      <c r="B20" s="581"/>
      <c r="C20" s="579"/>
      <c r="D20" s="80"/>
      <c r="E20" s="271"/>
      <c r="F20" s="242">
        <f>ROUND(F18/F18,3)</f>
        <v>1</v>
      </c>
      <c r="G20" s="243">
        <f>ROUND(G18/G18,3)</f>
        <v>1</v>
      </c>
      <c r="H20" s="244"/>
      <c r="I20" s="245">
        <f>ROUND(I18/F18,3)</f>
        <v>0.73399999999999999</v>
      </c>
      <c r="J20" s="246">
        <f>ROUND(J18/G18,3)</f>
        <v>0.57399999999999995</v>
      </c>
      <c r="K20" s="247"/>
      <c r="L20" s="245">
        <f>ROUND(L18/F18,3)</f>
        <v>0.26600000000000001</v>
      </c>
      <c r="M20" s="248">
        <f>ROUND(M18/G18,3)</f>
        <v>0.42599999999999999</v>
      </c>
      <c r="N20" s="249"/>
      <c r="O20" s="245">
        <f>ROUND(O18/F18,3)</f>
        <v>0.13900000000000001</v>
      </c>
      <c r="P20" s="250">
        <f>ROUND(P18/G18,3)</f>
        <v>0.311</v>
      </c>
      <c r="Q20" s="251"/>
      <c r="R20" s="245">
        <f>ROUND(R18/F18,3)</f>
        <v>6.3E-2</v>
      </c>
      <c r="S20" s="245">
        <f>ROUND(S18/G18,3)</f>
        <v>1.6E-2</v>
      </c>
      <c r="T20" s="251"/>
      <c r="U20" s="245">
        <f>ROUND(U18/F18,3)</f>
        <v>7.4999999999999997E-2</v>
      </c>
      <c r="V20" s="252">
        <f>ROUND(V18/G18,3)</f>
        <v>0.29499999999999998</v>
      </c>
      <c r="W20" s="249"/>
      <c r="X20" s="242">
        <f>ROUND(X18/F18,3)</f>
        <v>3.5999999999999997E-2</v>
      </c>
      <c r="Y20" s="253">
        <f>ROUND(Y18/G18,3)</f>
        <v>0</v>
      </c>
      <c r="Z20" s="254"/>
      <c r="AA20" s="242">
        <f>ROUND(AA18/F18,3)</f>
        <v>9.0999999999999998E-2</v>
      </c>
      <c r="AB20" s="255">
        <f>ROUND(AB18/G18,3)</f>
        <v>0.115</v>
      </c>
      <c r="AC20" s="92"/>
    </row>
    <row r="21" spans="2:29" ht="12.9" customHeight="1" x14ac:dyDescent="0.2">
      <c r="B21" s="581"/>
      <c r="C21" s="591" t="s">
        <v>186</v>
      </c>
      <c r="D21" s="305">
        <v>104</v>
      </c>
      <c r="E21" s="34">
        <f>F21+G21</f>
        <v>1880</v>
      </c>
      <c r="F21" s="34">
        <f>I21+L21</f>
        <v>1461</v>
      </c>
      <c r="G21" s="93">
        <f>J21+M21</f>
        <v>419</v>
      </c>
      <c r="H21" s="103">
        <v>913</v>
      </c>
      <c r="I21" s="54">
        <v>818</v>
      </c>
      <c r="J21" s="104">
        <v>95</v>
      </c>
      <c r="K21" s="113">
        <f>L21+M21</f>
        <v>967</v>
      </c>
      <c r="L21" s="54">
        <f>O21+AA21+X21</f>
        <v>643</v>
      </c>
      <c r="M21" s="57">
        <f>P21+AB21+Y21</f>
        <v>324</v>
      </c>
      <c r="N21" s="53">
        <f>O21+P21</f>
        <v>493</v>
      </c>
      <c r="O21" s="54">
        <f>R21+U21</f>
        <v>262</v>
      </c>
      <c r="P21" s="55">
        <f>S21+V21</f>
        <v>231</v>
      </c>
      <c r="Q21" s="54">
        <v>325</v>
      </c>
      <c r="R21" s="54">
        <v>199</v>
      </c>
      <c r="S21" s="54">
        <v>126</v>
      </c>
      <c r="T21" s="54">
        <v>168</v>
      </c>
      <c r="U21" s="54">
        <v>63</v>
      </c>
      <c r="V21" s="141">
        <v>105</v>
      </c>
      <c r="W21" s="53">
        <v>51</v>
      </c>
      <c r="X21" s="34">
        <v>45</v>
      </c>
      <c r="Y21" s="166">
        <v>6</v>
      </c>
      <c r="Z21" s="173">
        <v>423</v>
      </c>
      <c r="AA21" s="34">
        <v>336</v>
      </c>
      <c r="AB21" s="117">
        <v>87</v>
      </c>
      <c r="AC21" s="91"/>
    </row>
    <row r="22" spans="2:29" ht="12.9" customHeight="1" x14ac:dyDescent="0.2">
      <c r="B22" s="581"/>
      <c r="C22" s="664"/>
      <c r="D22" s="297"/>
      <c r="E22" s="214"/>
      <c r="F22" s="214">
        <f>ROUND(F21/E21,3)</f>
        <v>0.77700000000000002</v>
      </c>
      <c r="G22" s="215">
        <f>ROUND(G21/E21,3)</f>
        <v>0.223</v>
      </c>
      <c r="H22" s="216">
        <f>ROUND(H21/E21,3)</f>
        <v>0.48599999999999999</v>
      </c>
      <c r="I22" s="217">
        <f>ROUND(I21/E21,3)</f>
        <v>0.435</v>
      </c>
      <c r="J22" s="218">
        <f>ROUND(J21/E21,3)</f>
        <v>5.0999999999999997E-2</v>
      </c>
      <c r="K22" s="238">
        <f>ROUND(K21/E21,3)</f>
        <v>0.51400000000000001</v>
      </c>
      <c r="L22" s="217">
        <f>ROUND(L21/E21,3)</f>
        <v>0.34200000000000003</v>
      </c>
      <c r="M22" s="219">
        <f>ROUND(M21/E21,3)</f>
        <v>0.17199999999999999</v>
      </c>
      <c r="N22" s="220">
        <f>ROUND(N21/E21,3)</f>
        <v>0.26200000000000001</v>
      </c>
      <c r="O22" s="217">
        <f>ROUND(O21/E21,3)</f>
        <v>0.13900000000000001</v>
      </c>
      <c r="P22" s="239">
        <f>ROUND(P21/E21,3)</f>
        <v>0.123</v>
      </c>
      <c r="Q22" s="217">
        <f>ROUND(Q21/E21,3)</f>
        <v>0.17299999999999999</v>
      </c>
      <c r="R22" s="217">
        <f>ROUND(R21/E21,3)</f>
        <v>0.106</v>
      </c>
      <c r="S22" s="217">
        <f>ROUND(S21/E21,3)</f>
        <v>6.7000000000000004E-2</v>
      </c>
      <c r="T22" s="217">
        <f>ROUND(T21/E21,3)</f>
        <v>8.8999999999999996E-2</v>
      </c>
      <c r="U22" s="217">
        <f>ROUND(U21/E21,3)</f>
        <v>3.4000000000000002E-2</v>
      </c>
      <c r="V22" s="221">
        <f>ROUND(V21/E21,3)</f>
        <v>5.6000000000000001E-2</v>
      </c>
      <c r="W22" s="220">
        <f>ROUND(W21/E21,3)</f>
        <v>2.7E-2</v>
      </c>
      <c r="X22" s="214">
        <f>ROUND(X21/E21,3)</f>
        <v>2.4E-2</v>
      </c>
      <c r="Y22" s="240">
        <f>ROUND(Y21/E21,3)</f>
        <v>3.0000000000000001E-3</v>
      </c>
      <c r="Z22" s="223">
        <f>ROUND(Z21/E21,3)</f>
        <v>0.22500000000000001</v>
      </c>
      <c r="AA22" s="214">
        <f>ROUND(AA21/E21,3)</f>
        <v>0.17899999999999999</v>
      </c>
      <c r="AB22" s="241">
        <f>ROUND(AB21/E21,3)</f>
        <v>4.5999999999999999E-2</v>
      </c>
      <c r="AC22" s="92"/>
    </row>
    <row r="23" spans="2:29" ht="12.9" customHeight="1" x14ac:dyDescent="0.2">
      <c r="B23" s="581"/>
      <c r="C23" s="589"/>
      <c r="D23" s="306"/>
      <c r="E23" s="271"/>
      <c r="F23" s="242">
        <f>ROUND(F21/F21,3)</f>
        <v>1</v>
      </c>
      <c r="G23" s="243">
        <f>ROUND(G21/G21,3)</f>
        <v>1</v>
      </c>
      <c r="H23" s="244"/>
      <c r="I23" s="245">
        <f>ROUND(I21/F21,3)</f>
        <v>0.56000000000000005</v>
      </c>
      <c r="J23" s="246">
        <f>ROUND(J21/G21,3)</f>
        <v>0.22700000000000001</v>
      </c>
      <c r="K23" s="247"/>
      <c r="L23" s="245">
        <f>ROUND(L21/F21,3)</f>
        <v>0.44</v>
      </c>
      <c r="M23" s="248">
        <f>ROUND(M21/G21,3)</f>
        <v>0.77300000000000002</v>
      </c>
      <c r="N23" s="249"/>
      <c r="O23" s="245">
        <f>ROUND(O21/F21,3)</f>
        <v>0.17899999999999999</v>
      </c>
      <c r="P23" s="250">
        <f>ROUND(P21/G21,3)</f>
        <v>0.55100000000000005</v>
      </c>
      <c r="Q23" s="251"/>
      <c r="R23" s="245">
        <f>ROUND(R21/F21,3)</f>
        <v>0.13600000000000001</v>
      </c>
      <c r="S23" s="245">
        <f>ROUND(S21/G21,3)</f>
        <v>0.30099999999999999</v>
      </c>
      <c r="T23" s="251"/>
      <c r="U23" s="245">
        <f>ROUND(U21/F21,3)</f>
        <v>4.2999999999999997E-2</v>
      </c>
      <c r="V23" s="252">
        <f>ROUND(V21/G21,3)</f>
        <v>0.251</v>
      </c>
      <c r="W23" s="249"/>
      <c r="X23" s="242">
        <f>ROUND(X21/F21,3)</f>
        <v>3.1E-2</v>
      </c>
      <c r="Y23" s="253">
        <f>ROUND(Y21/G21,3)</f>
        <v>1.4E-2</v>
      </c>
      <c r="Z23" s="254"/>
      <c r="AA23" s="242">
        <f>ROUND(AA21/F21,3)</f>
        <v>0.23</v>
      </c>
      <c r="AB23" s="255">
        <f>ROUND(AB21/G21,3)</f>
        <v>0.20799999999999999</v>
      </c>
      <c r="AC23" s="92"/>
    </row>
    <row r="24" spans="2:29" ht="12.9" customHeight="1" x14ac:dyDescent="0.2">
      <c r="B24" s="581"/>
      <c r="C24" s="665" t="s">
        <v>218</v>
      </c>
      <c r="D24" s="199">
        <v>32</v>
      </c>
      <c r="E24" s="34">
        <f>F24+G24</f>
        <v>361</v>
      </c>
      <c r="F24" s="34">
        <f>I24+L24</f>
        <v>339</v>
      </c>
      <c r="G24" s="93">
        <f>J24+M24</f>
        <v>22</v>
      </c>
      <c r="H24" s="103">
        <v>235</v>
      </c>
      <c r="I24" s="54">
        <v>228</v>
      </c>
      <c r="J24" s="104">
        <v>7</v>
      </c>
      <c r="K24" s="113">
        <f>L24+M24</f>
        <v>126</v>
      </c>
      <c r="L24" s="54">
        <f>O24+AA24+X24</f>
        <v>111</v>
      </c>
      <c r="M24" s="57">
        <f>P24+AB24+Y24</f>
        <v>15</v>
      </c>
      <c r="N24" s="53">
        <f>O24+P24</f>
        <v>41</v>
      </c>
      <c r="O24" s="54">
        <f>R24+U24</f>
        <v>33</v>
      </c>
      <c r="P24" s="55">
        <f>S24+V24</f>
        <v>8</v>
      </c>
      <c r="Q24" s="54">
        <v>28</v>
      </c>
      <c r="R24" s="54">
        <v>25</v>
      </c>
      <c r="S24" s="54">
        <v>3</v>
      </c>
      <c r="T24" s="54">
        <v>13</v>
      </c>
      <c r="U24" s="54">
        <v>8</v>
      </c>
      <c r="V24" s="141">
        <v>5</v>
      </c>
      <c r="W24" s="53">
        <v>0</v>
      </c>
      <c r="X24" s="34">
        <v>0</v>
      </c>
      <c r="Y24" s="166">
        <v>0</v>
      </c>
      <c r="Z24" s="173">
        <v>85</v>
      </c>
      <c r="AA24" s="34">
        <v>78</v>
      </c>
      <c r="AB24" s="117">
        <v>7</v>
      </c>
      <c r="AC24" s="91"/>
    </row>
    <row r="25" spans="2:29" ht="12.9" customHeight="1" x14ac:dyDescent="0.2">
      <c r="B25" s="581"/>
      <c r="C25" s="666"/>
      <c r="D25" s="297"/>
      <c r="E25" s="214"/>
      <c r="F25" s="214">
        <f>ROUND(F24/E24,3)</f>
        <v>0.93899999999999995</v>
      </c>
      <c r="G25" s="215">
        <f>ROUND(G24/E24,3)</f>
        <v>6.0999999999999999E-2</v>
      </c>
      <c r="H25" s="216">
        <f>ROUND(H24/E24,3)</f>
        <v>0.65100000000000002</v>
      </c>
      <c r="I25" s="217">
        <f>ROUND(I24/E24,3)</f>
        <v>0.63200000000000001</v>
      </c>
      <c r="J25" s="218">
        <f>ROUND(J24/E24,3)</f>
        <v>1.9E-2</v>
      </c>
      <c r="K25" s="238">
        <f>ROUND(K24/E24,3)</f>
        <v>0.34899999999999998</v>
      </c>
      <c r="L25" s="217">
        <f>ROUND(L24/E24,3)</f>
        <v>0.307</v>
      </c>
      <c r="M25" s="219">
        <f>ROUND(M24/E24,3)</f>
        <v>4.2000000000000003E-2</v>
      </c>
      <c r="N25" s="220">
        <f>ROUND(N24/E24,3)</f>
        <v>0.114</v>
      </c>
      <c r="O25" s="217">
        <f>ROUND(O24/E24,3)</f>
        <v>9.0999999999999998E-2</v>
      </c>
      <c r="P25" s="239">
        <f>ROUND(P24/E24,3)</f>
        <v>2.1999999999999999E-2</v>
      </c>
      <c r="Q25" s="217">
        <f>ROUND(Q24/E24,3)</f>
        <v>7.8E-2</v>
      </c>
      <c r="R25" s="217">
        <f>ROUND(R24/E24,3)</f>
        <v>6.9000000000000006E-2</v>
      </c>
      <c r="S25" s="217">
        <f>ROUND(S24/E24,3)</f>
        <v>8.0000000000000002E-3</v>
      </c>
      <c r="T25" s="217">
        <f>ROUND(T24/E24,3)</f>
        <v>3.5999999999999997E-2</v>
      </c>
      <c r="U25" s="217">
        <f>ROUND(U24/E24,3)</f>
        <v>2.1999999999999999E-2</v>
      </c>
      <c r="V25" s="221">
        <f>ROUND(V24/E24,3)</f>
        <v>1.4E-2</v>
      </c>
      <c r="W25" s="220">
        <f>ROUND(W24/E24,3)</f>
        <v>0</v>
      </c>
      <c r="X25" s="214">
        <f>ROUND(X24/E24,3)</f>
        <v>0</v>
      </c>
      <c r="Y25" s="240">
        <f>ROUND(Y24/E24,3)</f>
        <v>0</v>
      </c>
      <c r="Z25" s="223">
        <f>ROUND(Z24/E24,3)</f>
        <v>0.23499999999999999</v>
      </c>
      <c r="AA25" s="214">
        <f>ROUND(AA24/E24,3)</f>
        <v>0.216</v>
      </c>
      <c r="AB25" s="241">
        <f>ROUND(AB24/E24,3)</f>
        <v>1.9E-2</v>
      </c>
      <c r="AC25" s="92"/>
    </row>
    <row r="26" spans="2:29" ht="12.9" customHeight="1" x14ac:dyDescent="0.2">
      <c r="B26" s="581"/>
      <c r="C26" s="667"/>
      <c r="D26" s="306"/>
      <c r="E26" s="271"/>
      <c r="F26" s="242">
        <f>ROUND(F24/F24,3)</f>
        <v>1</v>
      </c>
      <c r="G26" s="243">
        <f>ROUND(G24/G24,3)</f>
        <v>1</v>
      </c>
      <c r="H26" s="244"/>
      <c r="I26" s="245">
        <f>ROUND(I24/F24,3)</f>
        <v>0.67300000000000004</v>
      </c>
      <c r="J26" s="246">
        <f>ROUND(J24/G24,3)</f>
        <v>0.318</v>
      </c>
      <c r="K26" s="247"/>
      <c r="L26" s="245">
        <f>ROUND(L24/F24,3)</f>
        <v>0.32700000000000001</v>
      </c>
      <c r="M26" s="248">
        <f>ROUND(M24/G24,3)</f>
        <v>0.68200000000000005</v>
      </c>
      <c r="N26" s="249"/>
      <c r="O26" s="245">
        <f>ROUND(O24/F24,3)</f>
        <v>9.7000000000000003E-2</v>
      </c>
      <c r="P26" s="250">
        <f>ROUND(P24/G24,3)</f>
        <v>0.36399999999999999</v>
      </c>
      <c r="Q26" s="251"/>
      <c r="R26" s="245">
        <f>ROUND(R24/F24,3)</f>
        <v>7.3999999999999996E-2</v>
      </c>
      <c r="S26" s="245">
        <f>ROUND(S24/G24,3)</f>
        <v>0.13600000000000001</v>
      </c>
      <c r="T26" s="251"/>
      <c r="U26" s="245">
        <f>ROUND(U24/F24,3)</f>
        <v>2.4E-2</v>
      </c>
      <c r="V26" s="252">
        <f>ROUND(V24/G24,3)</f>
        <v>0.22700000000000001</v>
      </c>
      <c r="W26" s="249"/>
      <c r="X26" s="242">
        <f>ROUND(X24/F24,3)</f>
        <v>0</v>
      </c>
      <c r="Y26" s="253">
        <f>ROUND(Y24/G24,3)</f>
        <v>0</v>
      </c>
      <c r="Z26" s="254"/>
      <c r="AA26" s="242">
        <f>ROUND(AA24/F24,3)</f>
        <v>0.23</v>
      </c>
      <c r="AB26" s="255">
        <f>ROUND(AB24/G24,3)</f>
        <v>0.318</v>
      </c>
      <c r="AC26" s="92"/>
    </row>
    <row r="27" spans="2:29" ht="12.9" customHeight="1" x14ac:dyDescent="0.2">
      <c r="B27" s="581"/>
      <c r="C27" s="668" t="s">
        <v>188</v>
      </c>
      <c r="D27" s="199">
        <v>124</v>
      </c>
      <c r="E27" s="34">
        <f>F27+G27</f>
        <v>815</v>
      </c>
      <c r="F27" s="34">
        <f>I27+L27</f>
        <v>391</v>
      </c>
      <c r="G27" s="93">
        <f>J27+M27</f>
        <v>424</v>
      </c>
      <c r="H27" s="103">
        <v>212</v>
      </c>
      <c r="I27" s="54">
        <v>152</v>
      </c>
      <c r="J27" s="104">
        <v>60</v>
      </c>
      <c r="K27" s="113">
        <f>L27+M27</f>
        <v>603</v>
      </c>
      <c r="L27" s="54">
        <f>O27+AA27+X27</f>
        <v>239</v>
      </c>
      <c r="M27" s="57">
        <f>P27+AB27+Y27</f>
        <v>364</v>
      </c>
      <c r="N27" s="53">
        <f>O27+P27</f>
        <v>404</v>
      </c>
      <c r="O27" s="54">
        <f>R27+U27</f>
        <v>139</v>
      </c>
      <c r="P27" s="55">
        <f>S27+V27</f>
        <v>265</v>
      </c>
      <c r="Q27" s="54">
        <v>117</v>
      </c>
      <c r="R27" s="54">
        <v>49</v>
      </c>
      <c r="S27" s="54">
        <v>68</v>
      </c>
      <c r="T27" s="54">
        <v>287</v>
      </c>
      <c r="U27" s="54">
        <v>90</v>
      </c>
      <c r="V27" s="141">
        <v>197</v>
      </c>
      <c r="W27" s="53">
        <v>16</v>
      </c>
      <c r="X27" s="34">
        <v>14</v>
      </c>
      <c r="Y27" s="166">
        <v>2</v>
      </c>
      <c r="Z27" s="173">
        <v>183</v>
      </c>
      <c r="AA27" s="34">
        <v>86</v>
      </c>
      <c r="AB27" s="117">
        <v>97</v>
      </c>
      <c r="AC27" s="91"/>
    </row>
    <row r="28" spans="2:29" ht="12.9" customHeight="1" x14ac:dyDescent="0.2">
      <c r="B28" s="581"/>
      <c r="C28" s="628"/>
      <c r="D28" s="297"/>
      <c r="E28" s="214"/>
      <c r="F28" s="214">
        <f>ROUND(F27/E27,3)</f>
        <v>0.48</v>
      </c>
      <c r="G28" s="215">
        <f>ROUND(G27/E27,3)</f>
        <v>0.52</v>
      </c>
      <c r="H28" s="216">
        <f>ROUND(H27/E27,3)</f>
        <v>0.26</v>
      </c>
      <c r="I28" s="217">
        <f>ROUND(I27/E27,3)</f>
        <v>0.187</v>
      </c>
      <c r="J28" s="218">
        <f>ROUND(J27/E27,3)</f>
        <v>7.3999999999999996E-2</v>
      </c>
      <c r="K28" s="238">
        <f>ROUND(K27/E27,3)</f>
        <v>0.74</v>
      </c>
      <c r="L28" s="217">
        <f>ROUND(L27/E27,3)</f>
        <v>0.29299999999999998</v>
      </c>
      <c r="M28" s="219">
        <f>ROUND(M27/E27,3)</f>
        <v>0.44700000000000001</v>
      </c>
      <c r="N28" s="220">
        <f>ROUND(N27/E27,3)</f>
        <v>0.496</v>
      </c>
      <c r="O28" s="217">
        <f>ROUND(O27/E27,3)</f>
        <v>0.17100000000000001</v>
      </c>
      <c r="P28" s="239">
        <f>ROUND(P27/E27,3)</f>
        <v>0.32500000000000001</v>
      </c>
      <c r="Q28" s="217">
        <f>ROUND(Q27/E27,3)</f>
        <v>0.14399999999999999</v>
      </c>
      <c r="R28" s="217">
        <f>ROUND(R27/E27,3)</f>
        <v>0.06</v>
      </c>
      <c r="S28" s="217">
        <f>ROUND(S27/E27,3)</f>
        <v>8.3000000000000004E-2</v>
      </c>
      <c r="T28" s="217">
        <f>ROUND(T27/E27,3)</f>
        <v>0.35199999999999998</v>
      </c>
      <c r="U28" s="217">
        <f>ROUND(U27/E27,3)</f>
        <v>0.11</v>
      </c>
      <c r="V28" s="221">
        <f>ROUND(V27/E27,3)</f>
        <v>0.24199999999999999</v>
      </c>
      <c r="W28" s="220">
        <f>ROUND(W27/E27,3)</f>
        <v>0.02</v>
      </c>
      <c r="X28" s="214">
        <f>ROUND(X27/E27,3)</f>
        <v>1.7000000000000001E-2</v>
      </c>
      <c r="Y28" s="240">
        <f>ROUND(Y27/E27,3)</f>
        <v>2E-3</v>
      </c>
      <c r="Z28" s="223">
        <f>ROUND(Z27/E27,3)</f>
        <v>0.22500000000000001</v>
      </c>
      <c r="AA28" s="214">
        <f>ROUND(AA27/E27,3)</f>
        <v>0.106</v>
      </c>
      <c r="AB28" s="241">
        <f>ROUND(AB27/E27,3)</f>
        <v>0.11899999999999999</v>
      </c>
      <c r="AC28" s="92"/>
    </row>
    <row r="29" spans="2:29" ht="12.9" customHeight="1" x14ac:dyDescent="0.2">
      <c r="B29" s="581"/>
      <c r="C29" s="669"/>
      <c r="D29" s="306"/>
      <c r="E29" s="271"/>
      <c r="F29" s="242">
        <f>ROUND(F27/F27,3)</f>
        <v>1</v>
      </c>
      <c r="G29" s="243">
        <f>ROUND(G27/G27,3)</f>
        <v>1</v>
      </c>
      <c r="H29" s="244"/>
      <c r="I29" s="245">
        <f>ROUND(I27/F27,3)</f>
        <v>0.38900000000000001</v>
      </c>
      <c r="J29" s="246">
        <f>ROUND(J27/G27,3)</f>
        <v>0.14199999999999999</v>
      </c>
      <c r="K29" s="247"/>
      <c r="L29" s="245">
        <f>ROUND(L27/F27,3)</f>
        <v>0.61099999999999999</v>
      </c>
      <c r="M29" s="248">
        <f>ROUND(M27/G27,3)</f>
        <v>0.85799999999999998</v>
      </c>
      <c r="N29" s="249"/>
      <c r="O29" s="245">
        <f>ROUND(O27/F27,3)</f>
        <v>0.35499999999999998</v>
      </c>
      <c r="P29" s="250">
        <f>ROUND(P27/G27,3)</f>
        <v>0.625</v>
      </c>
      <c r="Q29" s="251"/>
      <c r="R29" s="245">
        <f>ROUND(R27/F27,3)</f>
        <v>0.125</v>
      </c>
      <c r="S29" s="245">
        <f>ROUND(S27/G27,3)</f>
        <v>0.16</v>
      </c>
      <c r="T29" s="251"/>
      <c r="U29" s="245">
        <f>ROUND(U27/F27,3)</f>
        <v>0.23</v>
      </c>
      <c r="V29" s="252">
        <f>ROUND(V27/G27,3)</f>
        <v>0.46500000000000002</v>
      </c>
      <c r="W29" s="249"/>
      <c r="X29" s="242">
        <f>ROUND(X27/F27,3)</f>
        <v>3.5999999999999997E-2</v>
      </c>
      <c r="Y29" s="253">
        <f>ROUND(Y27/G27,3)</f>
        <v>5.0000000000000001E-3</v>
      </c>
      <c r="Z29" s="254"/>
      <c r="AA29" s="242">
        <f>ROUND(AA27/F27,3)</f>
        <v>0.22</v>
      </c>
      <c r="AB29" s="255">
        <f>ROUND(AB27/G27,3)</f>
        <v>0.22900000000000001</v>
      </c>
      <c r="AC29" s="92"/>
    </row>
    <row r="30" spans="2:29" ht="12.9" customHeight="1" x14ac:dyDescent="0.2">
      <c r="B30" s="581"/>
      <c r="C30" s="591" t="s">
        <v>189</v>
      </c>
      <c r="D30" s="199">
        <v>14</v>
      </c>
      <c r="E30" s="34">
        <f>F30+G30</f>
        <v>211</v>
      </c>
      <c r="F30" s="34">
        <f>I30+L30</f>
        <v>117</v>
      </c>
      <c r="G30" s="93">
        <f>J30+M30</f>
        <v>94</v>
      </c>
      <c r="H30" s="103">
        <v>150</v>
      </c>
      <c r="I30" s="54">
        <v>60</v>
      </c>
      <c r="J30" s="104">
        <v>90</v>
      </c>
      <c r="K30" s="113">
        <f>L30+M30</f>
        <v>61</v>
      </c>
      <c r="L30" s="54">
        <f>O30+AA30+X30</f>
        <v>57</v>
      </c>
      <c r="M30" s="57">
        <f>P30+AB30+Y30</f>
        <v>4</v>
      </c>
      <c r="N30" s="53">
        <f>O30+P30</f>
        <v>26</v>
      </c>
      <c r="O30" s="54">
        <f>R30+U30</f>
        <v>25</v>
      </c>
      <c r="P30" s="55">
        <f>S30+V30</f>
        <v>1</v>
      </c>
      <c r="Q30" s="54">
        <v>5</v>
      </c>
      <c r="R30" s="54">
        <v>5</v>
      </c>
      <c r="S30" s="54">
        <v>0</v>
      </c>
      <c r="T30" s="54">
        <v>21</v>
      </c>
      <c r="U30" s="54">
        <v>20</v>
      </c>
      <c r="V30" s="141">
        <v>1</v>
      </c>
      <c r="W30" s="53">
        <v>1</v>
      </c>
      <c r="X30" s="34">
        <v>1</v>
      </c>
      <c r="Y30" s="166">
        <v>0</v>
      </c>
      <c r="Z30" s="173">
        <v>34</v>
      </c>
      <c r="AA30" s="34">
        <v>31</v>
      </c>
      <c r="AB30" s="117">
        <v>3</v>
      </c>
      <c r="AC30" s="91"/>
    </row>
    <row r="31" spans="2:29" ht="12.9" customHeight="1" x14ac:dyDescent="0.2">
      <c r="B31" s="581"/>
      <c r="C31" s="664"/>
      <c r="D31" s="297"/>
      <c r="E31" s="214"/>
      <c r="F31" s="214">
        <f>ROUND(F30/E30,3)</f>
        <v>0.55500000000000005</v>
      </c>
      <c r="G31" s="215">
        <f>ROUND(G30/E30,3)</f>
        <v>0.44500000000000001</v>
      </c>
      <c r="H31" s="216">
        <f>ROUND(H30/E30,3)</f>
        <v>0.71099999999999997</v>
      </c>
      <c r="I31" s="217">
        <f>ROUND(I30/E30,3)</f>
        <v>0.28399999999999997</v>
      </c>
      <c r="J31" s="218">
        <f>ROUND(J30/E30,3)</f>
        <v>0.42699999999999999</v>
      </c>
      <c r="K31" s="238">
        <f>ROUND(K30/E30,3)</f>
        <v>0.28899999999999998</v>
      </c>
      <c r="L31" s="217">
        <f>ROUND(L30/E30,3)</f>
        <v>0.27</v>
      </c>
      <c r="M31" s="219">
        <f>ROUND(M30/E30,3)</f>
        <v>1.9E-2</v>
      </c>
      <c r="N31" s="220">
        <f>ROUND(N30/E30,3)</f>
        <v>0.123</v>
      </c>
      <c r="O31" s="217">
        <f>ROUND(O30/E30,3)</f>
        <v>0.11799999999999999</v>
      </c>
      <c r="P31" s="239">
        <f>ROUND(P30/E30,3)</f>
        <v>5.0000000000000001E-3</v>
      </c>
      <c r="Q31" s="217">
        <f>ROUND(Q30/E30,3)</f>
        <v>2.4E-2</v>
      </c>
      <c r="R31" s="217">
        <f>ROUND(R30/E30,3)</f>
        <v>2.4E-2</v>
      </c>
      <c r="S31" s="217">
        <f>ROUND(S30/E30,3)</f>
        <v>0</v>
      </c>
      <c r="T31" s="217">
        <f>ROUND(T30/E30,3)</f>
        <v>0.1</v>
      </c>
      <c r="U31" s="217">
        <f>ROUND(U30/E30,3)</f>
        <v>9.5000000000000001E-2</v>
      </c>
      <c r="V31" s="221">
        <f>ROUND(V30/E30,3)</f>
        <v>5.0000000000000001E-3</v>
      </c>
      <c r="W31" s="220">
        <f>ROUND(W30/E30,3)</f>
        <v>5.0000000000000001E-3</v>
      </c>
      <c r="X31" s="214">
        <f>ROUND(X30/E30,3)</f>
        <v>5.0000000000000001E-3</v>
      </c>
      <c r="Y31" s="240">
        <f>ROUND(Y30/E30,3)</f>
        <v>0</v>
      </c>
      <c r="Z31" s="223">
        <f>ROUND(Z30/E30,3)</f>
        <v>0.161</v>
      </c>
      <c r="AA31" s="214">
        <f>ROUND(AA30/E30,3)</f>
        <v>0.14699999999999999</v>
      </c>
      <c r="AB31" s="241">
        <f>ROUND(AB30/E30,3)</f>
        <v>1.4E-2</v>
      </c>
      <c r="AC31" s="92"/>
    </row>
    <row r="32" spans="2:29" ht="12.9" customHeight="1" x14ac:dyDescent="0.2">
      <c r="B32" s="581"/>
      <c r="C32" s="589"/>
      <c r="D32" s="306"/>
      <c r="E32" s="271"/>
      <c r="F32" s="242">
        <f>ROUND(F30/F30,3)</f>
        <v>1</v>
      </c>
      <c r="G32" s="243">
        <f>ROUND(G30/G30,3)</f>
        <v>1</v>
      </c>
      <c r="H32" s="244"/>
      <c r="I32" s="245">
        <f>ROUND(I30/F30,3)</f>
        <v>0.51300000000000001</v>
      </c>
      <c r="J32" s="246">
        <f>ROUND(J30/G30,3)</f>
        <v>0.95699999999999996</v>
      </c>
      <c r="K32" s="247"/>
      <c r="L32" s="245">
        <f>ROUND(L30/F30,3)</f>
        <v>0.48699999999999999</v>
      </c>
      <c r="M32" s="248">
        <f>ROUND(M30/G30,3)</f>
        <v>4.2999999999999997E-2</v>
      </c>
      <c r="N32" s="249"/>
      <c r="O32" s="245">
        <f>ROUND(O30/F30,3)</f>
        <v>0.214</v>
      </c>
      <c r="P32" s="250">
        <f>ROUND(P30/G30,3)</f>
        <v>1.0999999999999999E-2</v>
      </c>
      <c r="Q32" s="251"/>
      <c r="R32" s="245">
        <f>ROUND(R30/F30,3)</f>
        <v>4.2999999999999997E-2</v>
      </c>
      <c r="S32" s="245">
        <f>ROUND(S30/G30,3)</f>
        <v>0</v>
      </c>
      <c r="T32" s="251"/>
      <c r="U32" s="245">
        <f>ROUND(U30/F30,3)</f>
        <v>0.17100000000000001</v>
      </c>
      <c r="V32" s="252">
        <f>ROUND(V30/G30,3)</f>
        <v>1.0999999999999999E-2</v>
      </c>
      <c r="W32" s="249"/>
      <c r="X32" s="242">
        <f>ROUND(X30/F30,3)</f>
        <v>8.9999999999999993E-3</v>
      </c>
      <c r="Y32" s="253">
        <f>ROUND(Y30/G30,3)</f>
        <v>0</v>
      </c>
      <c r="Z32" s="254"/>
      <c r="AA32" s="242">
        <f>ROUND(AA30/F30,3)</f>
        <v>0.26500000000000001</v>
      </c>
      <c r="AB32" s="255">
        <f>ROUND(AB30/G30,3)</f>
        <v>3.2000000000000001E-2</v>
      </c>
      <c r="AC32" s="92"/>
    </row>
    <row r="33" spans="2:29" ht="12.9" customHeight="1" x14ac:dyDescent="0.2">
      <c r="B33" s="581"/>
      <c r="C33" s="664" t="s">
        <v>190</v>
      </c>
      <c r="D33" s="199">
        <v>199</v>
      </c>
      <c r="E33" s="34">
        <f>F33+G33</f>
        <v>3811</v>
      </c>
      <c r="F33" s="34">
        <f>I33+L33</f>
        <v>1614</v>
      </c>
      <c r="G33" s="93">
        <f>J33+M33</f>
        <v>2197</v>
      </c>
      <c r="H33" s="103">
        <v>772</v>
      </c>
      <c r="I33" s="54">
        <v>418</v>
      </c>
      <c r="J33" s="104">
        <v>354</v>
      </c>
      <c r="K33" s="113">
        <f>L33+M33</f>
        <v>3039</v>
      </c>
      <c r="L33" s="54">
        <f>O33+AA33+X33</f>
        <v>1196</v>
      </c>
      <c r="M33" s="57">
        <f>P33+AB33+Y33</f>
        <v>1843</v>
      </c>
      <c r="N33" s="53">
        <f>O33+P33</f>
        <v>2326</v>
      </c>
      <c r="O33" s="54">
        <f>R33+U33</f>
        <v>748</v>
      </c>
      <c r="P33" s="55">
        <f>S33+V33</f>
        <v>1578</v>
      </c>
      <c r="Q33" s="54">
        <v>255</v>
      </c>
      <c r="R33" s="54">
        <v>113</v>
      </c>
      <c r="S33" s="54">
        <v>142</v>
      </c>
      <c r="T33" s="54">
        <v>2071</v>
      </c>
      <c r="U33" s="54">
        <v>635</v>
      </c>
      <c r="V33" s="141">
        <v>1436</v>
      </c>
      <c r="W33" s="53">
        <v>24</v>
      </c>
      <c r="X33" s="34">
        <v>14</v>
      </c>
      <c r="Y33" s="166">
        <v>10</v>
      </c>
      <c r="Z33" s="173">
        <v>689</v>
      </c>
      <c r="AA33" s="34">
        <v>434</v>
      </c>
      <c r="AB33" s="117">
        <v>255</v>
      </c>
      <c r="AC33" s="91"/>
    </row>
    <row r="34" spans="2:29" ht="12.9" customHeight="1" x14ac:dyDescent="0.2">
      <c r="B34" s="581"/>
      <c r="C34" s="664"/>
      <c r="D34" s="297"/>
      <c r="E34" s="214"/>
      <c r="F34" s="214">
        <f>ROUND(F33/E33,3)</f>
        <v>0.42399999999999999</v>
      </c>
      <c r="G34" s="215">
        <f>ROUND(G33/E33,3)</f>
        <v>0.57599999999999996</v>
      </c>
      <c r="H34" s="216">
        <f>ROUND(H33/E33,3)</f>
        <v>0.20300000000000001</v>
      </c>
      <c r="I34" s="217">
        <f>ROUND(I33/E33,3)</f>
        <v>0.11</v>
      </c>
      <c r="J34" s="218">
        <f>ROUND(J33/E33,3)</f>
        <v>9.2999999999999999E-2</v>
      </c>
      <c r="K34" s="238">
        <f>ROUND(K33/E33,3)</f>
        <v>0.79700000000000004</v>
      </c>
      <c r="L34" s="217">
        <f>ROUND(L33/E33,3)</f>
        <v>0.314</v>
      </c>
      <c r="M34" s="219">
        <f>ROUND(M33/E33,3)</f>
        <v>0.48399999999999999</v>
      </c>
      <c r="N34" s="220">
        <f>ROUND(N33/E33,3)</f>
        <v>0.61</v>
      </c>
      <c r="O34" s="217">
        <f>ROUND(O33/E33,3)</f>
        <v>0.19600000000000001</v>
      </c>
      <c r="P34" s="239">
        <f>ROUND(P33/E33,3)</f>
        <v>0.41399999999999998</v>
      </c>
      <c r="Q34" s="217">
        <f>ROUND(Q33/E33,3)</f>
        <v>6.7000000000000004E-2</v>
      </c>
      <c r="R34" s="217">
        <f>ROUND(R33/E33,3)</f>
        <v>0.03</v>
      </c>
      <c r="S34" s="217">
        <f>ROUND(S33/E33,3)</f>
        <v>3.6999999999999998E-2</v>
      </c>
      <c r="T34" s="217">
        <f>ROUND(T33/E33,3)</f>
        <v>0.54300000000000004</v>
      </c>
      <c r="U34" s="217">
        <f>ROUND(U33/E33,3)</f>
        <v>0.16700000000000001</v>
      </c>
      <c r="V34" s="221">
        <f>ROUND(V33/E33,3)</f>
        <v>0.377</v>
      </c>
      <c r="W34" s="220">
        <f>ROUND(W33/E33,3)</f>
        <v>6.0000000000000001E-3</v>
      </c>
      <c r="X34" s="214">
        <f>ROUND(X33/E33,3)</f>
        <v>4.0000000000000001E-3</v>
      </c>
      <c r="Y34" s="240">
        <f>ROUND(Y33/E33,3)</f>
        <v>3.0000000000000001E-3</v>
      </c>
      <c r="Z34" s="223">
        <f>ROUND(Z33/E33,3)</f>
        <v>0.18099999999999999</v>
      </c>
      <c r="AA34" s="214">
        <f>ROUND(AA33/E33,3)</f>
        <v>0.114</v>
      </c>
      <c r="AB34" s="241">
        <f>ROUND(AB33/E33,3)</f>
        <v>6.7000000000000004E-2</v>
      </c>
      <c r="AC34" s="92"/>
    </row>
    <row r="35" spans="2:29" ht="12.9" customHeight="1" thickBot="1" x14ac:dyDescent="0.25">
      <c r="B35" s="582"/>
      <c r="C35" s="664"/>
      <c r="D35" s="307"/>
      <c r="E35" s="271"/>
      <c r="F35" s="242">
        <f>ROUND(F33/F33,3)</f>
        <v>1</v>
      </c>
      <c r="G35" s="243">
        <f>ROUND(G33/G33,3)</f>
        <v>1</v>
      </c>
      <c r="H35" s="244"/>
      <c r="I35" s="245">
        <f>ROUND(I33/F33,3)</f>
        <v>0.25900000000000001</v>
      </c>
      <c r="J35" s="246">
        <f>ROUND(J33/G33,3)</f>
        <v>0.161</v>
      </c>
      <c r="K35" s="247"/>
      <c r="L35" s="256">
        <f>ROUND(L33/F33,3)</f>
        <v>0.74099999999999999</v>
      </c>
      <c r="M35" s="248">
        <f>ROUND(M33/G33,3)</f>
        <v>0.83899999999999997</v>
      </c>
      <c r="N35" s="249"/>
      <c r="O35" s="245">
        <f>ROUND(O33/F33,3)</f>
        <v>0.46300000000000002</v>
      </c>
      <c r="P35" s="250">
        <f>ROUND(P33/G33,3)</f>
        <v>0.71799999999999997</v>
      </c>
      <c r="Q35" s="251"/>
      <c r="R35" s="245">
        <f>ROUND(R33/F33,3)</f>
        <v>7.0000000000000007E-2</v>
      </c>
      <c r="S35" s="245">
        <f>ROUND(S33/G33,3)</f>
        <v>6.5000000000000002E-2</v>
      </c>
      <c r="T35" s="251"/>
      <c r="U35" s="245">
        <f>ROUND(U33/F33,3)</f>
        <v>0.39300000000000002</v>
      </c>
      <c r="V35" s="252">
        <f>ROUND(V33/G33,3)</f>
        <v>0.65400000000000003</v>
      </c>
      <c r="W35" s="249"/>
      <c r="X35" s="242">
        <f>ROUND(X33/F33,3)</f>
        <v>8.9999999999999993E-3</v>
      </c>
      <c r="Y35" s="253">
        <f>ROUND(Y33/G33,3)</f>
        <v>5.0000000000000001E-3</v>
      </c>
      <c r="Z35" s="254"/>
      <c r="AA35" s="242">
        <f>ROUND(AA33/F33,3)</f>
        <v>0.26900000000000002</v>
      </c>
      <c r="AB35" s="255">
        <f>ROUND(AB33/G33,3)</f>
        <v>0.11600000000000001</v>
      </c>
      <c r="AC35" s="92"/>
    </row>
    <row r="36" spans="2:29" ht="12.9" customHeight="1" thickTop="1" x14ac:dyDescent="0.2">
      <c r="B36" s="580" t="s">
        <v>191</v>
      </c>
      <c r="C36" s="588" t="s">
        <v>192</v>
      </c>
      <c r="D36" s="199">
        <v>96</v>
      </c>
      <c r="E36" s="60">
        <f>F36+G36</f>
        <v>182</v>
      </c>
      <c r="F36" s="60">
        <f>I36+L36</f>
        <v>92</v>
      </c>
      <c r="G36" s="94">
        <f>J36+M36</f>
        <v>90</v>
      </c>
      <c r="H36" s="105">
        <v>82</v>
      </c>
      <c r="I36" s="62">
        <v>55</v>
      </c>
      <c r="J36" s="106">
        <v>27</v>
      </c>
      <c r="K36" s="115">
        <f>L36+M36</f>
        <v>100</v>
      </c>
      <c r="L36" s="67">
        <f>O36+AA36+X36</f>
        <v>37</v>
      </c>
      <c r="M36" s="64">
        <f>P36+AB36+Y36</f>
        <v>63</v>
      </c>
      <c r="N36" s="61">
        <f>O36+P36</f>
        <v>80</v>
      </c>
      <c r="O36" s="62">
        <f>R36+U36</f>
        <v>25</v>
      </c>
      <c r="P36" s="63">
        <f>S36+V36</f>
        <v>55</v>
      </c>
      <c r="Q36" s="62">
        <v>23</v>
      </c>
      <c r="R36" s="62">
        <v>7</v>
      </c>
      <c r="S36" s="62">
        <v>16</v>
      </c>
      <c r="T36" s="62">
        <v>57</v>
      </c>
      <c r="U36" s="62">
        <v>18</v>
      </c>
      <c r="V36" s="142">
        <v>39</v>
      </c>
      <c r="W36" s="61">
        <v>1</v>
      </c>
      <c r="X36" s="60">
        <v>1</v>
      </c>
      <c r="Y36" s="165">
        <v>0</v>
      </c>
      <c r="Z36" s="172">
        <v>19</v>
      </c>
      <c r="AA36" s="60">
        <v>11</v>
      </c>
      <c r="AB36" s="116">
        <v>8</v>
      </c>
      <c r="AC36" s="91"/>
    </row>
    <row r="37" spans="2:29" ht="12.9" customHeight="1" x14ac:dyDescent="0.2">
      <c r="B37" s="581"/>
      <c r="C37" s="589"/>
      <c r="D37" s="297"/>
      <c r="E37" s="214"/>
      <c r="F37" s="214">
        <f>ROUND(F36/E36,3)</f>
        <v>0.505</v>
      </c>
      <c r="G37" s="215">
        <f>ROUND(G36/E36,3)</f>
        <v>0.495</v>
      </c>
      <c r="H37" s="216">
        <f>ROUND(H36/E36,3)</f>
        <v>0.45100000000000001</v>
      </c>
      <c r="I37" s="217">
        <f>ROUND(I36/E36,3)</f>
        <v>0.30199999999999999</v>
      </c>
      <c r="J37" s="218">
        <f>ROUND(J36/E36,3)</f>
        <v>0.14799999999999999</v>
      </c>
      <c r="K37" s="238">
        <f>ROUND(K36/E36,3)</f>
        <v>0.54900000000000004</v>
      </c>
      <c r="L37" s="217">
        <f>ROUND(L36/E36,3)</f>
        <v>0.20300000000000001</v>
      </c>
      <c r="M37" s="219">
        <f>ROUND(M36/E36,3)</f>
        <v>0.34599999999999997</v>
      </c>
      <c r="N37" s="220">
        <f>ROUND(N36/E36,3)</f>
        <v>0.44</v>
      </c>
      <c r="O37" s="217">
        <f>ROUND(O36/E36,3)</f>
        <v>0.13700000000000001</v>
      </c>
      <c r="P37" s="239">
        <f>ROUND(P36/E36,3)</f>
        <v>0.30199999999999999</v>
      </c>
      <c r="Q37" s="217">
        <f>ROUND(Q36/E36,3)</f>
        <v>0.126</v>
      </c>
      <c r="R37" s="217">
        <f>ROUND(R36/E36,3)</f>
        <v>3.7999999999999999E-2</v>
      </c>
      <c r="S37" s="217">
        <f>ROUND(S36/E36,3)</f>
        <v>8.7999999999999995E-2</v>
      </c>
      <c r="T37" s="217">
        <f>ROUND(T36/E36,3)</f>
        <v>0.313</v>
      </c>
      <c r="U37" s="217">
        <f>ROUND(U36/E36,3)</f>
        <v>9.9000000000000005E-2</v>
      </c>
      <c r="V37" s="221">
        <f>ROUND(V36/E36,3)</f>
        <v>0.214</v>
      </c>
      <c r="W37" s="220">
        <f>ROUND(W36/E36,3)</f>
        <v>5.0000000000000001E-3</v>
      </c>
      <c r="X37" s="214">
        <f>ROUND(X36/E36,3)</f>
        <v>5.0000000000000001E-3</v>
      </c>
      <c r="Y37" s="240">
        <f>ROUND(Y36/E36,3)</f>
        <v>0</v>
      </c>
      <c r="Z37" s="223">
        <f>ROUND(Z36/E36,3)</f>
        <v>0.104</v>
      </c>
      <c r="AA37" s="214">
        <f>ROUND(AA36/E36,3)</f>
        <v>0.06</v>
      </c>
      <c r="AB37" s="241">
        <f>ROUND(AB36/E36,3)</f>
        <v>4.3999999999999997E-2</v>
      </c>
      <c r="AC37" s="92"/>
    </row>
    <row r="38" spans="2:29" ht="12.9" customHeight="1" x14ac:dyDescent="0.2">
      <c r="B38" s="581"/>
      <c r="C38" s="590"/>
      <c r="D38" s="306"/>
      <c r="E38" s="271"/>
      <c r="F38" s="242">
        <f>ROUND(F36/F36,3)</f>
        <v>1</v>
      </c>
      <c r="G38" s="243">
        <f>ROUND(G36/G36,3)</f>
        <v>1</v>
      </c>
      <c r="H38" s="244"/>
      <c r="I38" s="245">
        <f>ROUND(I36/F36,3)</f>
        <v>0.59799999999999998</v>
      </c>
      <c r="J38" s="246">
        <f>ROUND(J36/G36,3)</f>
        <v>0.3</v>
      </c>
      <c r="K38" s="247"/>
      <c r="L38" s="245">
        <f>ROUND(L36/F36,3)</f>
        <v>0.40200000000000002</v>
      </c>
      <c r="M38" s="252">
        <f>ROUND(M36/G36,3)</f>
        <v>0.7</v>
      </c>
      <c r="N38" s="249"/>
      <c r="O38" s="245">
        <f>ROUND(O36/F36,3)</f>
        <v>0.27200000000000002</v>
      </c>
      <c r="P38" s="250">
        <f>ROUND(P36/G36,3)</f>
        <v>0.61099999999999999</v>
      </c>
      <c r="Q38" s="251"/>
      <c r="R38" s="245">
        <f>ROUND(R36/F36,3)</f>
        <v>7.5999999999999998E-2</v>
      </c>
      <c r="S38" s="245">
        <f>ROUND(S36/G36,3)</f>
        <v>0.17799999999999999</v>
      </c>
      <c r="T38" s="251"/>
      <c r="U38" s="245">
        <f>ROUND(U36/F36,3)</f>
        <v>0.19600000000000001</v>
      </c>
      <c r="V38" s="252">
        <f>ROUND(V36/G36,3)</f>
        <v>0.433</v>
      </c>
      <c r="W38" s="249"/>
      <c r="X38" s="242">
        <f>ROUND(X36/F36,3)</f>
        <v>1.0999999999999999E-2</v>
      </c>
      <c r="Y38" s="253">
        <f>ROUND(Y36/G36,3)</f>
        <v>0</v>
      </c>
      <c r="Z38" s="254"/>
      <c r="AA38" s="242">
        <f>ROUND(AA36/F36,3)</f>
        <v>0.12</v>
      </c>
      <c r="AB38" s="255">
        <f>ROUND(AB36/G36,3)</f>
        <v>8.8999999999999996E-2</v>
      </c>
      <c r="AC38" s="92"/>
    </row>
    <row r="39" spans="2:29" ht="12.9" customHeight="1" x14ac:dyDescent="0.2">
      <c r="B39" s="581"/>
      <c r="C39" s="590" t="s">
        <v>193</v>
      </c>
      <c r="D39" s="199">
        <v>232</v>
      </c>
      <c r="E39" s="34">
        <f>F39+G39</f>
        <v>894</v>
      </c>
      <c r="F39" s="34">
        <f>I39+L39</f>
        <v>519</v>
      </c>
      <c r="G39" s="93">
        <f>J39+M39</f>
        <v>375</v>
      </c>
      <c r="H39" s="103">
        <v>440</v>
      </c>
      <c r="I39" s="54">
        <v>322</v>
      </c>
      <c r="J39" s="104">
        <v>118</v>
      </c>
      <c r="K39" s="113">
        <f>L39+M39</f>
        <v>454</v>
      </c>
      <c r="L39" s="54">
        <f>O39+AA39+X39</f>
        <v>197</v>
      </c>
      <c r="M39" s="68">
        <f>P39+AB39+Y39</f>
        <v>257</v>
      </c>
      <c r="N39" s="53">
        <f>O39+P39</f>
        <v>325</v>
      </c>
      <c r="O39" s="54">
        <f>R39+U39</f>
        <v>115</v>
      </c>
      <c r="P39" s="55">
        <f>S39+V39</f>
        <v>210</v>
      </c>
      <c r="Q39" s="54">
        <v>67</v>
      </c>
      <c r="R39" s="54">
        <v>31</v>
      </c>
      <c r="S39" s="54">
        <v>36</v>
      </c>
      <c r="T39" s="54">
        <v>258</v>
      </c>
      <c r="U39" s="54">
        <v>84</v>
      </c>
      <c r="V39" s="141">
        <v>174</v>
      </c>
      <c r="W39" s="53">
        <v>10</v>
      </c>
      <c r="X39" s="34">
        <v>1</v>
      </c>
      <c r="Y39" s="166">
        <v>9</v>
      </c>
      <c r="Z39" s="173">
        <v>119</v>
      </c>
      <c r="AA39" s="34">
        <v>81</v>
      </c>
      <c r="AB39" s="117">
        <v>38</v>
      </c>
      <c r="AC39" s="91"/>
    </row>
    <row r="40" spans="2:29" ht="12.9" customHeight="1" x14ac:dyDescent="0.2">
      <c r="B40" s="581"/>
      <c r="C40" s="590"/>
      <c r="D40" s="297"/>
      <c r="E40" s="214"/>
      <c r="F40" s="214">
        <f>ROUND(F39/E39,3)</f>
        <v>0.58099999999999996</v>
      </c>
      <c r="G40" s="215">
        <f>ROUND(G39/E39,3)</f>
        <v>0.41899999999999998</v>
      </c>
      <c r="H40" s="216">
        <f>ROUND(H39/E39,3)</f>
        <v>0.49199999999999999</v>
      </c>
      <c r="I40" s="217">
        <f>ROUND(I39/E39,3)</f>
        <v>0.36</v>
      </c>
      <c r="J40" s="218">
        <f>ROUND(J39/E39,3)</f>
        <v>0.13200000000000001</v>
      </c>
      <c r="K40" s="238">
        <f>ROUND(K39/E39,3)</f>
        <v>0.50800000000000001</v>
      </c>
      <c r="L40" s="217">
        <f>ROUND(L39/E39,3)</f>
        <v>0.22</v>
      </c>
      <c r="M40" s="219">
        <f>ROUND(M39/E39,3)</f>
        <v>0.28699999999999998</v>
      </c>
      <c r="N40" s="220">
        <f>ROUND(N39/E39,3)</f>
        <v>0.36399999999999999</v>
      </c>
      <c r="O40" s="217">
        <f>ROUND(O39/E39,3)</f>
        <v>0.129</v>
      </c>
      <c r="P40" s="239">
        <f>ROUND(P39/E39,3)</f>
        <v>0.23499999999999999</v>
      </c>
      <c r="Q40" s="217">
        <f>ROUND(Q39/E39,3)</f>
        <v>7.4999999999999997E-2</v>
      </c>
      <c r="R40" s="217">
        <f>ROUND(R39/E39,3)</f>
        <v>3.5000000000000003E-2</v>
      </c>
      <c r="S40" s="217">
        <f>ROUND(S39/E39,3)</f>
        <v>0.04</v>
      </c>
      <c r="T40" s="217">
        <f>ROUND(T39/E39,3)</f>
        <v>0.28899999999999998</v>
      </c>
      <c r="U40" s="217">
        <f>ROUND(U39/E39,3)</f>
        <v>9.4E-2</v>
      </c>
      <c r="V40" s="221">
        <f>ROUND(V39/E39,3)</f>
        <v>0.19500000000000001</v>
      </c>
      <c r="W40" s="220">
        <f>ROUND(W39/E39,3)</f>
        <v>1.0999999999999999E-2</v>
      </c>
      <c r="X40" s="214">
        <f>ROUND(X39/E39,3)</f>
        <v>1E-3</v>
      </c>
      <c r="Y40" s="240">
        <f>ROUND(Y39/E39,3)</f>
        <v>0.01</v>
      </c>
      <c r="Z40" s="223">
        <f>ROUND(Z39/E39,3)</f>
        <v>0.13300000000000001</v>
      </c>
      <c r="AA40" s="214">
        <f>ROUND(AA39/E39,3)</f>
        <v>9.0999999999999998E-2</v>
      </c>
      <c r="AB40" s="241">
        <f>ROUND(AB39/E39,3)</f>
        <v>4.2999999999999997E-2</v>
      </c>
      <c r="AC40" s="92"/>
    </row>
    <row r="41" spans="2:29" ht="12.9" customHeight="1" x14ac:dyDescent="0.2">
      <c r="B41" s="581"/>
      <c r="C41" s="590"/>
      <c r="D41" s="306"/>
      <c r="E41" s="271"/>
      <c r="F41" s="242">
        <f>ROUND(F39/F39,3)</f>
        <v>1</v>
      </c>
      <c r="G41" s="243">
        <f>ROUND(G39/G39,3)</f>
        <v>1</v>
      </c>
      <c r="H41" s="244"/>
      <c r="I41" s="245">
        <f>ROUND(I39/F39,3)</f>
        <v>0.62</v>
      </c>
      <c r="J41" s="246">
        <f>ROUND(J39/G39,3)</f>
        <v>0.315</v>
      </c>
      <c r="K41" s="247"/>
      <c r="L41" s="245">
        <f>ROUND(L39/F39,3)</f>
        <v>0.38</v>
      </c>
      <c r="M41" s="248">
        <f>ROUND(M39/G39,3)</f>
        <v>0.68500000000000005</v>
      </c>
      <c r="N41" s="249"/>
      <c r="O41" s="245">
        <f>ROUND(O39/F39,3)</f>
        <v>0.222</v>
      </c>
      <c r="P41" s="250">
        <f>ROUND(P39/G39,3)</f>
        <v>0.56000000000000005</v>
      </c>
      <c r="Q41" s="251"/>
      <c r="R41" s="245">
        <f>ROUND(R39/F39,3)</f>
        <v>0.06</v>
      </c>
      <c r="S41" s="245">
        <f>ROUND(S39/G39,3)</f>
        <v>9.6000000000000002E-2</v>
      </c>
      <c r="T41" s="251"/>
      <c r="U41" s="245">
        <f>ROUND(U39/F39,3)</f>
        <v>0.16200000000000001</v>
      </c>
      <c r="V41" s="252">
        <f>ROUND(V39/G39,3)</f>
        <v>0.46400000000000002</v>
      </c>
      <c r="W41" s="249"/>
      <c r="X41" s="242">
        <f>ROUND(X39/F39,3)</f>
        <v>2E-3</v>
      </c>
      <c r="Y41" s="253">
        <f>ROUND(Y39/G39,3)</f>
        <v>2.4E-2</v>
      </c>
      <c r="Z41" s="254"/>
      <c r="AA41" s="242">
        <f>ROUND(AA39/F39,3)</f>
        <v>0.156</v>
      </c>
      <c r="AB41" s="255">
        <f>ROUND(AB39/G39,3)</f>
        <v>0.10100000000000001</v>
      </c>
      <c r="AC41" s="92"/>
    </row>
    <row r="42" spans="2:29" ht="12.9" customHeight="1" x14ac:dyDescent="0.2">
      <c r="B42" s="581"/>
      <c r="C42" s="589" t="s">
        <v>194</v>
      </c>
      <c r="D42" s="199">
        <v>79</v>
      </c>
      <c r="E42" s="35">
        <f>F42+G42</f>
        <v>684</v>
      </c>
      <c r="F42" s="35">
        <f>I42+L42</f>
        <v>342</v>
      </c>
      <c r="G42" s="95">
        <f>J42+M42</f>
        <v>342</v>
      </c>
      <c r="H42" s="107">
        <v>272</v>
      </c>
      <c r="I42" s="67">
        <v>204</v>
      </c>
      <c r="J42" s="108">
        <v>68</v>
      </c>
      <c r="K42" s="118">
        <f>L42+M42</f>
        <v>412</v>
      </c>
      <c r="L42" s="54">
        <f>O42+AA42+X42</f>
        <v>138</v>
      </c>
      <c r="M42" s="68">
        <f>P42+AB42+Y42</f>
        <v>274</v>
      </c>
      <c r="N42" s="69">
        <f>O42+P42</f>
        <v>338</v>
      </c>
      <c r="O42" s="67">
        <f>R42+U42</f>
        <v>95</v>
      </c>
      <c r="P42" s="70">
        <f>S42+V42</f>
        <v>243</v>
      </c>
      <c r="Q42" s="67">
        <v>73</v>
      </c>
      <c r="R42" s="67">
        <v>35</v>
      </c>
      <c r="S42" s="67">
        <v>38</v>
      </c>
      <c r="T42" s="67">
        <v>265</v>
      </c>
      <c r="U42" s="67">
        <v>60</v>
      </c>
      <c r="V42" s="143">
        <v>205</v>
      </c>
      <c r="W42" s="69">
        <v>0</v>
      </c>
      <c r="X42" s="35">
        <v>0</v>
      </c>
      <c r="Y42" s="170">
        <v>0</v>
      </c>
      <c r="Z42" s="174">
        <v>74</v>
      </c>
      <c r="AA42" s="35">
        <v>43</v>
      </c>
      <c r="AB42" s="119">
        <v>31</v>
      </c>
      <c r="AC42" s="91"/>
    </row>
    <row r="43" spans="2:29" ht="12.9" customHeight="1" x14ac:dyDescent="0.2">
      <c r="B43" s="581"/>
      <c r="C43" s="590"/>
      <c r="D43" s="297"/>
      <c r="E43" s="214"/>
      <c r="F43" s="214">
        <f>ROUND(F42/E42,3)</f>
        <v>0.5</v>
      </c>
      <c r="G43" s="215">
        <f>ROUND(G42/E42,3)</f>
        <v>0.5</v>
      </c>
      <c r="H43" s="216">
        <f>ROUND(H42/E42,3)</f>
        <v>0.39800000000000002</v>
      </c>
      <c r="I43" s="217">
        <f>ROUND(I42/E42,3)</f>
        <v>0.29799999999999999</v>
      </c>
      <c r="J43" s="218">
        <f>ROUND(J42/E42,3)</f>
        <v>9.9000000000000005E-2</v>
      </c>
      <c r="K43" s="238">
        <f>ROUND(K42/E42,3)</f>
        <v>0.60199999999999998</v>
      </c>
      <c r="L43" s="217">
        <f>ROUND(L42/E42,3)</f>
        <v>0.20200000000000001</v>
      </c>
      <c r="M43" s="219">
        <f>ROUND(M42/E42,3)</f>
        <v>0.40100000000000002</v>
      </c>
      <c r="N43" s="220">
        <f>ROUND(N42/E42,3)</f>
        <v>0.49399999999999999</v>
      </c>
      <c r="O43" s="217">
        <f>ROUND(O42/E42,3)</f>
        <v>0.13900000000000001</v>
      </c>
      <c r="P43" s="239">
        <f>ROUND(P42/E42,3)</f>
        <v>0.35499999999999998</v>
      </c>
      <c r="Q43" s="217">
        <f>ROUND(Q42/E42,3)</f>
        <v>0.107</v>
      </c>
      <c r="R43" s="217">
        <f>ROUND(R42/E42,3)</f>
        <v>5.0999999999999997E-2</v>
      </c>
      <c r="S43" s="217">
        <f>ROUND(S42/E42,3)</f>
        <v>5.6000000000000001E-2</v>
      </c>
      <c r="T43" s="217">
        <f>ROUND(T42/E42,3)</f>
        <v>0.38700000000000001</v>
      </c>
      <c r="U43" s="217">
        <f>ROUND(U42/E42,3)</f>
        <v>8.7999999999999995E-2</v>
      </c>
      <c r="V43" s="221">
        <f>ROUND(V42/E42,3)</f>
        <v>0.3</v>
      </c>
      <c r="W43" s="220">
        <f>ROUND(W42/E42,3)</f>
        <v>0</v>
      </c>
      <c r="X43" s="214">
        <f>ROUND(X42/E42,3)</f>
        <v>0</v>
      </c>
      <c r="Y43" s="240">
        <f>ROUND(Y42/E42,3)</f>
        <v>0</v>
      </c>
      <c r="Z43" s="223">
        <f>ROUND(Z42/E42,3)</f>
        <v>0.108</v>
      </c>
      <c r="AA43" s="214">
        <f>ROUND(AA42/E42,3)</f>
        <v>6.3E-2</v>
      </c>
      <c r="AB43" s="241">
        <f>ROUND(AB42/E42,3)</f>
        <v>4.4999999999999998E-2</v>
      </c>
      <c r="AC43" s="92"/>
    </row>
    <row r="44" spans="2:29" ht="12.9" customHeight="1" x14ac:dyDescent="0.2">
      <c r="B44" s="581"/>
      <c r="C44" s="590"/>
      <c r="D44" s="306"/>
      <c r="E44" s="271"/>
      <c r="F44" s="242">
        <f>ROUND(F42/F42,3)</f>
        <v>1</v>
      </c>
      <c r="G44" s="243">
        <f>ROUND(G42/G42,3)</f>
        <v>1</v>
      </c>
      <c r="H44" s="244"/>
      <c r="I44" s="245">
        <f>ROUND(I42/F42,3)</f>
        <v>0.59599999999999997</v>
      </c>
      <c r="J44" s="246">
        <f>ROUND(J42/G42,3)</f>
        <v>0.19900000000000001</v>
      </c>
      <c r="K44" s="247"/>
      <c r="L44" s="245">
        <f>ROUND(L42/F42,3)</f>
        <v>0.40400000000000003</v>
      </c>
      <c r="M44" s="248">
        <f>ROUND(M42/G42,3)</f>
        <v>0.80100000000000005</v>
      </c>
      <c r="N44" s="249"/>
      <c r="O44" s="245">
        <f>ROUND(O42/F42,3)</f>
        <v>0.27800000000000002</v>
      </c>
      <c r="P44" s="250">
        <f>ROUND(P42/G42,3)</f>
        <v>0.71099999999999997</v>
      </c>
      <c r="Q44" s="251"/>
      <c r="R44" s="245">
        <f>ROUND(R42/F42,3)</f>
        <v>0.10199999999999999</v>
      </c>
      <c r="S44" s="245">
        <f>ROUND(S42/G42,3)</f>
        <v>0.111</v>
      </c>
      <c r="T44" s="251"/>
      <c r="U44" s="245">
        <f>ROUND(U42/F42,3)</f>
        <v>0.17499999999999999</v>
      </c>
      <c r="V44" s="252">
        <f>ROUND(V42/G42,3)</f>
        <v>0.59899999999999998</v>
      </c>
      <c r="W44" s="249"/>
      <c r="X44" s="242">
        <f>ROUND(X42/F42,3)</f>
        <v>0</v>
      </c>
      <c r="Y44" s="253">
        <f>ROUND(Y42/G42,3)</f>
        <v>0</v>
      </c>
      <c r="Z44" s="254"/>
      <c r="AA44" s="242">
        <f>ROUND(AA42/F42,3)</f>
        <v>0.126</v>
      </c>
      <c r="AB44" s="255">
        <f>ROUND(AB42/G42,3)</f>
        <v>9.0999999999999998E-2</v>
      </c>
      <c r="AC44" s="92"/>
    </row>
    <row r="45" spans="2:29" ht="12.9" customHeight="1" x14ac:dyDescent="0.2">
      <c r="B45" s="581"/>
      <c r="C45" s="590" t="s">
        <v>195</v>
      </c>
      <c r="D45" s="199">
        <v>62</v>
      </c>
      <c r="E45" s="34">
        <f>F45+G45</f>
        <v>915</v>
      </c>
      <c r="F45" s="34">
        <f>I45+L45</f>
        <v>487</v>
      </c>
      <c r="G45" s="93">
        <f>J45+M45</f>
        <v>428</v>
      </c>
      <c r="H45" s="103">
        <v>238</v>
      </c>
      <c r="I45" s="54">
        <v>170</v>
      </c>
      <c r="J45" s="104">
        <v>68</v>
      </c>
      <c r="K45" s="113">
        <f>L45+M45</f>
        <v>677</v>
      </c>
      <c r="L45" s="54">
        <f>O45+AA45+X45</f>
        <v>317</v>
      </c>
      <c r="M45" s="68">
        <f>P45+AB45+Y45</f>
        <v>360</v>
      </c>
      <c r="N45" s="53">
        <f>O45+P45</f>
        <v>497</v>
      </c>
      <c r="O45" s="54">
        <f>R45+U45</f>
        <v>188</v>
      </c>
      <c r="P45" s="55">
        <f>S45+V45</f>
        <v>309</v>
      </c>
      <c r="Q45" s="54">
        <v>126</v>
      </c>
      <c r="R45" s="54">
        <v>72</v>
      </c>
      <c r="S45" s="54">
        <v>54</v>
      </c>
      <c r="T45" s="54">
        <v>371</v>
      </c>
      <c r="U45" s="54">
        <v>116</v>
      </c>
      <c r="V45" s="141">
        <v>255</v>
      </c>
      <c r="W45" s="53">
        <v>23</v>
      </c>
      <c r="X45" s="34">
        <v>22</v>
      </c>
      <c r="Y45" s="166">
        <v>1</v>
      </c>
      <c r="Z45" s="173">
        <v>157</v>
      </c>
      <c r="AA45" s="34">
        <v>107</v>
      </c>
      <c r="AB45" s="117">
        <v>50</v>
      </c>
      <c r="AC45" s="91"/>
    </row>
    <row r="46" spans="2:29" ht="12.9" customHeight="1" x14ac:dyDescent="0.2">
      <c r="B46" s="581"/>
      <c r="C46" s="590"/>
      <c r="D46" s="297"/>
      <c r="E46" s="214"/>
      <c r="F46" s="214">
        <f>ROUND(F45/E45,3)</f>
        <v>0.53200000000000003</v>
      </c>
      <c r="G46" s="215">
        <f>ROUND(G45/E45,3)</f>
        <v>0.46800000000000003</v>
      </c>
      <c r="H46" s="216">
        <f>ROUND(H45/E45,3)</f>
        <v>0.26</v>
      </c>
      <c r="I46" s="217">
        <f>ROUND(I45/E45,3)</f>
        <v>0.186</v>
      </c>
      <c r="J46" s="218">
        <f>ROUND(J45/E45,3)</f>
        <v>7.3999999999999996E-2</v>
      </c>
      <c r="K46" s="238">
        <f>ROUND(K45/E45,3)</f>
        <v>0.74</v>
      </c>
      <c r="L46" s="217">
        <f>ROUND(L45/E45,3)</f>
        <v>0.34599999999999997</v>
      </c>
      <c r="M46" s="219">
        <f>ROUND(M45/E45,3)</f>
        <v>0.39300000000000002</v>
      </c>
      <c r="N46" s="220">
        <f>ROUND(N45/E45,3)</f>
        <v>0.54300000000000004</v>
      </c>
      <c r="O46" s="217">
        <f>ROUND(O45/E45,3)</f>
        <v>0.20499999999999999</v>
      </c>
      <c r="P46" s="239">
        <f>ROUND(P45/E45,3)</f>
        <v>0.33800000000000002</v>
      </c>
      <c r="Q46" s="217">
        <f>ROUND(Q45/E45,3)</f>
        <v>0.13800000000000001</v>
      </c>
      <c r="R46" s="217">
        <f>ROUND(R45/E45,3)</f>
        <v>7.9000000000000001E-2</v>
      </c>
      <c r="S46" s="217">
        <f>ROUND(S45/E45,3)</f>
        <v>5.8999999999999997E-2</v>
      </c>
      <c r="T46" s="217">
        <f>ROUND(T45/E45,3)</f>
        <v>0.40500000000000003</v>
      </c>
      <c r="U46" s="217">
        <f>ROUND(U45/E45,3)</f>
        <v>0.127</v>
      </c>
      <c r="V46" s="221">
        <f>ROUND(V45/E45,3)</f>
        <v>0.27900000000000003</v>
      </c>
      <c r="W46" s="220">
        <f>ROUND(W45/E45,3)</f>
        <v>2.5000000000000001E-2</v>
      </c>
      <c r="X46" s="214">
        <f>ROUND(X45/E45,3)</f>
        <v>2.4E-2</v>
      </c>
      <c r="Y46" s="240">
        <f>ROUND(Y45/E45,3)</f>
        <v>1E-3</v>
      </c>
      <c r="Z46" s="223">
        <f>ROUND(Z45/E45,3)</f>
        <v>0.17199999999999999</v>
      </c>
      <c r="AA46" s="214">
        <f>ROUND(AA45/E45,3)</f>
        <v>0.11700000000000001</v>
      </c>
      <c r="AB46" s="241">
        <f>ROUND(AB45/E45,3)</f>
        <v>5.5E-2</v>
      </c>
      <c r="AC46" s="92"/>
    </row>
    <row r="47" spans="2:29" ht="12.9" customHeight="1" x14ac:dyDescent="0.2">
      <c r="B47" s="581"/>
      <c r="C47" s="590"/>
      <c r="D47" s="306"/>
      <c r="E47" s="271"/>
      <c r="F47" s="242">
        <f>ROUND(F45/F45,3)</f>
        <v>1</v>
      </c>
      <c r="G47" s="243">
        <f>ROUND(G45/G45,3)</f>
        <v>1</v>
      </c>
      <c r="H47" s="244"/>
      <c r="I47" s="245">
        <f>ROUND(I45/F45,3)</f>
        <v>0.34899999999999998</v>
      </c>
      <c r="J47" s="246">
        <f>ROUND(J45/G45,3)</f>
        <v>0.159</v>
      </c>
      <c r="K47" s="247"/>
      <c r="L47" s="245">
        <f>ROUND(L45/F45,3)</f>
        <v>0.65100000000000002</v>
      </c>
      <c r="M47" s="248">
        <f>ROUND(M45/G45,3)</f>
        <v>0.84099999999999997</v>
      </c>
      <c r="N47" s="249"/>
      <c r="O47" s="245">
        <f>ROUND(O45/F45,3)</f>
        <v>0.38600000000000001</v>
      </c>
      <c r="P47" s="250">
        <f>ROUND(P45/G45,3)</f>
        <v>0.72199999999999998</v>
      </c>
      <c r="Q47" s="251"/>
      <c r="R47" s="245">
        <f>ROUND(R45/F45,3)</f>
        <v>0.14799999999999999</v>
      </c>
      <c r="S47" s="245">
        <f>ROUND(S45/G45,3)</f>
        <v>0.126</v>
      </c>
      <c r="T47" s="251"/>
      <c r="U47" s="245">
        <f>ROUND(U45/F45,3)</f>
        <v>0.23799999999999999</v>
      </c>
      <c r="V47" s="252">
        <f>ROUND(V45/G45,3)</f>
        <v>0.59599999999999997</v>
      </c>
      <c r="W47" s="249"/>
      <c r="X47" s="242">
        <f>ROUND(X45/F45,3)</f>
        <v>4.4999999999999998E-2</v>
      </c>
      <c r="Y47" s="253">
        <f>ROUND(Y45/G45,3)</f>
        <v>2E-3</v>
      </c>
      <c r="Z47" s="254"/>
      <c r="AA47" s="242">
        <f>ROUND(AA45/F45,3)</f>
        <v>0.22</v>
      </c>
      <c r="AB47" s="255">
        <f>ROUND(AB45/G45,3)</f>
        <v>0.11700000000000001</v>
      </c>
      <c r="AC47" s="92"/>
    </row>
    <row r="48" spans="2:29" ht="12.9" customHeight="1" x14ac:dyDescent="0.2">
      <c r="B48" s="581"/>
      <c r="C48" s="590" t="s">
        <v>196</v>
      </c>
      <c r="D48" s="199">
        <v>26</v>
      </c>
      <c r="E48" s="34">
        <f>F48+G48</f>
        <v>1230</v>
      </c>
      <c r="F48" s="34">
        <f>I48+L48</f>
        <v>493</v>
      </c>
      <c r="G48" s="93">
        <f>J48+M48</f>
        <v>737</v>
      </c>
      <c r="H48" s="103">
        <v>211</v>
      </c>
      <c r="I48" s="54">
        <v>107</v>
      </c>
      <c r="J48" s="104">
        <v>104</v>
      </c>
      <c r="K48" s="113">
        <f>L48+M48</f>
        <v>1019</v>
      </c>
      <c r="L48" s="54">
        <f>O48+AA48+X48</f>
        <v>386</v>
      </c>
      <c r="M48" s="68">
        <f>P48+AB48+Y48</f>
        <v>633</v>
      </c>
      <c r="N48" s="53">
        <f>O48+P48</f>
        <v>848</v>
      </c>
      <c r="O48" s="54">
        <f>R48+U48</f>
        <v>297</v>
      </c>
      <c r="P48" s="55">
        <f>S48+V48</f>
        <v>551</v>
      </c>
      <c r="Q48" s="54">
        <v>137</v>
      </c>
      <c r="R48" s="54">
        <v>58</v>
      </c>
      <c r="S48" s="54">
        <v>79</v>
      </c>
      <c r="T48" s="54">
        <v>711</v>
      </c>
      <c r="U48" s="54">
        <v>239</v>
      </c>
      <c r="V48" s="141">
        <v>472</v>
      </c>
      <c r="W48" s="53">
        <v>16</v>
      </c>
      <c r="X48" s="34">
        <v>14</v>
      </c>
      <c r="Y48" s="166">
        <v>2</v>
      </c>
      <c r="Z48" s="173">
        <v>155</v>
      </c>
      <c r="AA48" s="34">
        <v>75</v>
      </c>
      <c r="AB48" s="117">
        <v>80</v>
      </c>
      <c r="AC48" s="91"/>
    </row>
    <row r="49" spans="2:29" ht="12.9" customHeight="1" x14ac:dyDescent="0.2">
      <c r="B49" s="581"/>
      <c r="C49" s="591"/>
      <c r="D49" s="297"/>
      <c r="E49" s="214"/>
      <c r="F49" s="214">
        <f>ROUND(F48/E48,3)</f>
        <v>0.40100000000000002</v>
      </c>
      <c r="G49" s="215">
        <f>ROUND(G48/E48,3)</f>
        <v>0.59899999999999998</v>
      </c>
      <c r="H49" s="216">
        <f>ROUND(H48/E48,3)</f>
        <v>0.17199999999999999</v>
      </c>
      <c r="I49" s="217">
        <f>ROUND(I48/E48,3)</f>
        <v>8.6999999999999994E-2</v>
      </c>
      <c r="J49" s="218">
        <f>ROUND(J48/E48,3)</f>
        <v>8.5000000000000006E-2</v>
      </c>
      <c r="K49" s="238">
        <f>ROUND(K48/E48,3)</f>
        <v>0.82799999999999996</v>
      </c>
      <c r="L49" s="217">
        <f>ROUND(L48/E48,3)</f>
        <v>0.314</v>
      </c>
      <c r="M49" s="219">
        <f>ROUND(M48/E48,3)</f>
        <v>0.51500000000000001</v>
      </c>
      <c r="N49" s="220">
        <f>ROUND(N48/E48,3)</f>
        <v>0.68899999999999995</v>
      </c>
      <c r="O49" s="217">
        <f>ROUND(O48/E48,3)</f>
        <v>0.24099999999999999</v>
      </c>
      <c r="P49" s="239">
        <f>ROUND(P48/E48,3)</f>
        <v>0.44800000000000001</v>
      </c>
      <c r="Q49" s="217">
        <f>ROUND(Q48/E48,3)</f>
        <v>0.111</v>
      </c>
      <c r="R49" s="217">
        <f>ROUND(R48/E48,3)</f>
        <v>4.7E-2</v>
      </c>
      <c r="S49" s="217">
        <f>ROUND(S48/E48,3)</f>
        <v>6.4000000000000001E-2</v>
      </c>
      <c r="T49" s="217">
        <f>ROUND(T48/E48,3)</f>
        <v>0.57799999999999996</v>
      </c>
      <c r="U49" s="217">
        <f>ROUND(U48/E48,3)</f>
        <v>0.19400000000000001</v>
      </c>
      <c r="V49" s="221">
        <f>ROUND(V48/E48,3)</f>
        <v>0.38400000000000001</v>
      </c>
      <c r="W49" s="220">
        <f>ROUND(W48/E48,3)</f>
        <v>1.2999999999999999E-2</v>
      </c>
      <c r="X49" s="214">
        <f>ROUND(X48/E48,3)</f>
        <v>1.0999999999999999E-2</v>
      </c>
      <c r="Y49" s="240">
        <f>ROUND(Y48/E48,3)</f>
        <v>2E-3</v>
      </c>
      <c r="Z49" s="223">
        <f>ROUND(Z48/E48,3)</f>
        <v>0.126</v>
      </c>
      <c r="AA49" s="214">
        <f>ROUND(AA48/E48,3)</f>
        <v>6.0999999999999999E-2</v>
      </c>
      <c r="AB49" s="241">
        <f>ROUND(AB48/E48,3)</f>
        <v>6.5000000000000002E-2</v>
      </c>
      <c r="AC49" s="92"/>
    </row>
    <row r="50" spans="2:29" ht="12.9" customHeight="1" x14ac:dyDescent="0.2">
      <c r="B50" s="581"/>
      <c r="C50" s="591"/>
      <c r="D50" s="306"/>
      <c r="E50" s="271"/>
      <c r="F50" s="242">
        <f>ROUND(F48/F48,3)</f>
        <v>1</v>
      </c>
      <c r="G50" s="243">
        <f>ROUND(G48/G48,3)</f>
        <v>1</v>
      </c>
      <c r="H50" s="244"/>
      <c r="I50" s="245">
        <f>ROUND(I48/F48,3)</f>
        <v>0.217</v>
      </c>
      <c r="J50" s="246">
        <f>ROUND(J48/G48,3)</f>
        <v>0.14099999999999999</v>
      </c>
      <c r="K50" s="247"/>
      <c r="L50" s="245">
        <f>ROUND(L48/F48,3)</f>
        <v>0.78300000000000003</v>
      </c>
      <c r="M50" s="248">
        <f>ROUND(M48/G48,3)</f>
        <v>0.85899999999999999</v>
      </c>
      <c r="N50" s="249"/>
      <c r="O50" s="245">
        <f>ROUND(O48/F48,3)</f>
        <v>0.60199999999999998</v>
      </c>
      <c r="P50" s="250">
        <f>ROUND(P48/G48,3)</f>
        <v>0.748</v>
      </c>
      <c r="Q50" s="251"/>
      <c r="R50" s="245">
        <f>ROUND(R48/F48,3)</f>
        <v>0.11799999999999999</v>
      </c>
      <c r="S50" s="245">
        <f>ROUND(S48/G48,3)</f>
        <v>0.107</v>
      </c>
      <c r="T50" s="251"/>
      <c r="U50" s="245">
        <f>ROUND(U48/F48,3)</f>
        <v>0.48499999999999999</v>
      </c>
      <c r="V50" s="252">
        <f>ROUND(V48/G48,3)</f>
        <v>0.64</v>
      </c>
      <c r="W50" s="249"/>
      <c r="X50" s="242">
        <f>ROUND(X48/F48,3)</f>
        <v>2.8000000000000001E-2</v>
      </c>
      <c r="Y50" s="253">
        <f>ROUND(Y48/G48,3)</f>
        <v>3.0000000000000001E-3</v>
      </c>
      <c r="Z50" s="254"/>
      <c r="AA50" s="242">
        <f>ROUND(AA48/F48,3)</f>
        <v>0.152</v>
      </c>
      <c r="AB50" s="255">
        <f>ROUND(AB48/G48,3)</f>
        <v>0.109</v>
      </c>
      <c r="AC50" s="92"/>
    </row>
    <row r="51" spans="2:29" ht="12.9" customHeight="1" x14ac:dyDescent="0.2">
      <c r="B51" s="581"/>
      <c r="C51" s="590" t="s">
        <v>197</v>
      </c>
      <c r="D51" s="199">
        <v>35</v>
      </c>
      <c r="E51" s="35">
        <f>F51+G51</f>
        <v>3486</v>
      </c>
      <c r="F51" s="34">
        <f>I51+L51</f>
        <v>2241</v>
      </c>
      <c r="G51" s="93">
        <f>J51+M51</f>
        <v>1245</v>
      </c>
      <c r="H51" s="107">
        <v>1259</v>
      </c>
      <c r="I51" s="67">
        <v>1003</v>
      </c>
      <c r="J51" s="108">
        <v>256</v>
      </c>
      <c r="K51" s="118">
        <f>L51+M51</f>
        <v>2227</v>
      </c>
      <c r="L51" s="54">
        <f>O51+AA51+X51</f>
        <v>1238</v>
      </c>
      <c r="M51" s="68">
        <f>P51+AB51+Y51</f>
        <v>989</v>
      </c>
      <c r="N51" s="69">
        <f>O51+P51</f>
        <v>1256</v>
      </c>
      <c r="O51" s="67">
        <f>R51+U51</f>
        <v>522</v>
      </c>
      <c r="P51" s="70">
        <f>S51+V51</f>
        <v>734</v>
      </c>
      <c r="Q51" s="67">
        <v>321</v>
      </c>
      <c r="R51" s="67">
        <v>204</v>
      </c>
      <c r="S51" s="67">
        <v>117</v>
      </c>
      <c r="T51" s="67">
        <v>935</v>
      </c>
      <c r="U51" s="67">
        <v>318</v>
      </c>
      <c r="V51" s="143">
        <v>617</v>
      </c>
      <c r="W51" s="69">
        <v>51</v>
      </c>
      <c r="X51" s="35">
        <v>45</v>
      </c>
      <c r="Y51" s="170">
        <v>6</v>
      </c>
      <c r="Z51" s="174">
        <v>920</v>
      </c>
      <c r="AA51" s="35">
        <v>671</v>
      </c>
      <c r="AB51" s="119">
        <v>249</v>
      </c>
      <c r="AC51" s="91"/>
    </row>
    <row r="52" spans="2:29" ht="12.9" customHeight="1" x14ac:dyDescent="0.2">
      <c r="B52" s="581"/>
      <c r="C52" s="591"/>
      <c r="D52" s="297"/>
      <c r="E52" s="214"/>
      <c r="F52" s="214">
        <f>ROUND(F51/E51,3)</f>
        <v>0.64300000000000002</v>
      </c>
      <c r="G52" s="215">
        <f>ROUND(G51/E51,3)</f>
        <v>0.35699999999999998</v>
      </c>
      <c r="H52" s="216">
        <f>ROUND(H51/E51,3)</f>
        <v>0.36099999999999999</v>
      </c>
      <c r="I52" s="217">
        <f>ROUND(I51/E51,3)</f>
        <v>0.28799999999999998</v>
      </c>
      <c r="J52" s="218">
        <f>ROUND(J51/E51,3)</f>
        <v>7.2999999999999995E-2</v>
      </c>
      <c r="K52" s="238">
        <f>ROUND(K51/E51,3)</f>
        <v>0.63900000000000001</v>
      </c>
      <c r="L52" s="217">
        <f>ROUND(L51/E51,3)</f>
        <v>0.35499999999999998</v>
      </c>
      <c r="M52" s="219">
        <f>ROUND(M51/E51,3)</f>
        <v>0.28399999999999997</v>
      </c>
      <c r="N52" s="220">
        <f>ROUND(N51/E51,3)</f>
        <v>0.36</v>
      </c>
      <c r="O52" s="217">
        <f>ROUND(O51/E51,3)</f>
        <v>0.15</v>
      </c>
      <c r="P52" s="239">
        <f>ROUND(P51/E51,3)</f>
        <v>0.21099999999999999</v>
      </c>
      <c r="Q52" s="217">
        <f>ROUND(Q51/E51,3)</f>
        <v>9.1999999999999998E-2</v>
      </c>
      <c r="R52" s="217">
        <f>ROUND(R51/E51,3)</f>
        <v>5.8999999999999997E-2</v>
      </c>
      <c r="S52" s="217">
        <f>ROUND(S51/E51,3)</f>
        <v>3.4000000000000002E-2</v>
      </c>
      <c r="T52" s="217">
        <f>ROUND(T51/E51,3)</f>
        <v>0.26800000000000002</v>
      </c>
      <c r="U52" s="217">
        <f>ROUND(U51/E51,3)</f>
        <v>9.0999999999999998E-2</v>
      </c>
      <c r="V52" s="221">
        <f>ROUND(V51/E51,3)</f>
        <v>0.17699999999999999</v>
      </c>
      <c r="W52" s="220">
        <f>ROUND(W51/E51,3)</f>
        <v>1.4999999999999999E-2</v>
      </c>
      <c r="X52" s="214">
        <f>ROUND(X51/E51,3)</f>
        <v>1.2999999999999999E-2</v>
      </c>
      <c r="Y52" s="240">
        <f>ROUND(Y51/E51,3)</f>
        <v>2E-3</v>
      </c>
      <c r="Z52" s="223">
        <f>ROUND(Z51/E51,3)</f>
        <v>0.26400000000000001</v>
      </c>
      <c r="AA52" s="214">
        <f>ROUND(AA51/E51,3)</f>
        <v>0.192</v>
      </c>
      <c r="AB52" s="241">
        <f>ROUND(AB51/E51,3)</f>
        <v>7.0999999999999994E-2</v>
      </c>
      <c r="AC52" s="92"/>
    </row>
    <row r="53" spans="2:29" ht="12.9" customHeight="1" thickBot="1" x14ac:dyDescent="0.25">
      <c r="B53" s="581"/>
      <c r="C53" s="592"/>
      <c r="D53" s="307"/>
      <c r="E53" s="272"/>
      <c r="F53" s="257">
        <f>ROUND(F51/F51,3)</f>
        <v>1</v>
      </c>
      <c r="G53" s="258">
        <f>ROUND(G51/G51,3)</f>
        <v>1</v>
      </c>
      <c r="H53" s="259"/>
      <c r="I53" s="256">
        <f>ROUND(I51/F51,3)</f>
        <v>0.44800000000000001</v>
      </c>
      <c r="J53" s="260">
        <f>ROUND(J51/G51,3)</f>
        <v>0.20599999999999999</v>
      </c>
      <c r="K53" s="261"/>
      <c r="L53" s="256">
        <f>ROUND(L51/F51,3)</f>
        <v>0.55200000000000005</v>
      </c>
      <c r="M53" s="262">
        <f>ROUND(M51/G51,3)</f>
        <v>0.79400000000000004</v>
      </c>
      <c r="N53" s="263"/>
      <c r="O53" s="256">
        <f>ROUND(O51/F51,3)</f>
        <v>0.23300000000000001</v>
      </c>
      <c r="P53" s="264">
        <f>ROUND(P51/G51,3)</f>
        <v>0.59</v>
      </c>
      <c r="Q53" s="265"/>
      <c r="R53" s="256">
        <f>ROUND(R51/F51,3)</f>
        <v>9.0999999999999998E-2</v>
      </c>
      <c r="S53" s="256">
        <f>ROUND(S51/G51,3)</f>
        <v>9.4E-2</v>
      </c>
      <c r="T53" s="265"/>
      <c r="U53" s="256">
        <f>ROUND(U51/F51,3)</f>
        <v>0.14199999999999999</v>
      </c>
      <c r="V53" s="266">
        <f>ROUND(V51/G51,3)</f>
        <v>0.496</v>
      </c>
      <c r="W53" s="263"/>
      <c r="X53" s="257">
        <f>ROUND(X51/F51,3)</f>
        <v>0.02</v>
      </c>
      <c r="Y53" s="267">
        <f>ROUND(Y51/G51,3)</f>
        <v>5.0000000000000001E-3</v>
      </c>
      <c r="Z53" s="268"/>
      <c r="AA53" s="257">
        <f>ROUND(AA51/F51,3)</f>
        <v>0.29899999999999999</v>
      </c>
      <c r="AB53" s="269">
        <f>ROUND(AB51/G51,3)</f>
        <v>0.2</v>
      </c>
      <c r="AC53" s="92"/>
    </row>
    <row r="54" spans="2:29" ht="12.9" customHeight="1" thickTop="1" x14ac:dyDescent="0.2">
      <c r="B54" s="581"/>
      <c r="C54" s="31" t="s">
        <v>198</v>
      </c>
      <c r="D54" s="89">
        <f>D39+D42+D45+D48</f>
        <v>399</v>
      </c>
      <c r="E54" s="34">
        <f>E39+E42+E45+E48</f>
        <v>3723</v>
      </c>
      <c r="F54" s="34">
        <f t="shared" ref="F54:AB54" si="1">F39+F42+F45+F48</f>
        <v>1841</v>
      </c>
      <c r="G54" s="93">
        <f t="shared" si="1"/>
        <v>1882</v>
      </c>
      <c r="H54" s="103">
        <f t="shared" si="1"/>
        <v>1161</v>
      </c>
      <c r="I54" s="54">
        <f>I39+I42+I45+I48</f>
        <v>803</v>
      </c>
      <c r="J54" s="104">
        <f t="shared" si="1"/>
        <v>358</v>
      </c>
      <c r="K54" s="113">
        <f t="shared" si="1"/>
        <v>2562</v>
      </c>
      <c r="L54" s="54">
        <f t="shared" si="1"/>
        <v>1038</v>
      </c>
      <c r="M54" s="57">
        <f t="shared" si="1"/>
        <v>1524</v>
      </c>
      <c r="N54" s="53">
        <f t="shared" si="1"/>
        <v>2008</v>
      </c>
      <c r="O54" s="54">
        <f t="shared" si="1"/>
        <v>695</v>
      </c>
      <c r="P54" s="55">
        <f t="shared" si="1"/>
        <v>1313</v>
      </c>
      <c r="Q54" s="54">
        <f t="shared" si="1"/>
        <v>403</v>
      </c>
      <c r="R54" s="54">
        <f t="shared" si="1"/>
        <v>196</v>
      </c>
      <c r="S54" s="54">
        <f>S39+S42+S45+S48</f>
        <v>207</v>
      </c>
      <c r="T54" s="54">
        <f t="shared" si="1"/>
        <v>1605</v>
      </c>
      <c r="U54" s="54">
        <f t="shared" si="1"/>
        <v>499</v>
      </c>
      <c r="V54" s="141">
        <f t="shared" si="1"/>
        <v>1106</v>
      </c>
      <c r="W54" s="53">
        <f t="shared" si="1"/>
        <v>49</v>
      </c>
      <c r="X54" s="34">
        <f t="shared" si="1"/>
        <v>37</v>
      </c>
      <c r="Y54" s="166">
        <f t="shared" si="1"/>
        <v>12</v>
      </c>
      <c r="Z54" s="173">
        <f t="shared" si="1"/>
        <v>505</v>
      </c>
      <c r="AA54" s="34">
        <f t="shared" si="1"/>
        <v>306</v>
      </c>
      <c r="AB54" s="117">
        <f t="shared" si="1"/>
        <v>199</v>
      </c>
      <c r="AC54" s="92"/>
    </row>
    <row r="55" spans="2:29" ht="12.9" customHeight="1" x14ac:dyDescent="0.2">
      <c r="B55" s="581"/>
      <c r="C55" s="29" t="s">
        <v>199</v>
      </c>
      <c r="D55" s="297"/>
      <c r="E55" s="214"/>
      <c r="F55" s="214">
        <f>ROUND(F54/E54,3)</f>
        <v>0.49399999999999999</v>
      </c>
      <c r="G55" s="215">
        <f>ROUND(G54/E54,3)</f>
        <v>0.50600000000000001</v>
      </c>
      <c r="H55" s="216">
        <f>ROUND(H54/E54,3)</f>
        <v>0.312</v>
      </c>
      <c r="I55" s="217">
        <f>ROUND(I54/E54,3)</f>
        <v>0.216</v>
      </c>
      <c r="J55" s="218">
        <f>ROUND(J54/E54,3)</f>
        <v>9.6000000000000002E-2</v>
      </c>
      <c r="K55" s="238">
        <f>ROUND(K54/E54,3)</f>
        <v>0.68799999999999994</v>
      </c>
      <c r="L55" s="217">
        <f>ROUND(L54/E54,3)</f>
        <v>0.27900000000000003</v>
      </c>
      <c r="M55" s="219">
        <f>ROUND(M54/E54,3)</f>
        <v>0.40899999999999997</v>
      </c>
      <c r="N55" s="220">
        <f>ROUND(N54/E54,3)</f>
        <v>0.53900000000000003</v>
      </c>
      <c r="O55" s="217">
        <f>ROUND(O54/E54,3)</f>
        <v>0.187</v>
      </c>
      <c r="P55" s="239">
        <f>ROUND(P54/E54,3)</f>
        <v>0.35299999999999998</v>
      </c>
      <c r="Q55" s="217">
        <f>ROUND(Q54/E54,3)</f>
        <v>0.108</v>
      </c>
      <c r="R55" s="217">
        <f>ROUND(R54/E54,3)</f>
        <v>5.2999999999999999E-2</v>
      </c>
      <c r="S55" s="217">
        <f>ROUND(S54/E54,3)</f>
        <v>5.6000000000000001E-2</v>
      </c>
      <c r="T55" s="217">
        <f>ROUND(T54/E54,3)</f>
        <v>0.43099999999999999</v>
      </c>
      <c r="U55" s="217">
        <f>ROUND(U54/E54,3)</f>
        <v>0.13400000000000001</v>
      </c>
      <c r="V55" s="221">
        <f>ROUND(V54/E54,3)</f>
        <v>0.29699999999999999</v>
      </c>
      <c r="W55" s="220">
        <f>ROUND(W54/E54,3)</f>
        <v>1.2999999999999999E-2</v>
      </c>
      <c r="X55" s="214">
        <f>ROUND(X54/E54,3)</f>
        <v>0.01</v>
      </c>
      <c r="Y55" s="240">
        <f>ROUND(Y54/E54,3)</f>
        <v>3.0000000000000001E-3</v>
      </c>
      <c r="Z55" s="223">
        <f>ROUND(Z54/E54,3)</f>
        <v>0.13600000000000001</v>
      </c>
      <c r="AA55" s="214">
        <f>ROUND(AA54/E54,3)</f>
        <v>8.2000000000000003E-2</v>
      </c>
      <c r="AB55" s="241">
        <f>ROUND(AB54/E54,3)</f>
        <v>5.2999999999999999E-2</v>
      </c>
      <c r="AC55" s="92"/>
    </row>
    <row r="56" spans="2:29" ht="12.9" customHeight="1" x14ac:dyDescent="0.2">
      <c r="B56" s="581"/>
      <c r="C56" s="5"/>
      <c r="D56" s="306"/>
      <c r="E56" s="271"/>
      <c r="F56" s="242">
        <f>ROUND(F54/F54,3)</f>
        <v>1</v>
      </c>
      <c r="G56" s="243">
        <f>ROUND(G54/G54,3)</f>
        <v>1</v>
      </c>
      <c r="H56" s="244"/>
      <c r="I56" s="245">
        <f>ROUND(I54/F54,3)</f>
        <v>0.436</v>
      </c>
      <c r="J56" s="246">
        <f>ROUND(J54/G54,3)</f>
        <v>0.19</v>
      </c>
      <c r="K56" s="247"/>
      <c r="L56" s="245">
        <f>ROUND(L54/F54,3)</f>
        <v>0.56399999999999995</v>
      </c>
      <c r="M56" s="248">
        <f>ROUND(M54/G54,3)</f>
        <v>0.81</v>
      </c>
      <c r="N56" s="249"/>
      <c r="O56" s="245">
        <f>ROUND(O54/F54,3)</f>
        <v>0.378</v>
      </c>
      <c r="P56" s="250">
        <f>ROUND(P54/G54,3)</f>
        <v>0.69799999999999995</v>
      </c>
      <c r="Q56" s="251"/>
      <c r="R56" s="245">
        <f>ROUND(R54/F54,3)</f>
        <v>0.106</v>
      </c>
      <c r="S56" s="245">
        <f>ROUND(S54/G54,3)</f>
        <v>0.11</v>
      </c>
      <c r="T56" s="251"/>
      <c r="U56" s="245">
        <f>ROUND(U54/F54,3)</f>
        <v>0.27100000000000002</v>
      </c>
      <c r="V56" s="252">
        <f>ROUND(V54/G54,3)</f>
        <v>0.58799999999999997</v>
      </c>
      <c r="W56" s="249"/>
      <c r="X56" s="242">
        <f>ROUND(X54/F54,3)</f>
        <v>0.02</v>
      </c>
      <c r="Y56" s="253">
        <f>ROUND(Y54/G54,3)</f>
        <v>6.0000000000000001E-3</v>
      </c>
      <c r="Z56" s="254"/>
      <c r="AA56" s="242">
        <f>ROUND(AA54/F54,3)</f>
        <v>0.16600000000000001</v>
      </c>
      <c r="AB56" s="255">
        <f>ROUND(AB54/G54,3)</f>
        <v>0.106</v>
      </c>
      <c r="AC56" s="92"/>
    </row>
    <row r="57" spans="2:29" ht="12.9" customHeight="1" x14ac:dyDescent="0.2">
      <c r="B57" s="581"/>
      <c r="C57" s="4" t="s">
        <v>198</v>
      </c>
      <c r="D57" s="89">
        <f>D42+D45+D48+D51</f>
        <v>202</v>
      </c>
      <c r="E57" s="34">
        <f t="shared" ref="E57:AB57" si="2">E42+E45+E48+E51</f>
        <v>6315</v>
      </c>
      <c r="F57" s="34">
        <f t="shared" si="2"/>
        <v>3563</v>
      </c>
      <c r="G57" s="93">
        <f t="shared" si="2"/>
        <v>2752</v>
      </c>
      <c r="H57" s="107">
        <f t="shared" si="2"/>
        <v>1980</v>
      </c>
      <c r="I57" s="67">
        <f>I42+I45+I48+I51</f>
        <v>1484</v>
      </c>
      <c r="J57" s="108">
        <f t="shared" si="2"/>
        <v>496</v>
      </c>
      <c r="K57" s="118">
        <f t="shared" si="2"/>
        <v>4335</v>
      </c>
      <c r="L57" s="67">
        <f t="shared" si="2"/>
        <v>2079</v>
      </c>
      <c r="M57" s="68">
        <f t="shared" si="2"/>
        <v>2256</v>
      </c>
      <c r="N57" s="69">
        <f t="shared" si="2"/>
        <v>2939</v>
      </c>
      <c r="O57" s="67">
        <f t="shared" si="2"/>
        <v>1102</v>
      </c>
      <c r="P57" s="70">
        <f t="shared" si="2"/>
        <v>1837</v>
      </c>
      <c r="Q57" s="67">
        <f t="shared" si="2"/>
        <v>657</v>
      </c>
      <c r="R57" s="67">
        <f t="shared" si="2"/>
        <v>369</v>
      </c>
      <c r="S57" s="67">
        <f t="shared" si="2"/>
        <v>288</v>
      </c>
      <c r="T57" s="67">
        <f t="shared" si="2"/>
        <v>2282</v>
      </c>
      <c r="U57" s="67">
        <f t="shared" si="2"/>
        <v>733</v>
      </c>
      <c r="V57" s="143">
        <f t="shared" si="2"/>
        <v>1549</v>
      </c>
      <c r="W57" s="69">
        <f t="shared" si="2"/>
        <v>90</v>
      </c>
      <c r="X57" s="35">
        <f t="shared" si="2"/>
        <v>81</v>
      </c>
      <c r="Y57" s="170">
        <f t="shared" si="2"/>
        <v>9</v>
      </c>
      <c r="Z57" s="174">
        <f t="shared" si="2"/>
        <v>1306</v>
      </c>
      <c r="AA57" s="35">
        <f t="shared" si="2"/>
        <v>896</v>
      </c>
      <c r="AB57" s="119">
        <f t="shared" si="2"/>
        <v>410</v>
      </c>
      <c r="AC57" s="92"/>
    </row>
    <row r="58" spans="2:29" ht="12.9" customHeight="1" x14ac:dyDescent="0.2">
      <c r="B58" s="581"/>
      <c r="C58" s="29" t="s">
        <v>200</v>
      </c>
      <c r="D58" s="297"/>
      <c r="E58" s="214"/>
      <c r="F58" s="214">
        <f>ROUND(F57/E57,3)</f>
        <v>0.56399999999999995</v>
      </c>
      <c r="G58" s="215">
        <f>ROUND(G57/E57,3)</f>
        <v>0.436</v>
      </c>
      <c r="H58" s="216">
        <f>ROUND(H57/E57,3)</f>
        <v>0.314</v>
      </c>
      <c r="I58" s="217">
        <f>ROUND(I57/E57,3)</f>
        <v>0.23499999999999999</v>
      </c>
      <c r="J58" s="218">
        <f>ROUND(J57/E57,3)</f>
        <v>7.9000000000000001E-2</v>
      </c>
      <c r="K58" s="238">
        <f>ROUND(K57/E57,3)</f>
        <v>0.68600000000000005</v>
      </c>
      <c r="L58" s="217">
        <f>ROUND(L57/E57,3)</f>
        <v>0.32900000000000001</v>
      </c>
      <c r="M58" s="219">
        <f>ROUND(M57/E57,3)</f>
        <v>0.35699999999999998</v>
      </c>
      <c r="N58" s="220">
        <f>ROUND(N57/E57,3)</f>
        <v>0.46500000000000002</v>
      </c>
      <c r="O58" s="217">
        <f>ROUND(O57/E57,3)</f>
        <v>0.17499999999999999</v>
      </c>
      <c r="P58" s="239">
        <f>ROUND(P57/E57,3)</f>
        <v>0.29099999999999998</v>
      </c>
      <c r="Q58" s="217">
        <f>ROUND(Q57/E57,3)</f>
        <v>0.104</v>
      </c>
      <c r="R58" s="217">
        <f>ROUND(R57/E57,3)</f>
        <v>5.8000000000000003E-2</v>
      </c>
      <c r="S58" s="217">
        <f>ROUND(S57/E57,3)</f>
        <v>4.5999999999999999E-2</v>
      </c>
      <c r="T58" s="217">
        <f>ROUND(T57/E57,3)</f>
        <v>0.36099999999999999</v>
      </c>
      <c r="U58" s="217">
        <f>ROUND(U57/E57,3)</f>
        <v>0.11600000000000001</v>
      </c>
      <c r="V58" s="221">
        <f>ROUND(V57/E57,3)</f>
        <v>0.245</v>
      </c>
      <c r="W58" s="220">
        <f>ROUND(W57/E57,3)</f>
        <v>1.4E-2</v>
      </c>
      <c r="X58" s="214">
        <f>ROUND(X57/E57,3)</f>
        <v>1.2999999999999999E-2</v>
      </c>
      <c r="Y58" s="240">
        <f>ROUND(Y57/E57,3)</f>
        <v>1E-3</v>
      </c>
      <c r="Z58" s="223">
        <f>ROUND(Z57/E57,3)</f>
        <v>0.20699999999999999</v>
      </c>
      <c r="AA58" s="214">
        <f>ROUND(AA57/E57,3)</f>
        <v>0.14199999999999999</v>
      </c>
      <c r="AB58" s="241">
        <f>ROUND(AB57/E57,3)</f>
        <v>6.5000000000000002E-2</v>
      </c>
      <c r="AC58" s="92"/>
    </row>
    <row r="59" spans="2:29" ht="12.9" customHeight="1" thickBot="1" x14ac:dyDescent="0.25">
      <c r="B59" s="587"/>
      <c r="C59" s="5"/>
      <c r="D59" s="306"/>
      <c r="E59" s="271"/>
      <c r="F59" s="242">
        <f>ROUND(F57/F57,3)</f>
        <v>1</v>
      </c>
      <c r="G59" s="243">
        <f>ROUND(G57/G57,3)</f>
        <v>1</v>
      </c>
      <c r="H59" s="273"/>
      <c r="I59" s="274">
        <f>ROUND(I57/F57,3)</f>
        <v>0.41699999999999998</v>
      </c>
      <c r="J59" s="275">
        <f>ROUND(J57/G57,3)</f>
        <v>0.18</v>
      </c>
      <c r="K59" s="276"/>
      <c r="L59" s="274">
        <f>ROUND(L57/F57,3)</f>
        <v>0.58299999999999996</v>
      </c>
      <c r="M59" s="277">
        <f>ROUND(M57/G57,3)</f>
        <v>0.82</v>
      </c>
      <c r="N59" s="278"/>
      <c r="O59" s="274">
        <f>ROUND(O57/F57,3)</f>
        <v>0.309</v>
      </c>
      <c r="P59" s="279">
        <f>ROUND(P57/G57,3)</f>
        <v>0.66800000000000004</v>
      </c>
      <c r="Q59" s="280"/>
      <c r="R59" s="274">
        <f>ROUND(R57/F57,3)</f>
        <v>0.104</v>
      </c>
      <c r="S59" s="274">
        <f>ROUND(S57/G57,3)</f>
        <v>0.105</v>
      </c>
      <c r="T59" s="280"/>
      <c r="U59" s="274">
        <f>ROUND(U57/F57,3)</f>
        <v>0.20599999999999999</v>
      </c>
      <c r="V59" s="281">
        <f>ROUND(V57/G57,3)</f>
        <v>0.56299999999999994</v>
      </c>
      <c r="W59" s="278"/>
      <c r="X59" s="282">
        <f>ROUND(X57/F57,3)</f>
        <v>2.3E-2</v>
      </c>
      <c r="Y59" s="283">
        <f>ROUND(Y57/G57,3)</f>
        <v>3.0000000000000001E-3</v>
      </c>
      <c r="Z59" s="284"/>
      <c r="AA59" s="282">
        <f>ROUND(AA57/F57,3)</f>
        <v>0.251</v>
      </c>
      <c r="AB59" s="285">
        <f>ROUND(AB57/G57,3)</f>
        <v>0.14899999999999999</v>
      </c>
      <c r="AC59" s="92"/>
    </row>
    <row r="60" spans="2:29" ht="15" customHeight="1" thickTop="1" x14ac:dyDescent="0.2">
      <c r="E60" s="22"/>
      <c r="F60" s="22"/>
      <c r="G60" s="22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22"/>
      <c r="Y60" s="22"/>
      <c r="Z60" s="71"/>
      <c r="AA60" s="22"/>
      <c r="AB60" s="22"/>
      <c r="AC60" s="22"/>
    </row>
    <row r="61" spans="2:29" x14ac:dyDescent="0.2">
      <c r="B61" s="1" t="s">
        <v>228</v>
      </c>
      <c r="D61" s="6">
        <f>D36+D39+D42+D45+D48+D51</f>
        <v>530</v>
      </c>
      <c r="E61" s="6">
        <f>E36+E39+E42+E45+E48+E51</f>
        <v>7391</v>
      </c>
      <c r="F61" s="6">
        <f t="shared" ref="F61:AB61" si="3">F36+F39+F42+F45+F48+F51</f>
        <v>4174</v>
      </c>
      <c r="G61" s="6">
        <f t="shared" si="3"/>
        <v>3217</v>
      </c>
      <c r="H61" s="6">
        <f>H36+H39+H42+H45+H48+H51</f>
        <v>2502</v>
      </c>
      <c r="I61" s="6">
        <f>I36+I39+I42+I45+I48+I51</f>
        <v>1861</v>
      </c>
      <c r="J61" s="6">
        <f t="shared" si="3"/>
        <v>641</v>
      </c>
      <c r="K61" s="6">
        <f t="shared" si="3"/>
        <v>4889</v>
      </c>
      <c r="L61" s="6">
        <f t="shared" si="3"/>
        <v>2313</v>
      </c>
      <c r="M61" s="6">
        <f t="shared" si="3"/>
        <v>2576</v>
      </c>
      <c r="N61" s="6">
        <f t="shared" si="3"/>
        <v>3344</v>
      </c>
      <c r="O61" s="6">
        <f t="shared" si="3"/>
        <v>1242</v>
      </c>
      <c r="P61" s="6">
        <f t="shared" si="3"/>
        <v>2102</v>
      </c>
      <c r="Q61" s="6">
        <f t="shared" si="3"/>
        <v>747</v>
      </c>
      <c r="R61" s="6">
        <f t="shared" si="3"/>
        <v>407</v>
      </c>
      <c r="S61" s="6">
        <f>S36+S39+S42+S45+S48+S51</f>
        <v>340</v>
      </c>
      <c r="T61" s="6">
        <f t="shared" si="3"/>
        <v>2597</v>
      </c>
      <c r="U61" s="6">
        <f t="shared" si="3"/>
        <v>835</v>
      </c>
      <c r="V61" s="6">
        <f t="shared" si="3"/>
        <v>1762</v>
      </c>
      <c r="W61" s="6">
        <f>W36+W39+W42+W45+W48+W51</f>
        <v>101</v>
      </c>
      <c r="X61" s="6">
        <f t="shared" si="3"/>
        <v>83</v>
      </c>
      <c r="Y61" s="6">
        <f t="shared" si="3"/>
        <v>18</v>
      </c>
      <c r="Z61" s="6">
        <f t="shared" si="3"/>
        <v>1444</v>
      </c>
      <c r="AA61" s="6">
        <f t="shared" si="3"/>
        <v>988</v>
      </c>
      <c r="AB61" s="1">
        <f t="shared" si="3"/>
        <v>456</v>
      </c>
    </row>
    <row r="62" spans="2:29" s="32" customFormat="1" x14ac:dyDescent="0.2">
      <c r="B62" s="32" t="s">
        <v>229</v>
      </c>
      <c r="E62" s="44"/>
      <c r="F62" s="44">
        <f>F61/E61</f>
        <v>0.56474090109592745</v>
      </c>
      <c r="G62" s="44">
        <f>G61/E61</f>
        <v>0.43525909890407249</v>
      </c>
      <c r="H62" s="44">
        <f>H61/E61</f>
        <v>0.33851982140441078</v>
      </c>
      <c r="I62" s="45">
        <f>I61/E61</f>
        <v>0.25179272087674198</v>
      </c>
      <c r="J62" s="45">
        <f>J61/E61</f>
        <v>8.6727100527668785E-2</v>
      </c>
      <c r="K62" s="45">
        <f>K61/E61</f>
        <v>0.66148017859558927</v>
      </c>
      <c r="L62" s="44">
        <f>L61/E61</f>
        <v>0.31294818021918552</v>
      </c>
      <c r="M62" s="44">
        <f>M61/E61</f>
        <v>0.34853199837640375</v>
      </c>
      <c r="N62" s="44">
        <f>N61/E61</f>
        <v>0.45244215938303339</v>
      </c>
      <c r="O62" s="44">
        <f>O61/E61</f>
        <v>0.16804221350290893</v>
      </c>
      <c r="P62" s="44">
        <f>P61/E61</f>
        <v>0.28439994588012446</v>
      </c>
      <c r="Q62" s="45">
        <f>Q61/E61</f>
        <v>0.10106886754160466</v>
      </c>
      <c r="R62" s="45">
        <f>R61/E61</f>
        <v>5.5066973345961306E-2</v>
      </c>
      <c r="S62" s="44">
        <f>S61/E61</f>
        <v>4.600189419564335E-2</v>
      </c>
      <c r="T62" s="44">
        <f>T61/E61</f>
        <v>0.35137329184142879</v>
      </c>
      <c r="U62" s="44">
        <f>U61/E61</f>
        <v>0.11297524015694764</v>
      </c>
      <c r="V62" s="44">
        <f>V61/E61</f>
        <v>0.23839805168448114</v>
      </c>
      <c r="W62" s="44">
        <f>W61/E61</f>
        <v>1.3665268569882288E-2</v>
      </c>
      <c r="X62" s="44">
        <f>X61/E61</f>
        <v>1.1229874171289405E-2</v>
      </c>
      <c r="Y62" s="45">
        <f>Y61/E61</f>
        <v>2.4353943985928831E-3</v>
      </c>
      <c r="Z62" s="45">
        <f>Z61/E61</f>
        <v>0.19537275064267351</v>
      </c>
      <c r="AA62" s="44">
        <f>AA61/E61</f>
        <v>0.13367609254498714</v>
      </c>
      <c r="AB62" s="32">
        <f>AB61/E61</f>
        <v>6.1696658097686374E-2</v>
      </c>
    </row>
    <row r="63" spans="2:29" s="32" customFormat="1" x14ac:dyDescent="0.2">
      <c r="B63" s="32" t="s">
        <v>230</v>
      </c>
      <c r="D63" s="205"/>
      <c r="F63" s="32">
        <f>ROUND(F61/F61,3)</f>
        <v>1</v>
      </c>
      <c r="G63" s="32">
        <f>ROUND(G61/G61,3)</f>
        <v>1</v>
      </c>
      <c r="I63" s="205">
        <f>ROUND(I61/F61,3)</f>
        <v>0.44600000000000001</v>
      </c>
      <c r="J63" s="205">
        <f>ROUND(J61/G61,3)</f>
        <v>0.19900000000000001</v>
      </c>
      <c r="K63" s="205"/>
      <c r="L63" s="205">
        <f>ROUND(L61/F61,3)</f>
        <v>0.55400000000000005</v>
      </c>
      <c r="M63" s="44">
        <f>ROUND(M61/G61,3)</f>
        <v>0.80100000000000005</v>
      </c>
      <c r="N63" s="44"/>
      <c r="O63" s="44">
        <f>ROUND(O61/F61,3)</f>
        <v>0.29799999999999999</v>
      </c>
      <c r="P63" s="44">
        <f>ROUND(P61/G61,3)</f>
        <v>0.65300000000000002</v>
      </c>
      <c r="Q63" s="44"/>
      <c r="R63" s="44">
        <f>ROUND(R61/F61,3)</f>
        <v>9.8000000000000004E-2</v>
      </c>
      <c r="S63" s="44">
        <f>ROUND(S61/G61,3)</f>
        <v>0.106</v>
      </c>
      <c r="T63" s="205"/>
      <c r="U63" s="44">
        <f>ROUND(U61/F61,3)</f>
        <v>0.2</v>
      </c>
      <c r="V63" s="44">
        <f>ROUND(V61/G61,3)</f>
        <v>0.54800000000000004</v>
      </c>
      <c r="W63" s="44"/>
      <c r="X63" s="44">
        <f>ROUND(X61/F61,3)</f>
        <v>0.02</v>
      </c>
      <c r="Y63" s="44">
        <f>ROUND(Y61/G61,3)</f>
        <v>6.0000000000000001E-3</v>
      </c>
      <c r="Z63" s="44"/>
      <c r="AA63" s="44">
        <f>ROUND(AA61/F61,3)</f>
        <v>0.23699999999999999</v>
      </c>
      <c r="AB63" s="32">
        <f>ROUND(AB61/G61,3)</f>
        <v>0.14199999999999999</v>
      </c>
    </row>
    <row r="64" spans="2:29" s="32" customFormat="1" x14ac:dyDescent="0.2">
      <c r="D64" s="205"/>
      <c r="I64" s="205"/>
      <c r="J64" s="205"/>
      <c r="K64" s="205"/>
      <c r="L64" s="205"/>
      <c r="M64" s="44"/>
      <c r="N64" s="44"/>
      <c r="O64" s="44"/>
      <c r="P64" s="44"/>
      <c r="Q64" s="44"/>
      <c r="R64" s="44"/>
      <c r="S64" s="44"/>
      <c r="T64" s="205"/>
      <c r="U64" s="44"/>
      <c r="V64" s="44"/>
      <c r="W64" s="44"/>
      <c r="X64" s="44"/>
      <c r="Y64" s="44"/>
      <c r="Z64" s="44"/>
      <c r="AA64" s="44"/>
    </row>
    <row r="65" spans="2:28" s="32" customFormat="1" x14ac:dyDescent="0.2">
      <c r="B65" s="32" t="s">
        <v>231</v>
      </c>
      <c r="D65" s="207">
        <f>D54+D51+D36</f>
        <v>530</v>
      </c>
      <c r="E65" s="207">
        <f t="shared" ref="E65:AB65" si="4">E54+E51+E36</f>
        <v>7391</v>
      </c>
      <c r="F65" s="207">
        <f t="shared" si="4"/>
        <v>4174</v>
      </c>
      <c r="G65" s="207">
        <f t="shared" si="4"/>
        <v>3217</v>
      </c>
      <c r="H65" s="207">
        <f t="shared" si="4"/>
        <v>2502</v>
      </c>
      <c r="I65" s="207">
        <f t="shared" si="4"/>
        <v>1861</v>
      </c>
      <c r="J65" s="207">
        <f t="shared" si="4"/>
        <v>641</v>
      </c>
      <c r="K65" s="207">
        <f t="shared" si="4"/>
        <v>4889</v>
      </c>
      <c r="L65" s="207">
        <f t="shared" si="4"/>
        <v>2313</v>
      </c>
      <c r="M65" s="207">
        <f t="shared" si="4"/>
        <v>2576</v>
      </c>
      <c r="N65" s="207">
        <f t="shared" si="4"/>
        <v>3344</v>
      </c>
      <c r="O65" s="207">
        <f t="shared" si="4"/>
        <v>1242</v>
      </c>
      <c r="P65" s="207">
        <f t="shared" si="4"/>
        <v>2102</v>
      </c>
      <c r="Q65" s="207">
        <f t="shared" si="4"/>
        <v>747</v>
      </c>
      <c r="R65" s="207">
        <f t="shared" si="4"/>
        <v>407</v>
      </c>
      <c r="S65" s="207">
        <f t="shared" si="4"/>
        <v>340</v>
      </c>
      <c r="T65" s="207">
        <f t="shared" si="4"/>
        <v>2597</v>
      </c>
      <c r="U65" s="207">
        <f t="shared" si="4"/>
        <v>835</v>
      </c>
      <c r="V65" s="207">
        <f t="shared" si="4"/>
        <v>1762</v>
      </c>
      <c r="W65" s="207">
        <f t="shared" si="4"/>
        <v>101</v>
      </c>
      <c r="X65" s="207">
        <f t="shared" si="4"/>
        <v>83</v>
      </c>
      <c r="Y65" s="207">
        <f t="shared" si="4"/>
        <v>18</v>
      </c>
      <c r="Z65" s="207">
        <f t="shared" si="4"/>
        <v>1444</v>
      </c>
      <c r="AA65" s="207">
        <f t="shared" si="4"/>
        <v>988</v>
      </c>
      <c r="AB65" s="207">
        <f t="shared" si="4"/>
        <v>456</v>
      </c>
    </row>
    <row r="66" spans="2:28" s="32" customFormat="1" x14ac:dyDescent="0.2">
      <c r="D66" s="207">
        <f>D57+D39+D36</f>
        <v>530</v>
      </c>
      <c r="E66" s="207">
        <f t="shared" ref="E66:AB66" si="5">E57+E39+E36</f>
        <v>7391</v>
      </c>
      <c r="F66" s="207">
        <f t="shared" si="5"/>
        <v>4174</v>
      </c>
      <c r="G66" s="207">
        <f t="shared" si="5"/>
        <v>3217</v>
      </c>
      <c r="H66" s="207">
        <f t="shared" si="5"/>
        <v>2502</v>
      </c>
      <c r="I66" s="207">
        <f t="shared" si="5"/>
        <v>1861</v>
      </c>
      <c r="J66" s="207">
        <f t="shared" si="5"/>
        <v>641</v>
      </c>
      <c r="K66" s="207">
        <f t="shared" si="5"/>
        <v>4889</v>
      </c>
      <c r="L66" s="207">
        <f t="shared" si="5"/>
        <v>2313</v>
      </c>
      <c r="M66" s="207">
        <f t="shared" si="5"/>
        <v>2576</v>
      </c>
      <c r="N66" s="207">
        <f t="shared" si="5"/>
        <v>3344</v>
      </c>
      <c r="O66" s="207">
        <f t="shared" si="5"/>
        <v>1242</v>
      </c>
      <c r="P66" s="207">
        <f t="shared" si="5"/>
        <v>2102</v>
      </c>
      <c r="Q66" s="207">
        <f t="shared" si="5"/>
        <v>747</v>
      </c>
      <c r="R66" s="207">
        <f t="shared" si="5"/>
        <v>407</v>
      </c>
      <c r="S66" s="207">
        <f t="shared" si="5"/>
        <v>340</v>
      </c>
      <c r="T66" s="207">
        <f t="shared" si="5"/>
        <v>2597</v>
      </c>
      <c r="U66" s="207">
        <f t="shared" si="5"/>
        <v>835</v>
      </c>
      <c r="V66" s="207">
        <f t="shared" si="5"/>
        <v>1762</v>
      </c>
      <c r="W66" s="207">
        <f t="shared" si="5"/>
        <v>101</v>
      </c>
      <c r="X66" s="207">
        <f t="shared" si="5"/>
        <v>83</v>
      </c>
      <c r="Y66" s="207">
        <f t="shared" si="5"/>
        <v>18</v>
      </c>
      <c r="Z66" s="207">
        <f t="shared" si="5"/>
        <v>1444</v>
      </c>
      <c r="AA66" s="207">
        <f t="shared" si="5"/>
        <v>988</v>
      </c>
      <c r="AB66" s="207">
        <f t="shared" si="5"/>
        <v>456</v>
      </c>
    </row>
    <row r="67" spans="2:28" x14ac:dyDescent="0.2">
      <c r="D67" s="2"/>
      <c r="E67" s="1"/>
      <c r="H67" s="1"/>
      <c r="I67" s="2"/>
      <c r="J67" s="2"/>
      <c r="K67" s="2"/>
      <c r="L67" s="2"/>
      <c r="M67" s="44"/>
      <c r="N67" s="44"/>
      <c r="O67" s="44"/>
      <c r="P67" s="44"/>
      <c r="Q67" s="44"/>
      <c r="R67" s="44"/>
      <c r="S67" s="44"/>
      <c r="T67" s="2"/>
      <c r="U67" s="44"/>
      <c r="V67" s="44"/>
      <c r="W67" s="44"/>
      <c r="X67" s="44"/>
      <c r="Y67" s="44"/>
      <c r="Z67" s="44"/>
      <c r="AA67" s="44"/>
    </row>
    <row r="68" spans="2:28" s="206" customFormat="1" x14ac:dyDescent="0.2">
      <c r="B68" s="208" t="s">
        <v>232</v>
      </c>
      <c r="C68" s="208"/>
      <c r="D68" s="209">
        <f>D15-D61</f>
        <v>0</v>
      </c>
      <c r="E68" s="209">
        <f t="shared" ref="E68:AB70" si="6">E15-E61</f>
        <v>0</v>
      </c>
      <c r="F68" s="209">
        <f>F15-F61</f>
        <v>0</v>
      </c>
      <c r="G68" s="209">
        <f>G15-G61</f>
        <v>0</v>
      </c>
      <c r="H68" s="209">
        <f t="shared" si="6"/>
        <v>0</v>
      </c>
      <c r="I68" s="209">
        <f t="shared" si="6"/>
        <v>0</v>
      </c>
      <c r="J68" s="209">
        <f t="shared" si="6"/>
        <v>0</v>
      </c>
      <c r="K68" s="209">
        <f>K15-K61</f>
        <v>0</v>
      </c>
      <c r="L68" s="209">
        <f t="shared" si="6"/>
        <v>0</v>
      </c>
      <c r="M68" s="209">
        <f t="shared" si="6"/>
        <v>0</v>
      </c>
      <c r="N68" s="209">
        <f t="shared" si="6"/>
        <v>0</v>
      </c>
      <c r="O68" s="209">
        <f t="shared" si="6"/>
        <v>0</v>
      </c>
      <c r="P68" s="209">
        <f t="shared" si="6"/>
        <v>0</v>
      </c>
      <c r="Q68" s="209">
        <f>Q15-Q61</f>
        <v>0</v>
      </c>
      <c r="R68" s="209">
        <f t="shared" si="6"/>
        <v>0</v>
      </c>
      <c r="S68" s="209">
        <f>S15-S61</f>
        <v>0</v>
      </c>
      <c r="T68" s="209">
        <f t="shared" si="6"/>
        <v>0</v>
      </c>
      <c r="U68" s="209">
        <f t="shared" si="6"/>
        <v>0</v>
      </c>
      <c r="V68" s="209">
        <f t="shared" si="6"/>
        <v>0</v>
      </c>
      <c r="W68" s="209">
        <f>W15-W61</f>
        <v>0</v>
      </c>
      <c r="X68" s="209">
        <f t="shared" si="6"/>
        <v>0</v>
      </c>
      <c r="Y68" s="209">
        <f t="shared" si="6"/>
        <v>0</v>
      </c>
      <c r="Z68" s="209">
        <f t="shared" si="6"/>
        <v>0</v>
      </c>
      <c r="AA68" s="209">
        <f t="shared" si="6"/>
        <v>0</v>
      </c>
      <c r="AB68" s="208">
        <f t="shared" si="6"/>
        <v>0</v>
      </c>
    </row>
    <row r="69" spans="2:28" s="206" customFormat="1" x14ac:dyDescent="0.2">
      <c r="B69" s="208"/>
      <c r="C69" s="208"/>
      <c r="D69" s="209"/>
      <c r="E69" s="209"/>
      <c r="F69" s="209">
        <f>F16-F62</f>
        <v>2.5909890407249669E-4</v>
      </c>
      <c r="G69" s="209">
        <f>G16-G62</f>
        <v>-2.5909890407249669E-4</v>
      </c>
      <c r="H69" s="209">
        <f>H16-H62</f>
        <v>4.8017859558924236E-4</v>
      </c>
      <c r="I69" s="209">
        <f>I16-I62</f>
        <v>2.0727912325801956E-4</v>
      </c>
      <c r="J69" s="209">
        <f t="shared" si="6"/>
        <v>2.7289947233120893E-4</v>
      </c>
      <c r="K69" s="209">
        <f t="shared" si="6"/>
        <v>-4.8017859558924236E-4</v>
      </c>
      <c r="L69" s="209">
        <f t="shared" si="6"/>
        <v>5.1819780814477134E-5</v>
      </c>
      <c r="M69" s="209">
        <f t="shared" si="6"/>
        <v>4.6800162359622588E-4</v>
      </c>
      <c r="N69" s="209">
        <f t="shared" si="6"/>
        <v>-4.4215938303338032E-4</v>
      </c>
      <c r="O69" s="209">
        <f t="shared" si="6"/>
        <v>-4.2213502908922118E-5</v>
      </c>
      <c r="P69" s="209">
        <f t="shared" si="6"/>
        <v>-3.9994588012448595E-4</v>
      </c>
      <c r="Q69" s="209">
        <f t="shared" si="6"/>
        <v>-6.8867541604650251E-5</v>
      </c>
      <c r="R69" s="209">
        <f t="shared" si="6"/>
        <v>-6.6973345961306163E-5</v>
      </c>
      <c r="S69" s="209">
        <f t="shared" si="6"/>
        <v>-1.8941956433510265E-6</v>
      </c>
      <c r="T69" s="209">
        <f>T16-T62</f>
        <v>-3.7329184142881333E-4</v>
      </c>
      <c r="U69" s="209">
        <f t="shared" si="6"/>
        <v>2.4759843052363228E-5</v>
      </c>
      <c r="V69" s="209">
        <f t="shared" si="6"/>
        <v>-3.980516844811488E-4</v>
      </c>
      <c r="W69" s="209">
        <f t="shared" si="6"/>
        <v>3.3473143011771185E-4</v>
      </c>
      <c r="X69" s="209">
        <f t="shared" si="6"/>
        <v>-2.2987417128940597E-4</v>
      </c>
      <c r="Y69" s="209">
        <f t="shared" si="6"/>
        <v>-4.3539439859288306E-4</v>
      </c>
      <c r="Z69" s="209">
        <f t="shared" si="6"/>
        <v>-3.7275064267350277E-4</v>
      </c>
      <c r="AA69" s="209">
        <f t="shared" si="6"/>
        <v>3.2390745501287288E-4</v>
      </c>
      <c r="AB69" s="208">
        <f>AB16-AB62</f>
        <v>3.0334190231362523E-4</v>
      </c>
    </row>
    <row r="70" spans="2:28" s="206" customFormat="1" x14ac:dyDescent="0.2">
      <c r="B70" s="208"/>
      <c r="C70" s="208"/>
      <c r="D70" s="209"/>
      <c r="E70" s="209"/>
      <c r="F70" s="209">
        <f>F17-F63</f>
        <v>0</v>
      </c>
      <c r="G70" s="209">
        <f t="shared" si="6"/>
        <v>0</v>
      </c>
      <c r="H70" s="209"/>
      <c r="I70" s="209">
        <f>I17-I63</f>
        <v>0</v>
      </c>
      <c r="J70" s="209">
        <f t="shared" si="6"/>
        <v>0</v>
      </c>
      <c r="K70" s="209"/>
      <c r="L70" s="209">
        <f t="shared" si="6"/>
        <v>0</v>
      </c>
      <c r="M70" s="209">
        <f t="shared" si="6"/>
        <v>0</v>
      </c>
      <c r="N70" s="209"/>
      <c r="O70" s="209">
        <f t="shared" si="6"/>
        <v>0</v>
      </c>
      <c r="P70" s="209">
        <f t="shared" si="6"/>
        <v>0</v>
      </c>
      <c r="Q70" s="209"/>
      <c r="R70" s="209">
        <f t="shared" si="6"/>
        <v>0</v>
      </c>
      <c r="S70" s="209">
        <f t="shared" si="6"/>
        <v>0</v>
      </c>
      <c r="T70" s="209"/>
      <c r="U70" s="210">
        <f t="shared" si="6"/>
        <v>0</v>
      </c>
      <c r="V70" s="210">
        <f t="shared" si="6"/>
        <v>0</v>
      </c>
      <c r="W70" s="210"/>
      <c r="X70" s="210">
        <f t="shared" si="6"/>
        <v>0</v>
      </c>
      <c r="Y70" s="210">
        <f t="shared" si="6"/>
        <v>0</v>
      </c>
      <c r="Z70" s="210"/>
      <c r="AA70" s="210">
        <f>AA17-AA63</f>
        <v>0</v>
      </c>
      <c r="AB70" s="208">
        <f t="shared" si="6"/>
        <v>0</v>
      </c>
    </row>
    <row r="71" spans="2:28" x14ac:dyDescent="0.2">
      <c r="B71" s="208"/>
      <c r="C71" s="208"/>
      <c r="D71" s="208"/>
      <c r="E71" s="209"/>
      <c r="F71" s="208"/>
      <c r="G71" s="208"/>
      <c r="H71" s="211"/>
      <c r="I71" s="211"/>
      <c r="J71" s="211"/>
      <c r="K71" s="211"/>
      <c r="L71" s="211"/>
      <c r="M71" s="211"/>
      <c r="N71" s="212"/>
      <c r="O71" s="211"/>
      <c r="P71" s="211"/>
      <c r="Q71" s="211"/>
      <c r="R71" s="212"/>
      <c r="S71" s="212"/>
      <c r="T71" s="212"/>
      <c r="U71" s="211"/>
      <c r="V71" s="211"/>
      <c r="W71" s="212"/>
      <c r="X71" s="208"/>
      <c r="Y71" s="208"/>
      <c r="Z71" s="212"/>
      <c r="AA71" s="208"/>
      <c r="AB71" s="208"/>
    </row>
    <row r="72" spans="2:28" x14ac:dyDescent="0.2">
      <c r="B72" s="208"/>
      <c r="C72" s="208"/>
      <c r="D72" s="208">
        <f>D65-D61</f>
        <v>0</v>
      </c>
      <c r="E72" s="208">
        <f t="shared" ref="E72:AB72" si="7">E65-E61</f>
        <v>0</v>
      </c>
      <c r="F72" s="208">
        <f t="shared" si="7"/>
        <v>0</v>
      </c>
      <c r="G72" s="208">
        <f t="shared" si="7"/>
        <v>0</v>
      </c>
      <c r="H72" s="208">
        <f t="shared" si="7"/>
        <v>0</v>
      </c>
      <c r="I72" s="208">
        <f t="shared" si="7"/>
        <v>0</v>
      </c>
      <c r="J72" s="208">
        <f t="shared" si="7"/>
        <v>0</v>
      </c>
      <c r="K72" s="208">
        <f t="shared" si="7"/>
        <v>0</v>
      </c>
      <c r="L72" s="208">
        <f t="shared" si="7"/>
        <v>0</v>
      </c>
      <c r="M72" s="208">
        <f t="shared" si="7"/>
        <v>0</v>
      </c>
      <c r="N72" s="208">
        <f t="shared" si="7"/>
        <v>0</v>
      </c>
      <c r="O72" s="208">
        <f t="shared" si="7"/>
        <v>0</v>
      </c>
      <c r="P72" s="208">
        <f t="shared" si="7"/>
        <v>0</v>
      </c>
      <c r="Q72" s="208">
        <f t="shared" si="7"/>
        <v>0</v>
      </c>
      <c r="R72" s="208">
        <f t="shared" si="7"/>
        <v>0</v>
      </c>
      <c r="S72" s="208">
        <f t="shared" si="7"/>
        <v>0</v>
      </c>
      <c r="T72" s="208">
        <f t="shared" si="7"/>
        <v>0</v>
      </c>
      <c r="U72" s="208">
        <f t="shared" si="7"/>
        <v>0</v>
      </c>
      <c r="V72" s="208">
        <f t="shared" si="7"/>
        <v>0</v>
      </c>
      <c r="W72" s="208">
        <f t="shared" si="7"/>
        <v>0</v>
      </c>
      <c r="X72" s="208">
        <f t="shared" si="7"/>
        <v>0</v>
      </c>
      <c r="Y72" s="208">
        <f t="shared" si="7"/>
        <v>0</v>
      </c>
      <c r="Z72" s="208">
        <f t="shared" si="7"/>
        <v>0</v>
      </c>
      <c r="AA72" s="208">
        <f t="shared" si="7"/>
        <v>0</v>
      </c>
      <c r="AB72" s="208">
        <f t="shared" si="7"/>
        <v>0</v>
      </c>
    </row>
    <row r="73" spans="2:28" x14ac:dyDescent="0.2">
      <c r="B73" s="208"/>
      <c r="C73" s="208"/>
      <c r="D73" s="208">
        <f>D66-D61</f>
        <v>0</v>
      </c>
      <c r="E73" s="208">
        <f t="shared" ref="E73:AB73" si="8">E66-E61</f>
        <v>0</v>
      </c>
      <c r="F73" s="208">
        <f t="shared" si="8"/>
        <v>0</v>
      </c>
      <c r="G73" s="208">
        <f t="shared" si="8"/>
        <v>0</v>
      </c>
      <c r="H73" s="208">
        <f t="shared" si="8"/>
        <v>0</v>
      </c>
      <c r="I73" s="208">
        <f t="shared" si="8"/>
        <v>0</v>
      </c>
      <c r="J73" s="208">
        <f t="shared" si="8"/>
        <v>0</v>
      </c>
      <c r="K73" s="208">
        <f t="shared" si="8"/>
        <v>0</v>
      </c>
      <c r="L73" s="208">
        <f t="shared" si="8"/>
        <v>0</v>
      </c>
      <c r="M73" s="208">
        <f t="shared" si="8"/>
        <v>0</v>
      </c>
      <c r="N73" s="208">
        <f t="shared" si="8"/>
        <v>0</v>
      </c>
      <c r="O73" s="208">
        <f t="shared" si="8"/>
        <v>0</v>
      </c>
      <c r="P73" s="208">
        <f t="shared" si="8"/>
        <v>0</v>
      </c>
      <c r="Q73" s="208">
        <f t="shared" si="8"/>
        <v>0</v>
      </c>
      <c r="R73" s="208">
        <f t="shared" si="8"/>
        <v>0</v>
      </c>
      <c r="S73" s="208">
        <f t="shared" si="8"/>
        <v>0</v>
      </c>
      <c r="T73" s="208">
        <f t="shared" si="8"/>
        <v>0</v>
      </c>
      <c r="U73" s="208">
        <f t="shared" si="8"/>
        <v>0</v>
      </c>
      <c r="V73" s="208">
        <f t="shared" si="8"/>
        <v>0</v>
      </c>
      <c r="W73" s="208">
        <f t="shared" si="8"/>
        <v>0</v>
      </c>
      <c r="X73" s="208">
        <f t="shared" si="8"/>
        <v>0</v>
      </c>
      <c r="Y73" s="208">
        <f t="shared" si="8"/>
        <v>0</v>
      </c>
      <c r="Z73" s="208">
        <f t="shared" si="8"/>
        <v>0</v>
      </c>
      <c r="AA73" s="208">
        <f t="shared" si="8"/>
        <v>0</v>
      </c>
      <c r="AB73" s="208">
        <f t="shared" si="8"/>
        <v>0</v>
      </c>
    </row>
    <row r="340" spans="32:60" ht="20.399999999999999" x14ac:dyDescent="0.2">
      <c r="AF340" s="1" ph="1"/>
      <c r="AI340" s="1" ph="1"/>
      <c r="AO340" s="1" ph="1"/>
      <c r="AR340" s="1" ph="1"/>
      <c r="AV340" s="1" ph="1"/>
      <c r="AY340" s="1" ph="1"/>
      <c r="BA340" s="1" ph="1"/>
      <c r="BD340" s="1" ph="1"/>
      <c r="BE340" s="1" ph="1"/>
      <c r="BH340" s="1" ph="1"/>
    </row>
    <row r="351" spans="32:60" ht="20.399999999999999" x14ac:dyDescent="0.2">
      <c r="AF351" s="1" ph="1"/>
      <c r="AI351" s="1" ph="1"/>
      <c r="AO351" s="1" ph="1"/>
      <c r="AR351" s="1" ph="1"/>
      <c r="AV351" s="1" ph="1"/>
      <c r="AY351" s="1" ph="1"/>
      <c r="BA351" s="1" ph="1"/>
      <c r="BD351" s="1" ph="1"/>
      <c r="BE351" s="1" ph="1"/>
      <c r="BH351" s="1" ph="1"/>
    </row>
    <row r="365" spans="32:60" ht="20.399999999999999" x14ac:dyDescent="0.2">
      <c r="AF365" s="1" ph="1"/>
      <c r="AI365" s="1" ph="1"/>
      <c r="AO365" s="1" ph="1"/>
      <c r="AR365" s="1" ph="1"/>
      <c r="AV365" s="1" ph="1"/>
      <c r="AY365" s="1" ph="1"/>
      <c r="BA365" s="1" ph="1"/>
      <c r="BD365" s="1" ph="1"/>
      <c r="BE365" s="1" ph="1"/>
      <c r="BH365" s="1" ph="1"/>
    </row>
    <row r="404" spans="32:60" ht="20.399999999999999" x14ac:dyDescent="0.2">
      <c r="AF404" s="1" ph="1"/>
      <c r="AI404" s="1" ph="1"/>
      <c r="AO404" s="1" ph="1"/>
      <c r="AR404" s="1" ph="1"/>
      <c r="AV404" s="1" ph="1"/>
      <c r="AY404" s="1" ph="1"/>
      <c r="BA404" s="1" ph="1"/>
      <c r="BD404" s="1" ph="1"/>
      <c r="BE404" s="1" ph="1"/>
      <c r="BH404" s="1" ph="1"/>
    </row>
    <row r="415" spans="32:60" ht="20.399999999999999" x14ac:dyDescent="0.2">
      <c r="AF415" s="1" ph="1"/>
      <c r="AI415" s="1" ph="1"/>
      <c r="AO415" s="1" ph="1"/>
      <c r="AR415" s="1" ph="1"/>
      <c r="AV415" s="1" ph="1"/>
      <c r="AY415" s="1" ph="1"/>
      <c r="BA415" s="1" ph="1"/>
      <c r="BD415" s="1" ph="1"/>
      <c r="BE415" s="1" ph="1"/>
      <c r="BH415" s="1" ph="1"/>
    </row>
    <row r="429" spans="32:60" ht="20.399999999999999" x14ac:dyDescent="0.2">
      <c r="AF429" s="1" ph="1"/>
      <c r="AI429" s="1" ph="1"/>
      <c r="AO429" s="1" ph="1"/>
      <c r="AR429" s="1" ph="1"/>
      <c r="AV429" s="1" ph="1"/>
      <c r="AY429" s="1" ph="1"/>
      <c r="BA429" s="1" ph="1"/>
      <c r="BD429" s="1" ph="1"/>
      <c r="BE429" s="1" ph="1"/>
      <c r="BH429" s="1" ph="1"/>
    </row>
    <row r="430" spans="32:60" ht="20.399999999999999" x14ac:dyDescent="0.2">
      <c r="AF430" s="1" ph="1"/>
      <c r="AI430" s="1" ph="1"/>
      <c r="AO430" s="1" ph="1"/>
      <c r="AR430" s="1" ph="1"/>
      <c r="AV430" s="1" ph="1"/>
      <c r="AY430" s="1" ph="1"/>
      <c r="BA430" s="1" ph="1"/>
      <c r="BD430" s="1" ph="1"/>
      <c r="BE430" s="1" ph="1"/>
      <c r="BH430" s="1" ph="1"/>
    </row>
    <row r="443" spans="32:60" ht="20.399999999999999" x14ac:dyDescent="0.2">
      <c r="AF443" s="1" ph="1"/>
      <c r="AI443" s="1" ph="1"/>
      <c r="AO443" s="1" ph="1"/>
      <c r="AR443" s="1" ph="1"/>
      <c r="AV443" s="1" ph="1"/>
      <c r="AY443" s="1" ph="1"/>
      <c r="BA443" s="1" ph="1"/>
      <c r="BD443" s="1" ph="1"/>
      <c r="BE443" s="1" ph="1"/>
      <c r="BH443" s="1" ph="1"/>
    </row>
    <row r="445" spans="32:60" ht="20.399999999999999" x14ac:dyDescent="0.2">
      <c r="AF445" s="1" ph="1"/>
      <c r="AI445" s="1" ph="1"/>
      <c r="AO445" s="1" ph="1"/>
      <c r="AR445" s="1" ph="1"/>
      <c r="AV445" s="1" ph="1"/>
      <c r="AY445" s="1" ph="1"/>
      <c r="BA445" s="1" ph="1"/>
      <c r="BD445" s="1" ph="1"/>
      <c r="BE445" s="1" ph="1"/>
      <c r="BH445" s="1" ph="1"/>
    </row>
    <row r="446" spans="32:60" ht="20.399999999999999" x14ac:dyDescent="0.2">
      <c r="AF446" s="1" ph="1"/>
      <c r="AI446" s="1" ph="1"/>
      <c r="AO446" s="1" ph="1"/>
      <c r="AR446" s="1" ph="1"/>
      <c r="AV446" s="1" ph="1"/>
      <c r="AY446" s="1" ph="1"/>
      <c r="BA446" s="1" ph="1"/>
      <c r="BD446" s="1" ph="1"/>
      <c r="BE446" s="1" ph="1"/>
      <c r="BH446" s="1" ph="1"/>
    </row>
    <row r="485" spans="32:60" ht="20.399999999999999" x14ac:dyDescent="0.2">
      <c r="AF485" s="1" ph="1"/>
      <c r="AI485" s="1" ph="1"/>
      <c r="AO485" s="1" ph="1"/>
      <c r="AR485" s="1" ph="1"/>
      <c r="AV485" s="1" ph="1"/>
      <c r="AY485" s="1" ph="1"/>
      <c r="BA485" s="1" ph="1"/>
      <c r="BD485" s="1" ph="1"/>
      <c r="BE485" s="1" ph="1"/>
      <c r="BH485" s="1" ph="1"/>
    </row>
    <row r="496" spans="32:60" ht="20.399999999999999" x14ac:dyDescent="0.2">
      <c r="AF496" s="1" ph="1"/>
      <c r="AI496" s="1" ph="1"/>
      <c r="AO496" s="1" ph="1"/>
      <c r="AR496" s="1" ph="1"/>
      <c r="AV496" s="1" ph="1"/>
      <c r="AY496" s="1" ph="1"/>
      <c r="BA496" s="1" ph="1"/>
      <c r="BD496" s="1" ph="1"/>
      <c r="BE496" s="1" ph="1"/>
      <c r="BH496" s="1" ph="1"/>
    </row>
    <row r="510" spans="32:60" ht="20.399999999999999" x14ac:dyDescent="0.2">
      <c r="AF510" s="1" ph="1"/>
      <c r="AI510" s="1" ph="1"/>
      <c r="AO510" s="1" ph="1"/>
      <c r="AR510" s="1" ph="1"/>
      <c r="AV510" s="1" ph="1"/>
      <c r="AY510" s="1" ph="1"/>
      <c r="BA510" s="1" ph="1"/>
      <c r="BD510" s="1" ph="1"/>
      <c r="BE510" s="1" ph="1"/>
      <c r="BH510" s="1" ph="1"/>
    </row>
    <row r="511" spans="32:60" ht="20.399999999999999" x14ac:dyDescent="0.2">
      <c r="AF511" s="1" ph="1"/>
      <c r="AI511" s="1" ph="1"/>
      <c r="AO511" s="1" ph="1"/>
      <c r="AR511" s="1" ph="1"/>
      <c r="AV511" s="1" ph="1"/>
      <c r="AY511" s="1" ph="1"/>
      <c r="BA511" s="1" ph="1"/>
      <c r="BD511" s="1" ph="1"/>
      <c r="BE511" s="1" ph="1"/>
      <c r="BH511" s="1" ph="1"/>
    </row>
    <row r="524" spans="32:60" ht="20.399999999999999" x14ac:dyDescent="0.2">
      <c r="AF524" s="1" ph="1"/>
      <c r="AI524" s="1" ph="1"/>
      <c r="AO524" s="1" ph="1"/>
      <c r="AR524" s="1" ph="1"/>
      <c r="AV524" s="1" ph="1"/>
      <c r="AY524" s="1" ph="1"/>
      <c r="BA524" s="1" ph="1"/>
      <c r="BD524" s="1" ph="1"/>
      <c r="BE524" s="1" ph="1"/>
      <c r="BH524" s="1" ph="1"/>
    </row>
    <row r="526" spans="32:60" ht="20.399999999999999" x14ac:dyDescent="0.2">
      <c r="AF526" s="1" ph="1"/>
      <c r="AI526" s="1" ph="1"/>
      <c r="AO526" s="1" ph="1"/>
      <c r="AR526" s="1" ph="1"/>
      <c r="AV526" s="1" ph="1"/>
      <c r="AY526" s="1" ph="1"/>
      <c r="BA526" s="1" ph="1"/>
      <c r="BD526" s="1" ph="1"/>
      <c r="BE526" s="1" ph="1"/>
      <c r="BH526" s="1" ph="1"/>
    </row>
    <row r="527" spans="32:60" ht="20.399999999999999" x14ac:dyDescent="0.2">
      <c r="AF527" s="1" ph="1"/>
      <c r="AI527" s="1" ph="1"/>
      <c r="AO527" s="1" ph="1"/>
      <c r="AR527" s="1" ph="1"/>
      <c r="AV527" s="1" ph="1"/>
      <c r="AY527" s="1" ph="1"/>
      <c r="BA527" s="1" ph="1"/>
      <c r="BD527" s="1" ph="1"/>
      <c r="BE527" s="1" ph="1"/>
      <c r="BH527" s="1" ph="1"/>
    </row>
    <row r="530" spans="32:60" ht="20.399999999999999" x14ac:dyDescent="0.2">
      <c r="AF530" s="1" ph="1"/>
      <c r="AI530" s="1" ph="1"/>
      <c r="AO530" s="1" ph="1"/>
      <c r="AR530" s="1" ph="1"/>
      <c r="AV530" s="1" ph="1"/>
      <c r="AY530" s="1" ph="1"/>
      <c r="BA530" s="1" ph="1"/>
      <c r="BD530" s="1" ph="1"/>
      <c r="BE530" s="1" ph="1"/>
      <c r="BH530" s="1" ph="1"/>
    </row>
    <row r="531" spans="32:60" ht="20.399999999999999" x14ac:dyDescent="0.2">
      <c r="AF531" s="1" ph="1"/>
      <c r="AI531" s="1" ph="1"/>
      <c r="AO531" s="1" ph="1"/>
      <c r="AR531" s="1" ph="1"/>
      <c r="AV531" s="1" ph="1"/>
      <c r="AY531" s="1" ph="1"/>
      <c r="BA531" s="1" ph="1"/>
      <c r="BD531" s="1" ph="1"/>
      <c r="BE531" s="1" ph="1"/>
      <c r="BH531" s="1" ph="1"/>
    </row>
    <row r="532" spans="32:60" ht="20.399999999999999" x14ac:dyDescent="0.2">
      <c r="AF532" s="1" ph="1"/>
      <c r="AI532" s="1" ph="1"/>
      <c r="AO532" s="1" ph="1"/>
      <c r="AR532" s="1" ph="1"/>
      <c r="AV532" s="1" ph="1"/>
      <c r="AY532" s="1" ph="1"/>
      <c r="BA532" s="1" ph="1"/>
      <c r="BD532" s="1" ph="1"/>
      <c r="BE532" s="1" ph="1"/>
      <c r="BH532" s="1" ph="1"/>
    </row>
    <row r="534" spans="32:60" ht="20.399999999999999" x14ac:dyDescent="0.2">
      <c r="AF534" s="1" ph="1"/>
      <c r="AI534" s="1" ph="1"/>
      <c r="AO534" s="1" ph="1"/>
      <c r="AR534" s="1" ph="1"/>
      <c r="AV534" s="1" ph="1"/>
      <c r="AY534" s="1" ph="1"/>
      <c r="BA534" s="1" ph="1"/>
      <c r="BD534" s="1" ph="1"/>
      <c r="BE534" s="1" ph="1"/>
      <c r="BH534" s="1" ph="1"/>
    </row>
    <row r="535" spans="32:60" ht="20.399999999999999" x14ac:dyDescent="0.2">
      <c r="AF535" s="1" ph="1"/>
      <c r="AI535" s="1" ph="1"/>
      <c r="AO535" s="1" ph="1"/>
      <c r="AR535" s="1" ph="1"/>
      <c r="AV535" s="1" ph="1"/>
      <c r="AY535" s="1" ph="1"/>
      <c r="BA535" s="1" ph="1"/>
      <c r="BD535" s="1" ph="1"/>
      <c r="BE535" s="1" ph="1"/>
      <c r="BH535" s="1" ph="1"/>
    </row>
    <row r="537" spans="32:60" ht="20.399999999999999" x14ac:dyDescent="0.2">
      <c r="AF537" s="1" ph="1"/>
      <c r="AI537" s="1" ph="1"/>
      <c r="AO537" s="1" ph="1"/>
      <c r="AR537" s="1" ph="1"/>
      <c r="AV537" s="1" ph="1"/>
      <c r="AY537" s="1" ph="1"/>
      <c r="BA537" s="1" ph="1"/>
      <c r="BD537" s="1" ph="1"/>
      <c r="BE537" s="1" ph="1"/>
      <c r="BH537" s="1" ph="1"/>
    </row>
    <row r="538" spans="32:60" ht="20.399999999999999" x14ac:dyDescent="0.2">
      <c r="AF538" s="1" ph="1"/>
      <c r="AI538" s="1" ph="1"/>
      <c r="AO538" s="1" ph="1"/>
      <c r="AR538" s="1" ph="1"/>
      <c r="AV538" s="1" ph="1"/>
      <c r="AY538" s="1" ph="1"/>
      <c r="BA538" s="1" ph="1"/>
      <c r="BD538" s="1" ph="1"/>
      <c r="BE538" s="1" ph="1"/>
      <c r="BH538" s="1" ph="1"/>
    </row>
    <row r="539" spans="32:60" ht="20.399999999999999" x14ac:dyDescent="0.2">
      <c r="AF539" s="1" ph="1"/>
      <c r="AI539" s="1" ph="1"/>
      <c r="AO539" s="1" ph="1"/>
      <c r="AR539" s="1" ph="1"/>
      <c r="AV539" s="1" ph="1"/>
      <c r="AY539" s="1" ph="1"/>
      <c r="BA539" s="1" ph="1"/>
      <c r="BD539" s="1" ph="1"/>
      <c r="BE539" s="1" ph="1"/>
      <c r="BH539" s="1" ph="1"/>
    </row>
    <row r="540" spans="32:60" ht="20.399999999999999" x14ac:dyDescent="0.2">
      <c r="AF540" s="1" ph="1"/>
      <c r="AI540" s="1" ph="1"/>
      <c r="AO540" s="1" ph="1"/>
      <c r="AR540" s="1" ph="1"/>
      <c r="AV540" s="1" ph="1"/>
      <c r="AY540" s="1" ph="1"/>
      <c r="BA540" s="1" ph="1"/>
      <c r="BD540" s="1" ph="1"/>
      <c r="BE540" s="1" ph="1"/>
      <c r="BH540" s="1" ph="1"/>
    </row>
  </sheetData>
  <mergeCells count="41">
    <mergeCell ref="C30:C32"/>
    <mergeCell ref="C33:C35"/>
    <mergeCell ref="B36:B59"/>
    <mergeCell ref="C36:C38"/>
    <mergeCell ref="C39:C41"/>
    <mergeCell ref="C42:C44"/>
    <mergeCell ref="C45:C47"/>
    <mergeCell ref="C48:C50"/>
    <mergeCell ref="C51:C53"/>
    <mergeCell ref="B18:B35"/>
    <mergeCell ref="C18:C20"/>
    <mergeCell ref="C21:C23"/>
    <mergeCell ref="C24:C26"/>
    <mergeCell ref="C27:C29"/>
    <mergeCell ref="X12:X14"/>
    <mergeCell ref="Y12:Y14"/>
    <mergeCell ref="AA12:AA14"/>
    <mergeCell ref="AB12:AB14"/>
    <mergeCell ref="B15:C17"/>
    <mergeCell ref="O12:O14"/>
    <mergeCell ref="P12:P14"/>
    <mergeCell ref="R12:R14"/>
    <mergeCell ref="S12:S14"/>
    <mergeCell ref="U12:U14"/>
    <mergeCell ref="V12:V14"/>
    <mergeCell ref="Q11:Q14"/>
    <mergeCell ref="T11:T14"/>
    <mergeCell ref="W11:W14"/>
    <mergeCell ref="Z11:Z14"/>
    <mergeCell ref="F12:F14"/>
    <mergeCell ref="N11:N14"/>
    <mergeCell ref="B7:C14"/>
    <mergeCell ref="D7:D14"/>
    <mergeCell ref="E11:E14"/>
    <mergeCell ref="H11:H14"/>
    <mergeCell ref="K11:K14"/>
    <mergeCell ref="G12:G14"/>
    <mergeCell ref="I12:I14"/>
    <mergeCell ref="J12:J14"/>
    <mergeCell ref="L12:L14"/>
    <mergeCell ref="M12:M14"/>
  </mergeCells>
  <phoneticPr fontId="2"/>
  <pageMargins left="0.74" right="0.28000000000000003" top="0.77" bottom="0.59" header="0.45" footer="0.19685039370078741"/>
  <pageSetup paperSize="9" scale="63" firstPageNumber="1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686C4-3E31-4E15-A6EF-7ED8A58B0867}">
  <sheetPr>
    <tabColor rgb="FF00B0F0"/>
  </sheetPr>
  <dimension ref="B2:BH540"/>
  <sheetViews>
    <sheetView view="pageBreakPreview" topLeftCell="A49" zoomScaleNormal="95" zoomScaleSheetLayoutView="100" workbookViewId="0">
      <selection activeCell="A61" sqref="A61:XFD73"/>
    </sheetView>
  </sheetViews>
  <sheetFormatPr defaultColWidth="9" defaultRowHeight="13.2" x14ac:dyDescent="0.2"/>
  <cols>
    <col min="1" max="1" width="5" style="1" customWidth="1"/>
    <col min="2" max="2" width="3.6640625" style="1" customWidth="1"/>
    <col min="3" max="3" width="15.88671875" style="1" customWidth="1"/>
    <col min="4" max="4" width="8.88671875" style="1" customWidth="1"/>
    <col min="5" max="5" width="9.6640625" style="2" bestFit="1" customWidth="1"/>
    <col min="6" max="7" width="7.6640625" style="1" customWidth="1"/>
    <col min="8" max="13" width="7.33203125" style="46" customWidth="1"/>
    <col min="14" max="14" width="9" style="47" customWidth="1"/>
    <col min="15" max="16" width="7.33203125" style="46" customWidth="1"/>
    <col min="17" max="17" width="9.109375" style="46" bestFit="1" customWidth="1"/>
    <col min="18" max="19" width="7.33203125" style="47" customWidth="1"/>
    <col min="20" max="20" width="9.109375" style="47" bestFit="1" customWidth="1"/>
    <col min="21" max="22" width="7.33203125" style="46" customWidth="1"/>
    <col min="23" max="23" width="8.109375" style="47" customWidth="1"/>
    <col min="24" max="25" width="7.33203125" style="1" customWidth="1"/>
    <col min="26" max="26" width="8.109375" style="47" customWidth="1"/>
    <col min="27" max="28" width="7.33203125" style="1" customWidth="1"/>
    <col min="29" max="29" width="5.109375" style="1" customWidth="1"/>
    <col min="30" max="16384" width="9" style="1"/>
  </cols>
  <sheetData>
    <row r="2" spans="2:29" ht="14.4" x14ac:dyDescent="0.2">
      <c r="B2" s="20" t="s">
        <v>243</v>
      </c>
    </row>
    <row r="3" spans="2:29" x14ac:dyDescent="0.2">
      <c r="T3" s="30" t="s">
        <v>203</v>
      </c>
      <c r="X3" s="2"/>
      <c r="AA3" s="2"/>
    </row>
    <row r="4" spans="2:29" x14ac:dyDescent="0.2">
      <c r="T4" s="30" t="s">
        <v>204</v>
      </c>
      <c r="X4" s="2"/>
      <c r="AA4" s="2"/>
    </row>
    <row r="5" spans="2:29" x14ac:dyDescent="0.2">
      <c r="T5" s="30" t="s">
        <v>205</v>
      </c>
      <c r="X5" s="2"/>
      <c r="AA5" s="2"/>
    </row>
    <row r="6" spans="2:29" ht="13.8" thickBot="1" x14ac:dyDescent="0.25">
      <c r="F6" s="2"/>
      <c r="G6" s="2"/>
      <c r="N6" s="46"/>
      <c r="R6" s="46"/>
      <c r="S6" s="46"/>
      <c r="T6" s="46"/>
      <c r="W6" s="46"/>
      <c r="X6" s="2"/>
      <c r="Z6" s="46"/>
      <c r="AA6" s="2" t="s">
        <v>206</v>
      </c>
      <c r="AC6" s="2"/>
    </row>
    <row r="7" spans="2:29" ht="8.25" customHeight="1" thickBot="1" x14ac:dyDescent="0.25">
      <c r="B7" s="653"/>
      <c r="C7" s="654"/>
      <c r="D7" s="650" t="s">
        <v>207</v>
      </c>
      <c r="E7" s="520"/>
      <c r="F7" s="521"/>
      <c r="G7" s="521"/>
      <c r="H7" s="522"/>
      <c r="I7" s="522"/>
      <c r="J7" s="522"/>
      <c r="K7" s="522"/>
      <c r="L7" s="522"/>
      <c r="M7" s="522"/>
      <c r="N7" s="522"/>
      <c r="O7" s="522"/>
      <c r="P7" s="522"/>
      <c r="Q7" s="523"/>
      <c r="R7" s="523"/>
      <c r="S7" s="523"/>
      <c r="T7" s="522"/>
      <c r="U7" s="522"/>
      <c r="V7" s="522"/>
      <c r="W7" s="522"/>
      <c r="X7" s="11"/>
      <c r="Y7" s="540"/>
      <c r="Z7" s="522"/>
      <c r="AA7" s="11"/>
      <c r="AB7" s="159"/>
    </row>
    <row r="8" spans="2:29" ht="13.5" customHeight="1" thickTop="1" thickBot="1" x14ac:dyDescent="0.25">
      <c r="B8" s="655"/>
      <c r="C8" s="656"/>
      <c r="D8" s="651"/>
      <c r="E8" s="127"/>
      <c r="F8" s="128"/>
      <c r="G8" s="128"/>
      <c r="H8" s="96"/>
      <c r="I8" s="97"/>
      <c r="J8" s="98"/>
      <c r="K8" s="96"/>
      <c r="L8" s="97"/>
      <c r="M8" s="97"/>
      <c r="N8" s="109"/>
      <c r="O8" s="109"/>
      <c r="P8" s="109"/>
      <c r="Q8" s="110"/>
      <c r="R8" s="110"/>
      <c r="S8" s="110"/>
      <c r="T8" s="109"/>
      <c r="U8" s="109"/>
      <c r="V8" s="109"/>
      <c r="W8" s="109"/>
      <c r="X8" s="111"/>
      <c r="Y8" s="111"/>
      <c r="Z8" s="109"/>
      <c r="AA8" s="111"/>
      <c r="AB8" s="525"/>
    </row>
    <row r="9" spans="2:29" ht="12.75" customHeight="1" x14ac:dyDescent="0.2">
      <c r="B9" s="655"/>
      <c r="C9" s="656"/>
      <c r="D9" s="651"/>
      <c r="E9" s="127"/>
      <c r="F9" s="128"/>
      <c r="G9" s="128"/>
      <c r="H9" s="99"/>
      <c r="J9" s="100"/>
      <c r="K9" s="99"/>
      <c r="N9" s="120"/>
      <c r="O9" s="121"/>
      <c r="P9" s="121"/>
      <c r="Q9" s="139"/>
      <c r="R9" s="121"/>
      <c r="S9" s="121"/>
      <c r="T9" s="139"/>
      <c r="U9" s="121"/>
      <c r="V9" s="140"/>
      <c r="W9" s="120"/>
      <c r="X9" s="72"/>
      <c r="Y9" s="167"/>
      <c r="Z9" s="139"/>
      <c r="AA9" s="72"/>
      <c r="AB9" s="167"/>
    </row>
    <row r="10" spans="2:29" ht="12" customHeight="1" x14ac:dyDescent="0.2">
      <c r="B10" s="655"/>
      <c r="C10" s="656"/>
      <c r="D10" s="651"/>
      <c r="E10" s="127"/>
      <c r="F10" s="128"/>
      <c r="G10" s="128"/>
      <c r="H10" s="99"/>
      <c r="I10" s="49"/>
      <c r="J10" s="101"/>
      <c r="K10" s="99"/>
      <c r="L10" s="49"/>
      <c r="M10" s="50"/>
      <c r="N10" s="122"/>
      <c r="O10" s="123"/>
      <c r="P10" s="123"/>
      <c r="Q10" s="144"/>
      <c r="R10" s="145"/>
      <c r="S10" s="146"/>
      <c r="T10" s="144"/>
      <c r="U10" s="145"/>
      <c r="V10" s="148"/>
      <c r="W10" s="122"/>
      <c r="X10" s="135"/>
      <c r="Y10" s="168"/>
      <c r="Z10" s="171"/>
      <c r="AA10" s="135"/>
      <c r="AB10" s="168"/>
      <c r="AC10" s="48"/>
    </row>
    <row r="11" spans="2:29" ht="12" customHeight="1" x14ac:dyDescent="0.2">
      <c r="B11" s="655"/>
      <c r="C11" s="656"/>
      <c r="D11" s="651"/>
      <c r="E11" s="647" t="s">
        <v>244</v>
      </c>
      <c r="F11" s="129"/>
      <c r="G11" s="129"/>
      <c r="H11" s="637" t="s">
        <v>245</v>
      </c>
      <c r="I11" s="51"/>
      <c r="J11" s="102"/>
      <c r="K11" s="637" t="s">
        <v>246</v>
      </c>
      <c r="L11" s="51"/>
      <c r="M11" s="52"/>
      <c r="N11" s="659" t="s">
        <v>247</v>
      </c>
      <c r="O11" s="124"/>
      <c r="P11" s="124"/>
      <c r="Q11" s="670" t="s">
        <v>248</v>
      </c>
      <c r="R11" s="51"/>
      <c r="S11" s="147"/>
      <c r="T11" s="670" t="s">
        <v>249</v>
      </c>
      <c r="U11" s="51"/>
      <c r="V11" s="52"/>
      <c r="W11" s="632" t="s">
        <v>250</v>
      </c>
      <c r="X11" s="137"/>
      <c r="Y11" s="169"/>
      <c r="Z11" s="640" t="s">
        <v>251</v>
      </c>
      <c r="AA11" s="137"/>
      <c r="AB11" s="169"/>
      <c r="AC11" s="48"/>
    </row>
    <row r="12" spans="2:29" ht="12.75" customHeight="1" x14ac:dyDescent="0.2">
      <c r="B12" s="655"/>
      <c r="C12" s="656"/>
      <c r="D12" s="651"/>
      <c r="E12" s="648"/>
      <c r="F12" s="643" t="s">
        <v>216</v>
      </c>
      <c r="G12" s="645" t="s">
        <v>217</v>
      </c>
      <c r="H12" s="638"/>
      <c r="I12" s="615" t="s">
        <v>216</v>
      </c>
      <c r="J12" s="662" t="s">
        <v>217</v>
      </c>
      <c r="K12" s="638"/>
      <c r="L12" s="615" t="s">
        <v>216</v>
      </c>
      <c r="M12" s="598" t="s">
        <v>217</v>
      </c>
      <c r="N12" s="660"/>
      <c r="O12" s="624" t="s">
        <v>216</v>
      </c>
      <c r="P12" s="626" t="s">
        <v>217</v>
      </c>
      <c r="Q12" s="671"/>
      <c r="R12" s="615" t="s">
        <v>216</v>
      </c>
      <c r="S12" s="615" t="s">
        <v>217</v>
      </c>
      <c r="T12" s="671"/>
      <c r="U12" s="615" t="s">
        <v>216</v>
      </c>
      <c r="V12" s="630" t="s">
        <v>217</v>
      </c>
      <c r="W12" s="633"/>
      <c r="X12" s="635" t="s">
        <v>216</v>
      </c>
      <c r="Y12" s="622" t="s">
        <v>217</v>
      </c>
      <c r="Z12" s="641"/>
      <c r="AA12" s="635" t="s">
        <v>216</v>
      </c>
      <c r="AB12" s="622" t="s">
        <v>217</v>
      </c>
      <c r="AC12" s="48"/>
    </row>
    <row r="13" spans="2:29" ht="9.75" customHeight="1" x14ac:dyDescent="0.2">
      <c r="B13" s="655"/>
      <c r="C13" s="656"/>
      <c r="D13" s="651"/>
      <c r="E13" s="648"/>
      <c r="F13" s="643"/>
      <c r="G13" s="645"/>
      <c r="H13" s="638"/>
      <c r="I13" s="615"/>
      <c r="J13" s="662"/>
      <c r="K13" s="638"/>
      <c r="L13" s="615"/>
      <c r="M13" s="598"/>
      <c r="N13" s="660"/>
      <c r="O13" s="624"/>
      <c r="P13" s="626"/>
      <c r="Q13" s="671"/>
      <c r="R13" s="615"/>
      <c r="S13" s="615"/>
      <c r="T13" s="671"/>
      <c r="U13" s="615"/>
      <c r="V13" s="630"/>
      <c r="W13" s="633"/>
      <c r="X13" s="635"/>
      <c r="Y13" s="622"/>
      <c r="Z13" s="641"/>
      <c r="AA13" s="635"/>
      <c r="AB13" s="622"/>
      <c r="AC13" s="48"/>
    </row>
    <row r="14" spans="2:29" ht="72" customHeight="1" x14ac:dyDescent="0.2">
      <c r="B14" s="657"/>
      <c r="C14" s="658"/>
      <c r="D14" s="652"/>
      <c r="E14" s="649"/>
      <c r="F14" s="644"/>
      <c r="G14" s="646"/>
      <c r="H14" s="639"/>
      <c r="I14" s="616"/>
      <c r="J14" s="663"/>
      <c r="K14" s="639"/>
      <c r="L14" s="616"/>
      <c r="M14" s="599"/>
      <c r="N14" s="661"/>
      <c r="O14" s="625"/>
      <c r="P14" s="627"/>
      <c r="Q14" s="672"/>
      <c r="R14" s="616"/>
      <c r="S14" s="616"/>
      <c r="T14" s="672"/>
      <c r="U14" s="616"/>
      <c r="V14" s="631"/>
      <c r="W14" s="634"/>
      <c r="X14" s="636"/>
      <c r="Y14" s="623"/>
      <c r="Z14" s="642"/>
      <c r="AA14" s="636"/>
      <c r="AB14" s="623"/>
      <c r="AC14" s="48"/>
    </row>
    <row r="15" spans="2:29" ht="12.9" customHeight="1" x14ac:dyDescent="0.2">
      <c r="B15" s="577" t="s">
        <v>183</v>
      </c>
      <c r="C15" s="593"/>
      <c r="D15" s="295">
        <f>SUM(D18,D21,D24,D27,D30,D33,)</f>
        <v>427</v>
      </c>
      <c r="E15" s="34">
        <f>E18+E21+E24+E27+E30+E33</f>
        <v>2211</v>
      </c>
      <c r="F15" s="34">
        <f>F18+F21+F24+F27+F30+F33</f>
        <v>1134</v>
      </c>
      <c r="G15" s="93">
        <f>G18+G21+G24+G27+G30+G33</f>
        <v>1077</v>
      </c>
      <c r="H15" s="103">
        <f t="shared" ref="H15:AB15" si="0">H18+H21+H24+H27+H30+H33</f>
        <v>494</v>
      </c>
      <c r="I15" s="54">
        <f t="shared" si="0"/>
        <v>335</v>
      </c>
      <c r="J15" s="104">
        <f t="shared" si="0"/>
        <v>159</v>
      </c>
      <c r="K15" s="113">
        <f t="shared" si="0"/>
        <v>1717</v>
      </c>
      <c r="L15" s="54">
        <f>L18+L21+L24+L27+L30+L33</f>
        <v>799</v>
      </c>
      <c r="M15" s="57">
        <f t="shared" si="0"/>
        <v>918</v>
      </c>
      <c r="N15" s="56">
        <f>N18+N21+N24+N27+N30+N33</f>
        <v>1437</v>
      </c>
      <c r="O15" s="54">
        <f t="shared" si="0"/>
        <v>645</v>
      </c>
      <c r="P15" s="57">
        <f t="shared" si="0"/>
        <v>792</v>
      </c>
      <c r="Q15" s="54">
        <f>Q18+Q21+Q24+Q27+Q30+Q33</f>
        <v>375</v>
      </c>
      <c r="R15" s="54">
        <f>R18+R21+R24+R27+R30+R33</f>
        <v>211</v>
      </c>
      <c r="S15" s="54">
        <f>S18+S21+S24+S27+S30+S33</f>
        <v>164</v>
      </c>
      <c r="T15" s="54">
        <f t="shared" si="0"/>
        <v>1062</v>
      </c>
      <c r="U15" s="54">
        <f t="shared" si="0"/>
        <v>434</v>
      </c>
      <c r="V15" s="141">
        <f t="shared" si="0"/>
        <v>628</v>
      </c>
      <c r="W15" s="56">
        <f>W18+W21+W24+W27+W30+W33</f>
        <v>27</v>
      </c>
      <c r="X15" s="34">
        <f>X18+X21+X24+X27+X30+X33</f>
        <v>18</v>
      </c>
      <c r="Y15" s="164">
        <f>Y18+Y21+Y24+Y27+Y30+Y33</f>
        <v>9</v>
      </c>
      <c r="Z15" s="57">
        <f t="shared" si="0"/>
        <v>253</v>
      </c>
      <c r="AA15" s="34">
        <f t="shared" si="0"/>
        <v>136</v>
      </c>
      <c r="AB15" s="164">
        <f t="shared" si="0"/>
        <v>117</v>
      </c>
      <c r="AC15" s="91"/>
    </row>
    <row r="16" spans="2:29" ht="12.9" customHeight="1" x14ac:dyDescent="0.2">
      <c r="B16" s="578"/>
      <c r="C16" s="594"/>
      <c r="D16" s="297"/>
      <c r="E16" s="214"/>
      <c r="F16" s="214">
        <f>ROUND(F15/E15,3)</f>
        <v>0.51300000000000001</v>
      </c>
      <c r="G16" s="215">
        <f>ROUND(G15/E15,3)</f>
        <v>0.48699999999999999</v>
      </c>
      <c r="H16" s="216">
        <f>ROUND(H15/E15,3)</f>
        <v>0.223</v>
      </c>
      <c r="I16" s="217">
        <f>ROUND(I15/E15,3)</f>
        <v>0.152</v>
      </c>
      <c r="J16" s="218">
        <f>ROUND(J15/E15,3)</f>
        <v>7.1999999999999995E-2</v>
      </c>
      <c r="K16" s="216">
        <f>ROUND(K15/E15,3)</f>
        <v>0.77700000000000002</v>
      </c>
      <c r="L16" s="217">
        <f>ROUND(L15/E15,3)</f>
        <v>0.36099999999999999</v>
      </c>
      <c r="M16" s="219">
        <f>ROUND(M15/E15,3)</f>
        <v>0.41499999999999998</v>
      </c>
      <c r="N16" s="220">
        <f>ROUND(N15/E15,3)</f>
        <v>0.65</v>
      </c>
      <c r="O16" s="217">
        <f>ROUND(O15/E15,3)</f>
        <v>0.29199999999999998</v>
      </c>
      <c r="P16" s="219">
        <f>ROUND(P15/E15,3)</f>
        <v>0.35799999999999998</v>
      </c>
      <c r="Q16" s="217">
        <f>ROUND(Q15/E15,3)</f>
        <v>0.17</v>
      </c>
      <c r="R16" s="217">
        <f>ROUND(R15/E15,3)</f>
        <v>9.5000000000000001E-2</v>
      </c>
      <c r="S16" s="217">
        <f>ROUND(S15/E15,3)</f>
        <v>7.3999999999999996E-2</v>
      </c>
      <c r="T16" s="217">
        <f>ROUND(T15/E15,3)</f>
        <v>0.48</v>
      </c>
      <c r="U16" s="217">
        <f>ROUND(U15/E15,3)</f>
        <v>0.19600000000000001</v>
      </c>
      <c r="V16" s="221">
        <f>ROUND(V15/E15,3)</f>
        <v>0.28399999999999997</v>
      </c>
      <c r="W16" s="220">
        <f>ROUND(W15/E15,3)</f>
        <v>1.2E-2</v>
      </c>
      <c r="X16" s="214">
        <f>ROUND(X15/E15,3)</f>
        <v>8.0000000000000002E-3</v>
      </c>
      <c r="Y16" s="222">
        <f>ROUND(Y15/E15,3)</f>
        <v>4.0000000000000001E-3</v>
      </c>
      <c r="Z16" s="223">
        <f>ROUND(Z15/E15,3)</f>
        <v>0.114</v>
      </c>
      <c r="AA16" s="214">
        <f>ROUND(AA15/E15,3)</f>
        <v>6.2E-2</v>
      </c>
      <c r="AB16" s="222">
        <f>ROUND(AB15/E15,3)</f>
        <v>5.2999999999999999E-2</v>
      </c>
      <c r="AC16" s="92"/>
    </row>
    <row r="17" spans="2:29" ht="12.75" customHeight="1" thickBot="1" x14ac:dyDescent="0.25">
      <c r="B17" s="595"/>
      <c r="C17" s="596"/>
      <c r="D17" s="300"/>
      <c r="E17" s="270"/>
      <c r="F17" s="225">
        <f>ROUND(F15/F15,3)</f>
        <v>1</v>
      </c>
      <c r="G17" s="226">
        <f>ROUND(G15/G15,3)</f>
        <v>1</v>
      </c>
      <c r="H17" s="227"/>
      <c r="I17" s="228">
        <f>ROUND(I15/F15,3)</f>
        <v>0.29499999999999998</v>
      </c>
      <c r="J17" s="229">
        <f>ROUND(J15/G15,3)</f>
        <v>0.14799999999999999</v>
      </c>
      <c r="K17" s="230"/>
      <c r="L17" s="228">
        <f>ROUND(L15/F15,3)</f>
        <v>0.70499999999999996</v>
      </c>
      <c r="M17" s="231">
        <f>ROUND(M15/G15,3)</f>
        <v>0.85199999999999998</v>
      </c>
      <c r="N17" s="232"/>
      <c r="O17" s="228">
        <f>ROUND(O15/F15,3)</f>
        <v>0.56899999999999995</v>
      </c>
      <c r="P17" s="231">
        <f>ROUND(P15/G15,3)</f>
        <v>0.73499999999999999</v>
      </c>
      <c r="Q17" s="233"/>
      <c r="R17" s="228">
        <f>ROUND(R15/F15,3)</f>
        <v>0.186</v>
      </c>
      <c r="S17" s="228">
        <f>ROUND(S15/G15,3)</f>
        <v>0.152</v>
      </c>
      <c r="T17" s="233"/>
      <c r="U17" s="228">
        <f>ROUND(U15/F15,3)</f>
        <v>0.38300000000000001</v>
      </c>
      <c r="V17" s="234">
        <f>ROUND(V15/G15,3)</f>
        <v>0.58299999999999996</v>
      </c>
      <c r="W17" s="232"/>
      <c r="X17" s="225">
        <f>ROUND(X15/F15,3)</f>
        <v>1.6E-2</v>
      </c>
      <c r="Y17" s="235">
        <f>ROUND(Y15/G15,3)</f>
        <v>8.0000000000000002E-3</v>
      </c>
      <c r="Z17" s="236"/>
      <c r="AA17" s="225">
        <f>ROUND(AA15/F15,3)</f>
        <v>0.12</v>
      </c>
      <c r="AB17" s="235">
        <f>ROUND(AB15/G15,3)</f>
        <v>0.109</v>
      </c>
      <c r="AC17" s="92"/>
    </row>
    <row r="18" spans="2:29" ht="12.9" customHeight="1" thickTop="1" x14ac:dyDescent="0.2">
      <c r="B18" s="580" t="s">
        <v>184</v>
      </c>
      <c r="C18" s="583" t="s">
        <v>185</v>
      </c>
      <c r="D18" s="302">
        <v>49</v>
      </c>
      <c r="E18" s="60">
        <f>F18+G18</f>
        <v>99</v>
      </c>
      <c r="F18" s="60">
        <f>I18+L18</f>
        <v>83</v>
      </c>
      <c r="G18" s="94">
        <f>J18+M18</f>
        <v>16</v>
      </c>
      <c r="H18" s="105">
        <f>SUM(I18:J18)</f>
        <v>76</v>
      </c>
      <c r="I18" s="62">
        <v>66</v>
      </c>
      <c r="J18" s="106">
        <v>10</v>
      </c>
      <c r="K18" s="115">
        <f>L18+M18</f>
        <v>23</v>
      </c>
      <c r="L18" s="62">
        <f>O18+AA18+X18</f>
        <v>17</v>
      </c>
      <c r="M18" s="64">
        <f>P18+AB18+Y18</f>
        <v>6</v>
      </c>
      <c r="N18" s="61">
        <f>O18+P18</f>
        <v>18</v>
      </c>
      <c r="O18" s="62">
        <f>R18+U18</f>
        <v>13</v>
      </c>
      <c r="P18" s="62">
        <f>S18+V18</f>
        <v>5</v>
      </c>
      <c r="Q18" s="172">
        <f>R18+S18</f>
        <v>7</v>
      </c>
      <c r="R18" s="62">
        <v>7</v>
      </c>
      <c r="S18" s="62">
        <v>0</v>
      </c>
      <c r="T18" s="62">
        <f>SUM(U18:V18)</f>
        <v>11</v>
      </c>
      <c r="U18" s="62">
        <v>6</v>
      </c>
      <c r="V18" s="142">
        <v>5</v>
      </c>
      <c r="W18" s="61">
        <f>SUM(X18:Y18)</f>
        <v>0</v>
      </c>
      <c r="X18" s="60">
        <v>0</v>
      </c>
      <c r="Y18" s="165">
        <v>0</v>
      </c>
      <c r="Z18" s="172">
        <f>SUM(AA18:AB18)</f>
        <v>5</v>
      </c>
      <c r="AA18" s="60">
        <v>4</v>
      </c>
      <c r="AB18" s="165">
        <v>1</v>
      </c>
      <c r="AC18" s="91"/>
    </row>
    <row r="19" spans="2:29" ht="12.9" customHeight="1" x14ac:dyDescent="0.2">
      <c r="B19" s="581"/>
      <c r="C19" s="578"/>
      <c r="D19" s="297"/>
      <c r="E19" s="214"/>
      <c r="F19" s="214">
        <f>ROUND(F18/E18,3)</f>
        <v>0.83799999999999997</v>
      </c>
      <c r="G19" s="215">
        <f>ROUND(G18/E18,3)</f>
        <v>0.16200000000000001</v>
      </c>
      <c r="H19" s="216">
        <f>ROUND(H18/E18,3)</f>
        <v>0.76800000000000002</v>
      </c>
      <c r="I19" s="217">
        <f>ROUND(I18/E18,3)</f>
        <v>0.66700000000000004</v>
      </c>
      <c r="J19" s="218">
        <f>ROUND(J18/E18,3)</f>
        <v>0.10100000000000001</v>
      </c>
      <c r="K19" s="238">
        <f>ROUND(K18/E18,3)</f>
        <v>0.23200000000000001</v>
      </c>
      <c r="L19" s="217">
        <f>ROUND(L18/E18,3)</f>
        <v>0.17199999999999999</v>
      </c>
      <c r="M19" s="219">
        <f>ROUND(M18/E18,3)</f>
        <v>6.0999999999999999E-2</v>
      </c>
      <c r="N19" s="220">
        <f>ROUND(N18/E18,3)</f>
        <v>0.182</v>
      </c>
      <c r="O19" s="217">
        <f>ROUND(O18/E18,3)</f>
        <v>0.13100000000000001</v>
      </c>
      <c r="P19" s="217">
        <f>ROUND(P18/E18,3)</f>
        <v>5.0999999999999997E-2</v>
      </c>
      <c r="Q19" s="223">
        <f>ROUND(Q18/E18,3)</f>
        <v>7.0999999999999994E-2</v>
      </c>
      <c r="R19" s="217">
        <f>ROUND(R18/E18,3)</f>
        <v>7.0999999999999994E-2</v>
      </c>
      <c r="S19" s="217">
        <f>ROUND(S18/E18,3)</f>
        <v>0</v>
      </c>
      <c r="T19" s="217">
        <f>ROUND(T18/E18,3)</f>
        <v>0.111</v>
      </c>
      <c r="U19" s="217">
        <f>ROUND(U18/E18,3)</f>
        <v>6.0999999999999999E-2</v>
      </c>
      <c r="V19" s="221">
        <f>ROUND(V18/E18,3)</f>
        <v>5.0999999999999997E-2</v>
      </c>
      <c r="W19" s="220">
        <f>ROUND(W18/E18,3)</f>
        <v>0</v>
      </c>
      <c r="X19" s="214">
        <f>ROUND(X18/E18,3)</f>
        <v>0</v>
      </c>
      <c r="Y19" s="240">
        <f>ROUND(Y18/E18,3)</f>
        <v>0</v>
      </c>
      <c r="Z19" s="223">
        <f>ROUND(Z18/E18,3)</f>
        <v>5.0999999999999997E-2</v>
      </c>
      <c r="AA19" s="214">
        <f>ROUND(AA18/E18,3)</f>
        <v>0.04</v>
      </c>
      <c r="AB19" s="240">
        <f>ROUND(AB18/E18,3)</f>
        <v>0.01</v>
      </c>
      <c r="AC19" s="92"/>
    </row>
    <row r="20" spans="2:29" ht="12.9" customHeight="1" x14ac:dyDescent="0.2">
      <c r="B20" s="581"/>
      <c r="C20" s="579"/>
      <c r="D20" s="80"/>
      <c r="E20" s="271"/>
      <c r="F20" s="242">
        <f>ROUND(F18/F18,3)</f>
        <v>1</v>
      </c>
      <c r="G20" s="243">
        <f>ROUND(G18/G18,3)</f>
        <v>1</v>
      </c>
      <c r="H20" s="244"/>
      <c r="I20" s="245">
        <f>ROUND(I18/F18,3)</f>
        <v>0.79500000000000004</v>
      </c>
      <c r="J20" s="246">
        <f>ROUND(J18/G18,3)</f>
        <v>0.625</v>
      </c>
      <c r="K20" s="247"/>
      <c r="L20" s="245">
        <f>ROUND(L18/F18,3)</f>
        <v>0.20499999999999999</v>
      </c>
      <c r="M20" s="248">
        <f>ROUND(M18/G18,3)</f>
        <v>0.375</v>
      </c>
      <c r="N20" s="249"/>
      <c r="O20" s="245">
        <f>ROUND(O18/F18,3)</f>
        <v>0.157</v>
      </c>
      <c r="P20" s="245">
        <f>ROUND(P18/G18,3)</f>
        <v>0.313</v>
      </c>
      <c r="Q20" s="254"/>
      <c r="R20" s="245">
        <f>ROUND(R18/F18,3)</f>
        <v>8.4000000000000005E-2</v>
      </c>
      <c r="S20" s="245">
        <f>ROUND(S18/G18,3)</f>
        <v>0</v>
      </c>
      <c r="T20" s="251"/>
      <c r="U20" s="245">
        <f>ROUND(U18/F18,3)</f>
        <v>7.1999999999999995E-2</v>
      </c>
      <c r="V20" s="252">
        <f>ROUND(V18/G18,3)</f>
        <v>0.313</v>
      </c>
      <c r="W20" s="249"/>
      <c r="X20" s="242">
        <f>ROUND(X18/F18,3)</f>
        <v>0</v>
      </c>
      <c r="Y20" s="253">
        <f>ROUND(Y18/G18,3)</f>
        <v>0</v>
      </c>
      <c r="Z20" s="254"/>
      <c r="AA20" s="242">
        <f>ROUND(AA18/F18,3)</f>
        <v>4.8000000000000001E-2</v>
      </c>
      <c r="AB20" s="253">
        <f>ROUND(AB18/G18,3)</f>
        <v>6.3E-2</v>
      </c>
      <c r="AC20" s="92"/>
    </row>
    <row r="21" spans="2:29" ht="12.9" customHeight="1" x14ac:dyDescent="0.2">
      <c r="B21" s="581"/>
      <c r="C21" s="591" t="s">
        <v>186</v>
      </c>
      <c r="D21" s="305">
        <v>87</v>
      </c>
      <c r="E21" s="34">
        <f>F21+G21</f>
        <v>311</v>
      </c>
      <c r="F21" s="34">
        <f>I21+L21</f>
        <v>208</v>
      </c>
      <c r="G21" s="93">
        <f>J21+M21</f>
        <v>103</v>
      </c>
      <c r="H21" s="103">
        <f>SUM(I21:J21)</f>
        <v>96</v>
      </c>
      <c r="I21" s="54">
        <v>67</v>
      </c>
      <c r="J21" s="104">
        <v>29</v>
      </c>
      <c r="K21" s="113">
        <f>L21+M21</f>
        <v>215</v>
      </c>
      <c r="L21" s="54">
        <f>O21+AA21+X21</f>
        <v>141</v>
      </c>
      <c r="M21" s="57">
        <f>P21+AB21+Y21</f>
        <v>74</v>
      </c>
      <c r="N21" s="53">
        <f>O21+P21</f>
        <v>139</v>
      </c>
      <c r="O21" s="54">
        <f>R21+U21</f>
        <v>80</v>
      </c>
      <c r="P21" s="55">
        <f>S21+V21</f>
        <v>59</v>
      </c>
      <c r="Q21" s="54">
        <f t="shared" ref="Q21" si="1">R21+S21</f>
        <v>33</v>
      </c>
      <c r="R21" s="54">
        <v>19</v>
      </c>
      <c r="S21" s="54">
        <v>14</v>
      </c>
      <c r="T21" s="54">
        <f>SUM(U21:V21)</f>
        <v>106</v>
      </c>
      <c r="U21" s="54">
        <v>61</v>
      </c>
      <c r="V21" s="141">
        <v>45</v>
      </c>
      <c r="W21" s="53">
        <f>SUM(X21:Y21)</f>
        <v>7</v>
      </c>
      <c r="X21" s="34">
        <v>5</v>
      </c>
      <c r="Y21" s="166">
        <v>2</v>
      </c>
      <c r="Z21" s="173">
        <f>SUM(AA21:AB21)</f>
        <v>69</v>
      </c>
      <c r="AA21" s="34">
        <v>56</v>
      </c>
      <c r="AB21" s="166">
        <v>13</v>
      </c>
      <c r="AC21" s="91"/>
    </row>
    <row r="22" spans="2:29" ht="12.9" customHeight="1" x14ac:dyDescent="0.2">
      <c r="B22" s="581"/>
      <c r="C22" s="664"/>
      <c r="D22" s="297"/>
      <c r="E22" s="214"/>
      <c r="F22" s="214">
        <f>ROUND(F21/E21,3)</f>
        <v>0.66900000000000004</v>
      </c>
      <c r="G22" s="215">
        <f>ROUND(G21/E21,3)</f>
        <v>0.33100000000000002</v>
      </c>
      <c r="H22" s="216">
        <f>ROUND(H21/E21,3)</f>
        <v>0.309</v>
      </c>
      <c r="I22" s="217">
        <f>ROUND(I21/E21,3)</f>
        <v>0.215</v>
      </c>
      <c r="J22" s="218">
        <f>ROUND(J21/E21,3)</f>
        <v>9.2999999999999999E-2</v>
      </c>
      <c r="K22" s="238">
        <f>ROUND(K21/E21,3)</f>
        <v>0.69099999999999995</v>
      </c>
      <c r="L22" s="217">
        <f>ROUND(L21/E21,3)</f>
        <v>0.45300000000000001</v>
      </c>
      <c r="M22" s="219">
        <f>ROUND(M21/E21,3)</f>
        <v>0.23799999999999999</v>
      </c>
      <c r="N22" s="220">
        <f>ROUND(N21/E21,3)</f>
        <v>0.44700000000000001</v>
      </c>
      <c r="O22" s="217">
        <f>ROUND(O21/E21,3)</f>
        <v>0.25700000000000001</v>
      </c>
      <c r="P22" s="239">
        <f>ROUND(P21/E21,3)</f>
        <v>0.19</v>
      </c>
      <c r="Q22" s="217">
        <f t="shared" ref="Q22" si="2">ROUND(Q21/E21,3)</f>
        <v>0.106</v>
      </c>
      <c r="R22" s="217">
        <f>ROUND(R21/E21,3)</f>
        <v>6.0999999999999999E-2</v>
      </c>
      <c r="S22" s="217">
        <f>ROUND(S21/E21,3)</f>
        <v>4.4999999999999998E-2</v>
      </c>
      <c r="T22" s="217">
        <f>ROUND(T21/E21,3)</f>
        <v>0.34100000000000003</v>
      </c>
      <c r="U22" s="217">
        <f>ROUND(U21/E21,3)</f>
        <v>0.19600000000000001</v>
      </c>
      <c r="V22" s="221">
        <f>ROUND(V21/E21,3)</f>
        <v>0.14499999999999999</v>
      </c>
      <c r="W22" s="220">
        <f>ROUND(W21/E21,3)</f>
        <v>2.3E-2</v>
      </c>
      <c r="X22" s="214">
        <f>ROUND(X21/E21,3)</f>
        <v>1.6E-2</v>
      </c>
      <c r="Y22" s="240">
        <f>ROUND(Y21/E21,3)</f>
        <v>6.0000000000000001E-3</v>
      </c>
      <c r="Z22" s="223">
        <f>ROUND(Z21/E21,3)</f>
        <v>0.222</v>
      </c>
      <c r="AA22" s="214">
        <f>ROUND(AA21/E21,3)</f>
        <v>0.18</v>
      </c>
      <c r="AB22" s="240">
        <f>ROUND(AB21/E21,3)</f>
        <v>4.2000000000000003E-2</v>
      </c>
      <c r="AC22" s="92"/>
    </row>
    <row r="23" spans="2:29" ht="12.9" customHeight="1" x14ac:dyDescent="0.2">
      <c r="B23" s="581"/>
      <c r="C23" s="589"/>
      <c r="D23" s="306"/>
      <c r="E23" s="271"/>
      <c r="F23" s="242">
        <f>ROUND(F21/F21,3)</f>
        <v>1</v>
      </c>
      <c r="G23" s="243">
        <f>ROUND(G21/G21,3)</f>
        <v>1</v>
      </c>
      <c r="H23" s="244"/>
      <c r="I23" s="245">
        <f>ROUND(I21/F21,3)</f>
        <v>0.32200000000000001</v>
      </c>
      <c r="J23" s="246">
        <f>ROUND(J21/G21,3)</f>
        <v>0.28199999999999997</v>
      </c>
      <c r="K23" s="247"/>
      <c r="L23" s="245">
        <f>ROUND(L21/F21,3)</f>
        <v>0.67800000000000005</v>
      </c>
      <c r="M23" s="248">
        <f>ROUND(M21/G21,3)</f>
        <v>0.71799999999999997</v>
      </c>
      <c r="N23" s="249"/>
      <c r="O23" s="245">
        <f>ROUND(O21/F21,3)</f>
        <v>0.38500000000000001</v>
      </c>
      <c r="P23" s="250">
        <f>ROUND(P21/G21,3)</f>
        <v>0.57299999999999995</v>
      </c>
      <c r="Q23" s="251"/>
      <c r="R23" s="245">
        <f>ROUND(R21/F21,3)</f>
        <v>9.0999999999999998E-2</v>
      </c>
      <c r="S23" s="245">
        <f>ROUND(S21/G21,3)</f>
        <v>0.13600000000000001</v>
      </c>
      <c r="T23" s="251"/>
      <c r="U23" s="245">
        <f>ROUND(U21/F21,3)</f>
        <v>0.29299999999999998</v>
      </c>
      <c r="V23" s="252">
        <f>ROUND(V21/G21,3)</f>
        <v>0.437</v>
      </c>
      <c r="W23" s="249"/>
      <c r="X23" s="242">
        <f>ROUND(X21/F21,3)</f>
        <v>2.4E-2</v>
      </c>
      <c r="Y23" s="253">
        <f>ROUND(Y21/G21,3)</f>
        <v>1.9E-2</v>
      </c>
      <c r="Z23" s="254"/>
      <c r="AA23" s="242">
        <f>ROUND(AA21/F21,3)</f>
        <v>0.26900000000000002</v>
      </c>
      <c r="AB23" s="253">
        <f>ROUND(AB21/G21,3)</f>
        <v>0.126</v>
      </c>
      <c r="AC23" s="92"/>
    </row>
    <row r="24" spans="2:29" ht="12.9" customHeight="1" x14ac:dyDescent="0.2">
      <c r="B24" s="581"/>
      <c r="C24" s="665" t="s">
        <v>218</v>
      </c>
      <c r="D24" s="199">
        <v>25</v>
      </c>
      <c r="E24" s="34">
        <f>F24+G24</f>
        <v>110</v>
      </c>
      <c r="F24" s="34">
        <f>I24+L24</f>
        <v>105</v>
      </c>
      <c r="G24" s="93">
        <f>J24+M24</f>
        <v>5</v>
      </c>
      <c r="H24" s="103">
        <f t="shared" ref="H24" si="3">SUM(I24:J24)</f>
        <v>38</v>
      </c>
      <c r="I24" s="54">
        <v>37</v>
      </c>
      <c r="J24" s="104">
        <v>1</v>
      </c>
      <c r="K24" s="113">
        <f>L24+M24</f>
        <v>72</v>
      </c>
      <c r="L24" s="54">
        <f>O24+AA24+X24</f>
        <v>68</v>
      </c>
      <c r="M24" s="57">
        <f>P24+AB24+Y24</f>
        <v>4</v>
      </c>
      <c r="N24" s="53">
        <f>O24+P24</f>
        <v>69</v>
      </c>
      <c r="O24" s="54">
        <f>R24+U24</f>
        <v>66</v>
      </c>
      <c r="P24" s="55">
        <f>S24+V24</f>
        <v>3</v>
      </c>
      <c r="Q24" s="54">
        <f t="shared" ref="Q24" si="4">R24+S24</f>
        <v>22</v>
      </c>
      <c r="R24" s="54">
        <v>21</v>
      </c>
      <c r="S24" s="54">
        <v>1</v>
      </c>
      <c r="T24" s="54">
        <f>SUM(U24:V24)</f>
        <v>47</v>
      </c>
      <c r="U24" s="54">
        <v>45</v>
      </c>
      <c r="V24" s="141">
        <v>2</v>
      </c>
      <c r="W24" s="53">
        <f t="shared" ref="W24" si="5">SUM(X24:Y24)</f>
        <v>0</v>
      </c>
      <c r="X24" s="34">
        <v>0</v>
      </c>
      <c r="Y24" s="166">
        <v>0</v>
      </c>
      <c r="Z24" s="173">
        <f t="shared" ref="Z24" si="6">SUM(AA24:AB24)</f>
        <v>3</v>
      </c>
      <c r="AA24" s="34">
        <v>2</v>
      </c>
      <c r="AB24" s="166">
        <v>1</v>
      </c>
      <c r="AC24" s="91"/>
    </row>
    <row r="25" spans="2:29" ht="12.9" customHeight="1" x14ac:dyDescent="0.2">
      <c r="B25" s="581"/>
      <c r="C25" s="666"/>
      <c r="D25" s="297"/>
      <c r="E25" s="214"/>
      <c r="F25" s="214">
        <f>ROUND(F24/E24,3)</f>
        <v>0.95499999999999996</v>
      </c>
      <c r="G25" s="215">
        <f>ROUND(G24/E24,3)</f>
        <v>4.4999999999999998E-2</v>
      </c>
      <c r="H25" s="216">
        <f t="shared" ref="H25" si="7">ROUND(H24/E24,3)</f>
        <v>0.34499999999999997</v>
      </c>
      <c r="I25" s="217">
        <f>ROUND(I24/E24,3)</f>
        <v>0.33600000000000002</v>
      </c>
      <c r="J25" s="218">
        <f>ROUND(J24/E24,3)</f>
        <v>8.9999999999999993E-3</v>
      </c>
      <c r="K25" s="238">
        <f>ROUND(K24/E24,3)</f>
        <v>0.65500000000000003</v>
      </c>
      <c r="L25" s="217">
        <f>ROUND(L24/E24,3)</f>
        <v>0.61799999999999999</v>
      </c>
      <c r="M25" s="219">
        <f>ROUND(M24/E24,3)</f>
        <v>3.5999999999999997E-2</v>
      </c>
      <c r="N25" s="220">
        <f>ROUND(N24/E24,3)</f>
        <v>0.627</v>
      </c>
      <c r="O25" s="217">
        <f>ROUND(O24/E24,3)</f>
        <v>0.6</v>
      </c>
      <c r="P25" s="239">
        <f>ROUND(P24/E24,3)</f>
        <v>2.7E-2</v>
      </c>
      <c r="Q25" s="217">
        <f t="shared" ref="Q25" si="8">ROUND(Q24/E24,3)</f>
        <v>0.2</v>
      </c>
      <c r="R25" s="217">
        <f>ROUND(R24/E24,3)</f>
        <v>0.191</v>
      </c>
      <c r="S25" s="217">
        <f>ROUND(S24/E24,3)</f>
        <v>8.9999999999999993E-3</v>
      </c>
      <c r="T25" s="217">
        <f>ROUND(T24/E24,3)</f>
        <v>0.42699999999999999</v>
      </c>
      <c r="U25" s="217">
        <f>ROUND(U24/E24,3)</f>
        <v>0.40899999999999997</v>
      </c>
      <c r="V25" s="221">
        <f>ROUND(V24/E24,3)</f>
        <v>1.7999999999999999E-2</v>
      </c>
      <c r="W25" s="220">
        <f t="shared" ref="W25" si="9">ROUND(W24/E24,3)</f>
        <v>0</v>
      </c>
      <c r="X25" s="214">
        <f>ROUND(X24/E24,3)</f>
        <v>0</v>
      </c>
      <c r="Y25" s="240">
        <f>ROUND(Y24/E24,3)</f>
        <v>0</v>
      </c>
      <c r="Z25" s="223">
        <f>ROUND(Z24/E24,3)</f>
        <v>2.7E-2</v>
      </c>
      <c r="AA25" s="214">
        <f>ROUND(AA24/E24,3)</f>
        <v>1.7999999999999999E-2</v>
      </c>
      <c r="AB25" s="240">
        <f>ROUND(AB24/E24,3)</f>
        <v>8.9999999999999993E-3</v>
      </c>
      <c r="AC25" s="92"/>
    </row>
    <row r="26" spans="2:29" ht="12.9" customHeight="1" x14ac:dyDescent="0.2">
      <c r="B26" s="581"/>
      <c r="C26" s="667"/>
      <c r="D26" s="306"/>
      <c r="E26" s="271"/>
      <c r="F26" s="242">
        <f>ROUND(F24/F24,3)</f>
        <v>1</v>
      </c>
      <c r="G26" s="243">
        <f>ROUND(G24/G24,3)</f>
        <v>1</v>
      </c>
      <c r="H26" s="244"/>
      <c r="I26" s="245">
        <f>ROUND(I24/F24,3)</f>
        <v>0.35199999999999998</v>
      </c>
      <c r="J26" s="246">
        <f>ROUND(J24/G24,3)</f>
        <v>0.2</v>
      </c>
      <c r="K26" s="247"/>
      <c r="L26" s="245">
        <f>ROUND(L24/F24,3)</f>
        <v>0.64800000000000002</v>
      </c>
      <c r="M26" s="248">
        <f>ROUND(M24/G24,3)</f>
        <v>0.8</v>
      </c>
      <c r="N26" s="249"/>
      <c r="O26" s="245">
        <f>ROUND(O24/F24,3)</f>
        <v>0.629</v>
      </c>
      <c r="P26" s="250">
        <f>ROUND(P24/G24,3)</f>
        <v>0.6</v>
      </c>
      <c r="Q26" s="251"/>
      <c r="R26" s="245">
        <f>ROUND(R24/F24,3)</f>
        <v>0.2</v>
      </c>
      <c r="S26" s="245">
        <f>ROUND(S24/G24,3)</f>
        <v>0.2</v>
      </c>
      <c r="T26" s="251"/>
      <c r="U26" s="245">
        <f>ROUND(U24/F24,3)</f>
        <v>0.42899999999999999</v>
      </c>
      <c r="V26" s="252">
        <f>ROUND(V24/G24,3)</f>
        <v>0.4</v>
      </c>
      <c r="W26" s="249"/>
      <c r="X26" s="242">
        <f>ROUND(X24/F24,3)</f>
        <v>0</v>
      </c>
      <c r="Y26" s="253">
        <f>ROUND(Y24/G24,3)</f>
        <v>0</v>
      </c>
      <c r="Z26" s="254"/>
      <c r="AA26" s="242">
        <f>ROUND(AA24/F24,3)</f>
        <v>1.9E-2</v>
      </c>
      <c r="AB26" s="253">
        <f>ROUND(AB24/G24,3)</f>
        <v>0.2</v>
      </c>
      <c r="AC26" s="92"/>
    </row>
    <row r="27" spans="2:29" ht="12.9" customHeight="1" x14ac:dyDescent="0.2">
      <c r="B27" s="581"/>
      <c r="C27" s="668" t="s">
        <v>188</v>
      </c>
      <c r="D27" s="199">
        <v>82</v>
      </c>
      <c r="E27" s="34">
        <f>F27+G27</f>
        <v>340</v>
      </c>
      <c r="F27" s="34">
        <f>I27+L27</f>
        <v>154</v>
      </c>
      <c r="G27" s="93">
        <f>J27+M27</f>
        <v>186</v>
      </c>
      <c r="H27" s="103">
        <f t="shared" ref="H27" si="10">SUM(I27:J27)</f>
        <v>56</v>
      </c>
      <c r="I27" s="54">
        <v>37</v>
      </c>
      <c r="J27" s="104">
        <v>19</v>
      </c>
      <c r="K27" s="113">
        <f>L27+M27</f>
        <v>284</v>
      </c>
      <c r="L27" s="54">
        <f>O27+AA27+X27</f>
        <v>117</v>
      </c>
      <c r="M27" s="57">
        <f>P27+AB27+Y27</f>
        <v>167</v>
      </c>
      <c r="N27" s="53">
        <f>O27+P27</f>
        <v>183</v>
      </c>
      <c r="O27" s="54">
        <f>R27+U27</f>
        <v>79</v>
      </c>
      <c r="P27" s="55">
        <f>S27+V27</f>
        <v>104</v>
      </c>
      <c r="Q27" s="54">
        <f t="shared" ref="Q27" si="11">R27+S27</f>
        <v>68</v>
      </c>
      <c r="R27" s="54">
        <v>34</v>
      </c>
      <c r="S27" s="54">
        <v>34</v>
      </c>
      <c r="T27" s="54">
        <f>SUM(U27:V27)</f>
        <v>115</v>
      </c>
      <c r="U27" s="54">
        <v>45</v>
      </c>
      <c r="V27" s="141">
        <v>70</v>
      </c>
      <c r="W27" s="53">
        <f t="shared" ref="W27" si="12">SUM(X27:Y27)</f>
        <v>11</v>
      </c>
      <c r="X27" s="34">
        <v>11</v>
      </c>
      <c r="Y27" s="166">
        <v>0</v>
      </c>
      <c r="Z27" s="173">
        <f t="shared" ref="Z27" si="13">SUM(AA27:AB27)</f>
        <v>90</v>
      </c>
      <c r="AA27" s="34">
        <v>27</v>
      </c>
      <c r="AB27" s="166">
        <v>63</v>
      </c>
      <c r="AC27" s="91"/>
    </row>
    <row r="28" spans="2:29" ht="12.9" customHeight="1" x14ac:dyDescent="0.2">
      <c r="B28" s="581"/>
      <c r="C28" s="628"/>
      <c r="D28" s="297"/>
      <c r="E28" s="214"/>
      <c r="F28" s="214">
        <f>ROUND(F27/E27,3)</f>
        <v>0.45300000000000001</v>
      </c>
      <c r="G28" s="215">
        <f>ROUND(G27/E27,3)</f>
        <v>0.54700000000000004</v>
      </c>
      <c r="H28" s="216">
        <f t="shared" ref="H28" si="14">ROUND(H27/E27,3)</f>
        <v>0.16500000000000001</v>
      </c>
      <c r="I28" s="217">
        <f>ROUND(I27/E27,3)</f>
        <v>0.109</v>
      </c>
      <c r="J28" s="218">
        <f>ROUND(J27/E27,3)</f>
        <v>5.6000000000000001E-2</v>
      </c>
      <c r="K28" s="238">
        <f>ROUND(K27/E27,3)</f>
        <v>0.83499999999999996</v>
      </c>
      <c r="L28" s="217">
        <f>ROUND(L27/E27,3)</f>
        <v>0.34399999999999997</v>
      </c>
      <c r="M28" s="219">
        <f>ROUND(M27/E27,3)</f>
        <v>0.49099999999999999</v>
      </c>
      <c r="N28" s="220">
        <f>ROUND(N27/E27,3)</f>
        <v>0.53800000000000003</v>
      </c>
      <c r="O28" s="217">
        <f>ROUND(O27/E27,3)</f>
        <v>0.23200000000000001</v>
      </c>
      <c r="P28" s="239">
        <f>ROUND(P27/E27,3)</f>
        <v>0.30599999999999999</v>
      </c>
      <c r="Q28" s="217">
        <f t="shared" ref="Q28" si="15">ROUND(Q27/E27,3)</f>
        <v>0.2</v>
      </c>
      <c r="R28" s="217">
        <f>ROUND(R27/E27,3)</f>
        <v>0.1</v>
      </c>
      <c r="S28" s="217">
        <f>ROUND(S27/E27,3)</f>
        <v>0.1</v>
      </c>
      <c r="T28" s="217">
        <f>ROUND(T27/E27,3)</f>
        <v>0.33800000000000002</v>
      </c>
      <c r="U28" s="217">
        <f>ROUND(U27/E27,3)</f>
        <v>0.13200000000000001</v>
      </c>
      <c r="V28" s="221">
        <f>ROUND(V27/E27,3)</f>
        <v>0.20599999999999999</v>
      </c>
      <c r="W28" s="220">
        <f t="shared" ref="W28" si="16">ROUND(W27/E27,3)</f>
        <v>3.2000000000000001E-2</v>
      </c>
      <c r="X28" s="214">
        <f>ROUND(X27/E27,3)</f>
        <v>3.2000000000000001E-2</v>
      </c>
      <c r="Y28" s="240">
        <f>ROUND(Y27/E27,3)</f>
        <v>0</v>
      </c>
      <c r="Z28" s="223">
        <f t="shared" ref="Z28" si="17">ROUND(Z27/E27,3)</f>
        <v>0.26500000000000001</v>
      </c>
      <c r="AA28" s="214">
        <f>ROUND(AA27/E27,3)</f>
        <v>7.9000000000000001E-2</v>
      </c>
      <c r="AB28" s="240">
        <f>ROUND(AB27/E27,3)</f>
        <v>0.185</v>
      </c>
      <c r="AC28" s="92"/>
    </row>
    <row r="29" spans="2:29" ht="12.9" customHeight="1" x14ac:dyDescent="0.2">
      <c r="B29" s="581"/>
      <c r="C29" s="669"/>
      <c r="D29" s="306"/>
      <c r="E29" s="271"/>
      <c r="F29" s="242">
        <f>ROUND(F27/F27,3)</f>
        <v>1</v>
      </c>
      <c r="G29" s="243">
        <f>ROUND(G27/G27,3)</f>
        <v>1</v>
      </c>
      <c r="H29" s="244"/>
      <c r="I29" s="245">
        <f>ROUND(I27/F27,3)</f>
        <v>0.24</v>
      </c>
      <c r="J29" s="246">
        <f>ROUND(J27/G27,3)</f>
        <v>0.10199999999999999</v>
      </c>
      <c r="K29" s="247"/>
      <c r="L29" s="245">
        <f>ROUND(L27/F27,3)</f>
        <v>0.76</v>
      </c>
      <c r="M29" s="248">
        <f>ROUND(M27/G27,3)</f>
        <v>0.89800000000000002</v>
      </c>
      <c r="N29" s="249"/>
      <c r="O29" s="245">
        <f>ROUND(O27/F27,3)</f>
        <v>0.51300000000000001</v>
      </c>
      <c r="P29" s="250">
        <f>ROUND(P27/G27,3)</f>
        <v>0.55900000000000005</v>
      </c>
      <c r="Q29" s="251"/>
      <c r="R29" s="245">
        <f>ROUND(R27/F27,3)</f>
        <v>0.221</v>
      </c>
      <c r="S29" s="245">
        <f>ROUND(S27/G27,3)</f>
        <v>0.183</v>
      </c>
      <c r="T29" s="251"/>
      <c r="U29" s="245">
        <f>ROUND(U27/F27,3)</f>
        <v>0.29199999999999998</v>
      </c>
      <c r="V29" s="252">
        <f>ROUND(V27/G27,3)</f>
        <v>0.376</v>
      </c>
      <c r="W29" s="249"/>
      <c r="X29" s="242">
        <f>ROUND(X27/F27,3)</f>
        <v>7.0999999999999994E-2</v>
      </c>
      <c r="Y29" s="253">
        <f>ROUND(Y27/G27,3)</f>
        <v>0</v>
      </c>
      <c r="Z29" s="254"/>
      <c r="AA29" s="242">
        <f>ROUND(AA27/F27,3)</f>
        <v>0.17499999999999999</v>
      </c>
      <c r="AB29" s="253">
        <f>ROUND(AB27/G27,3)</f>
        <v>0.33900000000000002</v>
      </c>
      <c r="AC29" s="92"/>
    </row>
    <row r="30" spans="2:29" ht="12.9" customHeight="1" x14ac:dyDescent="0.2">
      <c r="B30" s="581"/>
      <c r="C30" s="591" t="s">
        <v>189</v>
      </c>
      <c r="D30" s="199">
        <v>8</v>
      </c>
      <c r="E30" s="34">
        <f>F30+G30</f>
        <v>4</v>
      </c>
      <c r="F30" s="34">
        <f>I30+L30</f>
        <v>4</v>
      </c>
      <c r="G30" s="93">
        <f>J30+M30</f>
        <v>0</v>
      </c>
      <c r="H30" s="103">
        <f t="shared" ref="H30" si="18">SUM(I30:J30)</f>
        <v>2</v>
      </c>
      <c r="I30" s="54">
        <v>2</v>
      </c>
      <c r="J30" s="104">
        <v>0</v>
      </c>
      <c r="K30" s="113">
        <f>L30+M30</f>
        <v>2</v>
      </c>
      <c r="L30" s="54">
        <f>O30+AA30+X30</f>
        <v>2</v>
      </c>
      <c r="M30" s="57">
        <f>P30+AB30+Y30</f>
        <v>0</v>
      </c>
      <c r="N30" s="53">
        <f>O30+P30</f>
        <v>0</v>
      </c>
      <c r="O30" s="54">
        <f>R30+U30</f>
        <v>0</v>
      </c>
      <c r="P30" s="55">
        <f>S30+V30</f>
        <v>0</v>
      </c>
      <c r="Q30" s="54">
        <f t="shared" ref="Q30" si="19">R30+S30</f>
        <v>0</v>
      </c>
      <c r="R30" s="54">
        <v>0</v>
      </c>
      <c r="S30" s="54">
        <v>0</v>
      </c>
      <c r="T30" s="54">
        <f>SUM(U30:V30)</f>
        <v>0</v>
      </c>
      <c r="U30" s="54">
        <v>0</v>
      </c>
      <c r="V30" s="141">
        <v>0</v>
      </c>
      <c r="W30" s="53">
        <f t="shared" ref="W30" si="20">SUM(X30:Y30)</f>
        <v>0</v>
      </c>
      <c r="X30" s="34">
        <v>0</v>
      </c>
      <c r="Y30" s="166">
        <v>0</v>
      </c>
      <c r="Z30" s="173">
        <f t="shared" ref="Z30" si="21">SUM(AA30:AB30)</f>
        <v>2</v>
      </c>
      <c r="AA30" s="34">
        <v>2</v>
      </c>
      <c r="AB30" s="166">
        <v>0</v>
      </c>
      <c r="AC30" s="91"/>
    </row>
    <row r="31" spans="2:29" ht="12.9" customHeight="1" x14ac:dyDescent="0.2">
      <c r="B31" s="581"/>
      <c r="C31" s="664"/>
      <c r="D31" s="297"/>
      <c r="E31" s="214"/>
      <c r="F31" s="214">
        <f>ROUND(F30/E30,3)</f>
        <v>1</v>
      </c>
      <c r="G31" s="215">
        <f>ROUND(G30/E30,3)</f>
        <v>0</v>
      </c>
      <c r="H31" s="216">
        <f t="shared" ref="H31:H52" si="22">ROUND(H30/E30,3)</f>
        <v>0.5</v>
      </c>
      <c r="I31" s="217">
        <f>ROUND(I30/E30,3)</f>
        <v>0.5</v>
      </c>
      <c r="J31" s="218">
        <f>ROUND(J30/E30,3)</f>
        <v>0</v>
      </c>
      <c r="K31" s="238">
        <f>ROUND(K30/E30,3)</f>
        <v>0.5</v>
      </c>
      <c r="L31" s="217">
        <f>ROUND(L30/E30,3)</f>
        <v>0.5</v>
      </c>
      <c r="M31" s="219">
        <f>ROUND(M30/E30,3)</f>
        <v>0</v>
      </c>
      <c r="N31" s="220">
        <f>ROUND(N30/E30,3)</f>
        <v>0</v>
      </c>
      <c r="O31" s="217">
        <f>ROUND(O30/E30,3)</f>
        <v>0</v>
      </c>
      <c r="P31" s="239">
        <f>ROUND(P30/E30,3)</f>
        <v>0</v>
      </c>
      <c r="Q31" s="217">
        <f t="shared" ref="Q31" si="23">ROUND(Q30/E30,3)</f>
        <v>0</v>
      </c>
      <c r="R31" s="217">
        <f>ROUND(R30/E30,3)</f>
        <v>0</v>
      </c>
      <c r="S31" s="217">
        <f>ROUND(S30/E30,3)</f>
        <v>0</v>
      </c>
      <c r="T31" s="217">
        <f>ROUND(T30/E30,3)</f>
        <v>0</v>
      </c>
      <c r="U31" s="217">
        <f>ROUND(U30/E30,3)</f>
        <v>0</v>
      </c>
      <c r="V31" s="221">
        <f>ROUND(V30/E30,3)</f>
        <v>0</v>
      </c>
      <c r="W31" s="220">
        <f t="shared" ref="W31" si="24">ROUND(W30/E30,3)</f>
        <v>0</v>
      </c>
      <c r="X31" s="214">
        <f>ROUND(X30/E30,3)</f>
        <v>0</v>
      </c>
      <c r="Y31" s="240">
        <f>ROUND(Y30/E30,3)</f>
        <v>0</v>
      </c>
      <c r="Z31" s="223">
        <f t="shared" ref="Z31" si="25">ROUND(Z30/E30,3)</f>
        <v>0.5</v>
      </c>
      <c r="AA31" s="214">
        <f>ROUND(AA30/E30,3)</f>
        <v>0.5</v>
      </c>
      <c r="AB31" s="240">
        <f>ROUND(AB30/E30,3)</f>
        <v>0</v>
      </c>
      <c r="AC31" s="92"/>
    </row>
    <row r="32" spans="2:29" ht="12.9" customHeight="1" x14ac:dyDescent="0.2">
      <c r="B32" s="581"/>
      <c r="C32" s="589"/>
      <c r="D32" s="306"/>
      <c r="E32" s="271"/>
      <c r="F32" s="242">
        <f>ROUND(F30/F30,3)</f>
        <v>1</v>
      </c>
      <c r="G32" s="243">
        <v>0</v>
      </c>
      <c r="H32" s="244"/>
      <c r="I32" s="245">
        <f>ROUND(I30/F30,3)</f>
        <v>0.5</v>
      </c>
      <c r="J32" s="246">
        <v>0</v>
      </c>
      <c r="K32" s="247"/>
      <c r="L32" s="245">
        <f>ROUND(L30/F30,3)</f>
        <v>0.5</v>
      </c>
      <c r="M32" s="248">
        <v>0</v>
      </c>
      <c r="N32" s="249"/>
      <c r="O32" s="245">
        <f>ROUND(O30/F30,3)</f>
        <v>0</v>
      </c>
      <c r="P32" s="250">
        <v>0</v>
      </c>
      <c r="Q32" s="251"/>
      <c r="R32" s="245">
        <f>ROUND(R30/F30,3)</f>
        <v>0</v>
      </c>
      <c r="S32" s="245">
        <v>0</v>
      </c>
      <c r="T32" s="251"/>
      <c r="U32" s="245">
        <f>ROUND(U30/F30,3)</f>
        <v>0</v>
      </c>
      <c r="V32" s="252">
        <v>0</v>
      </c>
      <c r="W32" s="249"/>
      <c r="X32" s="242">
        <f>ROUND(X30/F30,3)</f>
        <v>0</v>
      </c>
      <c r="Y32" s="253">
        <v>0</v>
      </c>
      <c r="Z32" s="254"/>
      <c r="AA32" s="242">
        <f>ROUND(AA30/F30,3)</f>
        <v>0.5</v>
      </c>
      <c r="AB32" s="253">
        <v>0</v>
      </c>
      <c r="AC32" s="92"/>
    </row>
    <row r="33" spans="2:29" ht="12.9" customHeight="1" x14ac:dyDescent="0.2">
      <c r="B33" s="581"/>
      <c r="C33" s="664" t="s">
        <v>190</v>
      </c>
      <c r="D33" s="199">
        <v>176</v>
      </c>
      <c r="E33" s="34">
        <f>F33+G33</f>
        <v>1347</v>
      </c>
      <c r="F33" s="34">
        <f>I33+L33</f>
        <v>580</v>
      </c>
      <c r="G33" s="93">
        <f>J33+M33</f>
        <v>767</v>
      </c>
      <c r="H33" s="103">
        <f>SUM(I33:J33)</f>
        <v>226</v>
      </c>
      <c r="I33" s="54">
        <v>126</v>
      </c>
      <c r="J33" s="104">
        <v>100</v>
      </c>
      <c r="K33" s="113">
        <f>L33+M33</f>
        <v>1121</v>
      </c>
      <c r="L33" s="54">
        <f>O33+AA33+X33</f>
        <v>454</v>
      </c>
      <c r="M33" s="57">
        <f>P33+AB33+Y33</f>
        <v>667</v>
      </c>
      <c r="N33" s="53">
        <f>O33+P33</f>
        <v>1028</v>
      </c>
      <c r="O33" s="54">
        <f>R33+U33</f>
        <v>407</v>
      </c>
      <c r="P33" s="55">
        <f>S33+V33</f>
        <v>621</v>
      </c>
      <c r="Q33" s="54">
        <f t="shared" ref="Q33" si="26">R33+S33</f>
        <v>245</v>
      </c>
      <c r="R33" s="54">
        <v>130</v>
      </c>
      <c r="S33" s="54">
        <v>115</v>
      </c>
      <c r="T33" s="54">
        <f>SUM(U33:V33)</f>
        <v>783</v>
      </c>
      <c r="U33" s="54">
        <v>277</v>
      </c>
      <c r="V33" s="141">
        <v>506</v>
      </c>
      <c r="W33" s="53">
        <f t="shared" ref="W33" si="27">SUM(X33:Y33)</f>
        <v>9</v>
      </c>
      <c r="X33" s="34">
        <v>2</v>
      </c>
      <c r="Y33" s="166">
        <v>7</v>
      </c>
      <c r="Z33" s="173">
        <f t="shared" ref="Z33" si="28">SUM(AA33:AB33)</f>
        <v>84</v>
      </c>
      <c r="AA33" s="34">
        <v>45</v>
      </c>
      <c r="AB33" s="166">
        <v>39</v>
      </c>
      <c r="AC33" s="91"/>
    </row>
    <row r="34" spans="2:29" ht="12.9" customHeight="1" x14ac:dyDescent="0.2">
      <c r="B34" s="581"/>
      <c r="C34" s="664"/>
      <c r="D34" s="297"/>
      <c r="E34" s="214"/>
      <c r="F34" s="214">
        <f>ROUND(F33/E33,3)</f>
        <v>0.43099999999999999</v>
      </c>
      <c r="G34" s="215">
        <f>ROUND(G33/E33,3)</f>
        <v>0.56899999999999995</v>
      </c>
      <c r="H34" s="216">
        <f t="shared" ref="H34" si="29">ROUND(H33/E33,3)</f>
        <v>0.16800000000000001</v>
      </c>
      <c r="I34" s="217">
        <f>ROUND(I33/E33,3)</f>
        <v>9.4E-2</v>
      </c>
      <c r="J34" s="218">
        <f>ROUND(J33/E33,3)</f>
        <v>7.3999999999999996E-2</v>
      </c>
      <c r="K34" s="238">
        <f>ROUND(K33/E33,3)</f>
        <v>0.83199999999999996</v>
      </c>
      <c r="L34" s="217">
        <f>ROUND(L33/E33,3)</f>
        <v>0.33700000000000002</v>
      </c>
      <c r="M34" s="219">
        <f>ROUND(M33/E33,3)</f>
        <v>0.495</v>
      </c>
      <c r="N34" s="220">
        <f>ROUND(N33/E33,3)</f>
        <v>0.76300000000000001</v>
      </c>
      <c r="O34" s="217">
        <f>ROUND(O33/E33,3)</f>
        <v>0.30199999999999999</v>
      </c>
      <c r="P34" s="239">
        <f>ROUND(P33/E33,3)</f>
        <v>0.46100000000000002</v>
      </c>
      <c r="Q34" s="217">
        <f t="shared" ref="Q34" si="30">ROUND(Q33/E33,3)</f>
        <v>0.182</v>
      </c>
      <c r="R34" s="217">
        <f>ROUND(R33/E33,3)</f>
        <v>9.7000000000000003E-2</v>
      </c>
      <c r="S34" s="217">
        <f>ROUND(S33/E33,3)</f>
        <v>8.5000000000000006E-2</v>
      </c>
      <c r="T34" s="217">
        <f>ROUND(T33/E33,3)</f>
        <v>0.58099999999999996</v>
      </c>
      <c r="U34" s="217">
        <f>ROUND(U33/E33,3)</f>
        <v>0.20599999999999999</v>
      </c>
      <c r="V34" s="221">
        <f>ROUND(V33/E33,3)</f>
        <v>0.376</v>
      </c>
      <c r="W34" s="220">
        <f t="shared" ref="W34" si="31">ROUND(W33/E33,3)</f>
        <v>7.0000000000000001E-3</v>
      </c>
      <c r="X34" s="214">
        <f>ROUND(X33/E33,3)</f>
        <v>1E-3</v>
      </c>
      <c r="Y34" s="240">
        <f>ROUND(Y33/E33,3)</f>
        <v>5.0000000000000001E-3</v>
      </c>
      <c r="Z34" s="223">
        <f t="shared" ref="Z34" si="32">ROUND(Z33/E33,3)</f>
        <v>6.2E-2</v>
      </c>
      <c r="AA34" s="214">
        <f>ROUND(AA33/E33,3)</f>
        <v>3.3000000000000002E-2</v>
      </c>
      <c r="AB34" s="240">
        <f>ROUND(AB33/E33,3)</f>
        <v>2.9000000000000001E-2</v>
      </c>
      <c r="AC34" s="92"/>
    </row>
    <row r="35" spans="2:29" ht="12.9" customHeight="1" thickBot="1" x14ac:dyDescent="0.25">
      <c r="B35" s="582"/>
      <c r="C35" s="664"/>
      <c r="D35" s="307"/>
      <c r="E35" s="271"/>
      <c r="F35" s="242">
        <f>ROUND(F33/F33,3)</f>
        <v>1</v>
      </c>
      <c r="G35" s="243">
        <f>ROUND(G33/G33,3)</f>
        <v>1</v>
      </c>
      <c r="H35" s="259"/>
      <c r="I35" s="245">
        <f>ROUND(I33/F33,3)</f>
        <v>0.217</v>
      </c>
      <c r="J35" s="246">
        <f>ROUND(J33/G33,3)</f>
        <v>0.13</v>
      </c>
      <c r="K35" s="247"/>
      <c r="L35" s="256">
        <f>ROUND(L33/F33,3)</f>
        <v>0.78300000000000003</v>
      </c>
      <c r="M35" s="248">
        <f>ROUND(M33/G33,3)</f>
        <v>0.87</v>
      </c>
      <c r="N35" s="249"/>
      <c r="O35" s="245">
        <f>ROUND(O33/F33,3)</f>
        <v>0.70199999999999996</v>
      </c>
      <c r="P35" s="250">
        <f>ROUND(P33/G33,3)</f>
        <v>0.81</v>
      </c>
      <c r="Q35" s="265"/>
      <c r="R35" s="245">
        <f>ROUND(R33/F33,3)</f>
        <v>0.224</v>
      </c>
      <c r="S35" s="245">
        <f>ROUND(S33/G33,3)</f>
        <v>0.15</v>
      </c>
      <c r="T35" s="251"/>
      <c r="U35" s="245">
        <f>ROUND(U33/F33,3)</f>
        <v>0.47799999999999998</v>
      </c>
      <c r="V35" s="252">
        <f>ROUND(V33/G33,3)</f>
        <v>0.66</v>
      </c>
      <c r="W35" s="249"/>
      <c r="X35" s="242">
        <f>ROUND(X33/F33,3)</f>
        <v>3.0000000000000001E-3</v>
      </c>
      <c r="Y35" s="253">
        <f>ROUND(Y33/G33,3)</f>
        <v>8.9999999999999993E-3</v>
      </c>
      <c r="Z35" s="254"/>
      <c r="AA35" s="242">
        <f>ROUND(AA33/F33,3)</f>
        <v>7.8E-2</v>
      </c>
      <c r="AB35" s="253">
        <f>ROUND(AB33/G33,3)</f>
        <v>5.0999999999999997E-2</v>
      </c>
      <c r="AC35" s="92"/>
    </row>
    <row r="36" spans="2:29" ht="12.9" customHeight="1" thickTop="1" x14ac:dyDescent="0.2">
      <c r="B36" s="580" t="s">
        <v>191</v>
      </c>
      <c r="C36" s="588" t="s">
        <v>192</v>
      </c>
      <c r="D36" s="199">
        <v>106</v>
      </c>
      <c r="E36" s="60">
        <f>F36+G36</f>
        <v>139</v>
      </c>
      <c r="F36" s="60">
        <f>I36+L36</f>
        <v>62</v>
      </c>
      <c r="G36" s="94">
        <f>J36+M36</f>
        <v>77</v>
      </c>
      <c r="H36" s="107">
        <f t="shared" ref="H36:H51" si="33">SUM(I36:J36)</f>
        <v>51</v>
      </c>
      <c r="I36" s="62">
        <v>25</v>
      </c>
      <c r="J36" s="106">
        <v>26</v>
      </c>
      <c r="K36" s="115">
        <f>L36+M36</f>
        <v>88</v>
      </c>
      <c r="L36" s="67">
        <f>O36+AA36+X36</f>
        <v>37</v>
      </c>
      <c r="M36" s="64">
        <f>P36+AB36+Y36</f>
        <v>51</v>
      </c>
      <c r="N36" s="61">
        <f>O36+P36</f>
        <v>70</v>
      </c>
      <c r="O36" s="62">
        <f>R36+U36</f>
        <v>25</v>
      </c>
      <c r="P36" s="63">
        <f>S36+V36</f>
        <v>45</v>
      </c>
      <c r="Q36" s="62">
        <f>R36+S36</f>
        <v>19</v>
      </c>
      <c r="R36" s="62">
        <v>5</v>
      </c>
      <c r="S36" s="62">
        <v>14</v>
      </c>
      <c r="T36" s="62">
        <f>U36+V36</f>
        <v>51</v>
      </c>
      <c r="U36" s="62">
        <v>20</v>
      </c>
      <c r="V36" s="142">
        <v>31</v>
      </c>
      <c r="W36" s="61">
        <f>SUM(X36:Y36)</f>
        <v>2</v>
      </c>
      <c r="X36" s="60">
        <v>0</v>
      </c>
      <c r="Y36" s="165">
        <v>2</v>
      </c>
      <c r="Z36" s="172">
        <f>SUM(AA36:AB36)</f>
        <v>16</v>
      </c>
      <c r="AA36" s="60">
        <v>12</v>
      </c>
      <c r="AB36" s="165">
        <v>4</v>
      </c>
      <c r="AC36" s="91"/>
    </row>
    <row r="37" spans="2:29" ht="12.9" customHeight="1" x14ac:dyDescent="0.2">
      <c r="B37" s="581"/>
      <c r="C37" s="589"/>
      <c r="D37" s="297"/>
      <c r="E37" s="214"/>
      <c r="F37" s="214">
        <f>ROUND(F36/E36,3)</f>
        <v>0.44600000000000001</v>
      </c>
      <c r="G37" s="215">
        <f>ROUND(G36/E36,3)</f>
        <v>0.55400000000000005</v>
      </c>
      <c r="H37" s="216">
        <f t="shared" si="22"/>
        <v>0.36699999999999999</v>
      </c>
      <c r="I37" s="217">
        <f>ROUND(I36/E36,3)</f>
        <v>0.18</v>
      </c>
      <c r="J37" s="218">
        <f>ROUND(J36/E36,3)</f>
        <v>0.187</v>
      </c>
      <c r="K37" s="238">
        <f>ROUND(K36/E36,3)</f>
        <v>0.63300000000000001</v>
      </c>
      <c r="L37" s="217">
        <f>ROUND(L36/E36,3)</f>
        <v>0.26600000000000001</v>
      </c>
      <c r="M37" s="219">
        <f>ROUND(M36/E36,3)</f>
        <v>0.36699999999999999</v>
      </c>
      <c r="N37" s="220">
        <f>ROUND(N36/E36,3)</f>
        <v>0.504</v>
      </c>
      <c r="O37" s="217">
        <f>ROUND(O36/E36,3)</f>
        <v>0.18</v>
      </c>
      <c r="P37" s="239">
        <f>ROUND(P36/E36,3)</f>
        <v>0.32400000000000001</v>
      </c>
      <c r="Q37" s="217">
        <f>ROUND(Q36/E36,3)</f>
        <v>0.13700000000000001</v>
      </c>
      <c r="R37" s="217">
        <f>ROUND(R36/E36,3)</f>
        <v>3.5999999999999997E-2</v>
      </c>
      <c r="S37" s="217">
        <f>ROUND(S36/E36,3)</f>
        <v>0.10100000000000001</v>
      </c>
      <c r="T37" s="217">
        <f>ROUND(T36/E36,3)</f>
        <v>0.36699999999999999</v>
      </c>
      <c r="U37" s="217">
        <f>ROUND(U36/E36,3)</f>
        <v>0.14399999999999999</v>
      </c>
      <c r="V37" s="221">
        <f>ROUND(V36/E36,3)</f>
        <v>0.223</v>
      </c>
      <c r="W37" s="220">
        <f>ROUND(W36/E36,3)</f>
        <v>1.4E-2</v>
      </c>
      <c r="X37" s="214">
        <f>ROUND(X36/E36,3)</f>
        <v>0</v>
      </c>
      <c r="Y37" s="240">
        <f>ROUND(Y36/E36,3)</f>
        <v>1.4E-2</v>
      </c>
      <c r="Z37" s="223">
        <f>ROUND(Z36/E36,3)</f>
        <v>0.115</v>
      </c>
      <c r="AA37" s="214">
        <f>ROUND(AA36/E36,3)</f>
        <v>8.5999999999999993E-2</v>
      </c>
      <c r="AB37" s="240">
        <f>ROUND(AB36/E36,3)</f>
        <v>2.9000000000000001E-2</v>
      </c>
      <c r="AC37" s="92"/>
    </row>
    <row r="38" spans="2:29" ht="12.9" customHeight="1" x14ac:dyDescent="0.2">
      <c r="B38" s="581"/>
      <c r="C38" s="590"/>
      <c r="D38" s="306"/>
      <c r="E38" s="271"/>
      <c r="F38" s="242">
        <f>ROUND(F36/F36,3)</f>
        <v>1</v>
      </c>
      <c r="G38" s="243">
        <f>ROUND(G36/G36,3)</f>
        <v>1</v>
      </c>
      <c r="H38" s="244"/>
      <c r="I38" s="245">
        <f>ROUND(I36/F36,3)</f>
        <v>0.40300000000000002</v>
      </c>
      <c r="J38" s="246">
        <f>ROUND(J36/G36,3)</f>
        <v>0.33800000000000002</v>
      </c>
      <c r="K38" s="247"/>
      <c r="L38" s="245">
        <f>ROUND(L36/F36,3)</f>
        <v>0.59699999999999998</v>
      </c>
      <c r="M38" s="252">
        <f>ROUND(M36/G36,3)</f>
        <v>0.66200000000000003</v>
      </c>
      <c r="N38" s="249"/>
      <c r="O38" s="245">
        <f>ROUND(O36/F36,3)</f>
        <v>0.40300000000000002</v>
      </c>
      <c r="P38" s="250">
        <f>ROUND(P36/G36,3)</f>
        <v>0.58399999999999996</v>
      </c>
      <c r="Q38" s="251"/>
      <c r="R38" s="245">
        <f>ROUND(R36/F36,3)</f>
        <v>8.1000000000000003E-2</v>
      </c>
      <c r="S38" s="245">
        <f>ROUND(S36/G36,3)</f>
        <v>0.182</v>
      </c>
      <c r="T38" s="251"/>
      <c r="U38" s="245">
        <f>ROUND(U36/F36,3)</f>
        <v>0.32300000000000001</v>
      </c>
      <c r="V38" s="252">
        <f>ROUND(V36/G36,3)</f>
        <v>0.40300000000000002</v>
      </c>
      <c r="W38" s="249"/>
      <c r="X38" s="242">
        <f>ROUND(X36/F36,3)</f>
        <v>0</v>
      </c>
      <c r="Y38" s="253">
        <f>ROUND(Y36/G36,3)</f>
        <v>2.5999999999999999E-2</v>
      </c>
      <c r="Z38" s="254"/>
      <c r="AA38" s="242">
        <f>ROUND(AA36/F36,3)</f>
        <v>0.19400000000000001</v>
      </c>
      <c r="AB38" s="253">
        <f>ROUND(AB36/G36,3)</f>
        <v>5.1999999999999998E-2</v>
      </c>
      <c r="AC38" s="92"/>
    </row>
    <row r="39" spans="2:29" ht="12.9" customHeight="1" x14ac:dyDescent="0.2">
      <c r="B39" s="581"/>
      <c r="C39" s="590" t="s">
        <v>193</v>
      </c>
      <c r="D39" s="199">
        <v>171</v>
      </c>
      <c r="E39" s="34">
        <f>F39+G39</f>
        <v>403</v>
      </c>
      <c r="F39" s="34">
        <f>I39+L39</f>
        <v>249</v>
      </c>
      <c r="G39" s="93">
        <f>J39+M39</f>
        <v>154</v>
      </c>
      <c r="H39" s="103">
        <f t="shared" si="33"/>
        <v>157</v>
      </c>
      <c r="I39" s="54">
        <v>119</v>
      </c>
      <c r="J39" s="104">
        <v>38</v>
      </c>
      <c r="K39" s="113">
        <f>L39+M39</f>
        <v>246</v>
      </c>
      <c r="L39" s="54">
        <f>O39+AA39+X39</f>
        <v>130</v>
      </c>
      <c r="M39" s="68">
        <f>P39+AB39+Y39</f>
        <v>116</v>
      </c>
      <c r="N39" s="53">
        <f>O39+P39</f>
        <v>191</v>
      </c>
      <c r="O39" s="54">
        <f>R39+U39</f>
        <v>91</v>
      </c>
      <c r="P39" s="55">
        <f>S39+V39</f>
        <v>100</v>
      </c>
      <c r="Q39" s="54">
        <f t="shared" ref="Q39" si="34">R39+S39</f>
        <v>22</v>
      </c>
      <c r="R39" s="54">
        <v>15</v>
      </c>
      <c r="S39" s="54">
        <v>7</v>
      </c>
      <c r="T39" s="54">
        <f t="shared" ref="T39" si="35">U39+V39</f>
        <v>169</v>
      </c>
      <c r="U39" s="54">
        <v>76</v>
      </c>
      <c r="V39" s="141">
        <v>93</v>
      </c>
      <c r="W39" s="53">
        <f>SUM(X39:Y39)</f>
        <v>2</v>
      </c>
      <c r="X39" s="34">
        <v>0</v>
      </c>
      <c r="Y39" s="166">
        <v>2</v>
      </c>
      <c r="Z39" s="173">
        <f>SUM(AA39:AB39)</f>
        <v>53</v>
      </c>
      <c r="AA39" s="34">
        <v>39</v>
      </c>
      <c r="AB39" s="166">
        <v>14</v>
      </c>
      <c r="AC39" s="91"/>
    </row>
    <row r="40" spans="2:29" ht="12.9" customHeight="1" x14ac:dyDescent="0.2">
      <c r="B40" s="581"/>
      <c r="C40" s="590"/>
      <c r="D40" s="297"/>
      <c r="E40" s="214"/>
      <c r="F40" s="214">
        <f>ROUND(F39/E39,3)</f>
        <v>0.61799999999999999</v>
      </c>
      <c r="G40" s="215">
        <f>ROUND(G39/E39,3)</f>
        <v>0.38200000000000001</v>
      </c>
      <c r="H40" s="216">
        <f t="shared" si="22"/>
        <v>0.39</v>
      </c>
      <c r="I40" s="217">
        <f>ROUND(I39/E39,3)</f>
        <v>0.29499999999999998</v>
      </c>
      <c r="J40" s="218">
        <f>ROUND(J39/E39,3)</f>
        <v>9.4E-2</v>
      </c>
      <c r="K40" s="238">
        <f>ROUND(K39/E39,3)</f>
        <v>0.61</v>
      </c>
      <c r="L40" s="217">
        <f>ROUND(L39/E39,3)</f>
        <v>0.32300000000000001</v>
      </c>
      <c r="M40" s="219">
        <f>ROUND(M39/E39,3)</f>
        <v>0.28799999999999998</v>
      </c>
      <c r="N40" s="220">
        <f>ROUND(N39/E39,3)</f>
        <v>0.47399999999999998</v>
      </c>
      <c r="O40" s="217">
        <f>ROUND(O39/E39,3)</f>
        <v>0.22600000000000001</v>
      </c>
      <c r="P40" s="239">
        <f>ROUND(P39/E39,3)</f>
        <v>0.248</v>
      </c>
      <c r="Q40" s="217">
        <f t="shared" ref="Q40" si="36">ROUND(Q39/E39,3)</f>
        <v>5.5E-2</v>
      </c>
      <c r="R40" s="217">
        <f>ROUND(R39/E39,3)</f>
        <v>3.6999999999999998E-2</v>
      </c>
      <c r="S40" s="217">
        <f>ROUND(S39/E39,3)</f>
        <v>1.7000000000000001E-2</v>
      </c>
      <c r="T40" s="217">
        <f>ROUND(T39/E39,3)</f>
        <v>0.41899999999999998</v>
      </c>
      <c r="U40" s="217">
        <f>ROUND(U39/E39,3)</f>
        <v>0.189</v>
      </c>
      <c r="V40" s="221">
        <f>ROUND(V39/E39,3)</f>
        <v>0.23100000000000001</v>
      </c>
      <c r="W40" s="220">
        <f>ROUND(W39/E39,3)</f>
        <v>5.0000000000000001E-3</v>
      </c>
      <c r="X40" s="214">
        <f>ROUND(X39/E39,3)</f>
        <v>0</v>
      </c>
      <c r="Y40" s="240">
        <f>ROUND(Y39/E39,3)</f>
        <v>5.0000000000000001E-3</v>
      </c>
      <c r="Z40" s="223">
        <f>ROUND(Z39/E39,3)</f>
        <v>0.13200000000000001</v>
      </c>
      <c r="AA40" s="214">
        <f>ROUND(AA39/E39,3)</f>
        <v>9.7000000000000003E-2</v>
      </c>
      <c r="AB40" s="240">
        <f>ROUND(AB39/E39,3)</f>
        <v>3.5000000000000003E-2</v>
      </c>
      <c r="AC40" s="92"/>
    </row>
    <row r="41" spans="2:29" ht="12.9" customHeight="1" x14ac:dyDescent="0.2">
      <c r="B41" s="581"/>
      <c r="C41" s="590"/>
      <c r="D41" s="306"/>
      <c r="E41" s="271"/>
      <c r="F41" s="242">
        <f>ROUND(F39/F39,3)</f>
        <v>1</v>
      </c>
      <c r="G41" s="243">
        <f>ROUND(G39/G39,3)</f>
        <v>1</v>
      </c>
      <c r="H41" s="244"/>
      <c r="I41" s="245">
        <f>ROUND(I39/F39,3)</f>
        <v>0.47799999999999998</v>
      </c>
      <c r="J41" s="246">
        <f>ROUND(J39/G39,3)</f>
        <v>0.247</v>
      </c>
      <c r="K41" s="247"/>
      <c r="L41" s="245">
        <f>ROUND(L39/F39,3)</f>
        <v>0.52200000000000002</v>
      </c>
      <c r="M41" s="248">
        <f>ROUND(M39/G39,3)</f>
        <v>0.753</v>
      </c>
      <c r="N41" s="249"/>
      <c r="O41" s="245">
        <f>ROUND(O39/F39,3)</f>
        <v>0.36499999999999999</v>
      </c>
      <c r="P41" s="250">
        <f>ROUND(P39/G39,3)</f>
        <v>0.64900000000000002</v>
      </c>
      <c r="Q41" s="251"/>
      <c r="R41" s="245">
        <f>ROUND(R39/F39,3)</f>
        <v>0.06</v>
      </c>
      <c r="S41" s="245">
        <f>ROUND(S39/G39,3)</f>
        <v>4.4999999999999998E-2</v>
      </c>
      <c r="T41" s="251"/>
      <c r="U41" s="245">
        <f>ROUND(U39/F39,3)</f>
        <v>0.30499999999999999</v>
      </c>
      <c r="V41" s="252">
        <f>ROUND(V39/G39,3)</f>
        <v>0.60399999999999998</v>
      </c>
      <c r="W41" s="249"/>
      <c r="X41" s="242">
        <f>ROUND(X39/F39,3)</f>
        <v>0</v>
      </c>
      <c r="Y41" s="253">
        <f>ROUND(Y39/G39,3)</f>
        <v>1.2999999999999999E-2</v>
      </c>
      <c r="Z41" s="254"/>
      <c r="AA41" s="242">
        <f>ROUND(AA39/F39,3)</f>
        <v>0.157</v>
      </c>
      <c r="AB41" s="253">
        <f>ROUND(AB39/G39,3)</f>
        <v>9.0999999999999998E-2</v>
      </c>
      <c r="AC41" s="92"/>
    </row>
    <row r="42" spans="2:29" ht="12.9" customHeight="1" x14ac:dyDescent="0.2">
      <c r="B42" s="581"/>
      <c r="C42" s="589" t="s">
        <v>194</v>
      </c>
      <c r="D42" s="199">
        <v>49</v>
      </c>
      <c r="E42" s="35">
        <f>F42+G42</f>
        <v>306</v>
      </c>
      <c r="F42" s="35">
        <f>I42+L42</f>
        <v>164</v>
      </c>
      <c r="G42" s="95">
        <f>J42+M42</f>
        <v>142</v>
      </c>
      <c r="H42" s="103">
        <f t="shared" si="33"/>
        <v>74</v>
      </c>
      <c r="I42" s="67">
        <v>55</v>
      </c>
      <c r="J42" s="108">
        <v>19</v>
      </c>
      <c r="K42" s="118">
        <f>L42+M42</f>
        <v>232</v>
      </c>
      <c r="L42" s="54">
        <f>O42+AA42+X42</f>
        <v>109</v>
      </c>
      <c r="M42" s="68">
        <f>P42+AB42+Y42</f>
        <v>123</v>
      </c>
      <c r="N42" s="69">
        <f>O42+P42</f>
        <v>199</v>
      </c>
      <c r="O42" s="67">
        <f>R42+U42</f>
        <v>91</v>
      </c>
      <c r="P42" s="70">
        <f>S42+V42</f>
        <v>108</v>
      </c>
      <c r="Q42" s="54">
        <f t="shared" ref="Q42" si="37">R42+S42</f>
        <v>49</v>
      </c>
      <c r="R42" s="67">
        <v>28</v>
      </c>
      <c r="S42" s="67">
        <v>21</v>
      </c>
      <c r="T42" s="54">
        <f t="shared" ref="T42:T51" si="38">U42+V42</f>
        <v>150</v>
      </c>
      <c r="U42" s="67">
        <v>63</v>
      </c>
      <c r="V42" s="143">
        <v>87</v>
      </c>
      <c r="W42" s="53">
        <f t="shared" ref="W42" si="39">SUM(X42:Y42)</f>
        <v>5</v>
      </c>
      <c r="X42" s="35">
        <v>5</v>
      </c>
      <c r="Y42" s="170">
        <v>0</v>
      </c>
      <c r="Z42" s="173">
        <f t="shared" ref="Z42" si="40">SUM(AA42:AB42)</f>
        <v>28</v>
      </c>
      <c r="AA42" s="35">
        <v>13</v>
      </c>
      <c r="AB42" s="170">
        <v>15</v>
      </c>
      <c r="AC42" s="91"/>
    </row>
    <row r="43" spans="2:29" ht="12.9" customHeight="1" x14ac:dyDescent="0.2">
      <c r="B43" s="581"/>
      <c r="C43" s="590"/>
      <c r="D43" s="297"/>
      <c r="E43" s="214"/>
      <c r="F43" s="214">
        <f>ROUND(F42/E42,3)</f>
        <v>0.53600000000000003</v>
      </c>
      <c r="G43" s="215">
        <f>ROUND(G42/E42,3)</f>
        <v>0.46400000000000002</v>
      </c>
      <c r="H43" s="216">
        <f t="shared" si="22"/>
        <v>0.24199999999999999</v>
      </c>
      <c r="I43" s="217">
        <f>ROUND(I42/E42,3)</f>
        <v>0.18</v>
      </c>
      <c r="J43" s="218">
        <f>ROUND(J42/E42,3)</f>
        <v>6.2E-2</v>
      </c>
      <c r="K43" s="238">
        <f>ROUND(K42/E42,3)</f>
        <v>0.75800000000000001</v>
      </c>
      <c r="L43" s="217">
        <f>ROUND(L42/E42,3)</f>
        <v>0.35599999999999998</v>
      </c>
      <c r="M43" s="219">
        <f>ROUND(M42/E42,3)</f>
        <v>0.40200000000000002</v>
      </c>
      <c r="N43" s="220">
        <f>ROUND(N42/E42,3)</f>
        <v>0.65</v>
      </c>
      <c r="O43" s="217">
        <f>ROUND(O42/E42,3)</f>
        <v>0.29699999999999999</v>
      </c>
      <c r="P43" s="239">
        <f>ROUND(P42/E42,3)</f>
        <v>0.35299999999999998</v>
      </c>
      <c r="Q43" s="217">
        <f t="shared" ref="Q43" si="41">ROUND(Q42/E42,3)</f>
        <v>0.16</v>
      </c>
      <c r="R43" s="217">
        <f>ROUND(R42/E42,3)</f>
        <v>9.1999999999999998E-2</v>
      </c>
      <c r="S43" s="217">
        <f>ROUND(S42/E42,3)</f>
        <v>6.9000000000000006E-2</v>
      </c>
      <c r="T43" s="217">
        <f t="shared" ref="T43" si="42">ROUND(T42/E42,3)</f>
        <v>0.49</v>
      </c>
      <c r="U43" s="217">
        <f>ROUND(U42/E42,3)</f>
        <v>0.20599999999999999</v>
      </c>
      <c r="V43" s="221">
        <f>ROUND(V42/E42,3)</f>
        <v>0.28399999999999997</v>
      </c>
      <c r="W43" s="220">
        <f t="shared" ref="W43" si="43">ROUND(W42/E42,3)</f>
        <v>1.6E-2</v>
      </c>
      <c r="X43" s="214">
        <f>ROUND(X42/E42,3)</f>
        <v>1.6E-2</v>
      </c>
      <c r="Y43" s="240">
        <f>ROUND(Y42/E42,3)</f>
        <v>0</v>
      </c>
      <c r="Z43" s="223">
        <f t="shared" ref="Z43" si="44">ROUND(Z42/E42,3)</f>
        <v>9.1999999999999998E-2</v>
      </c>
      <c r="AA43" s="214">
        <f>ROUND(AA42/E42,3)</f>
        <v>4.2000000000000003E-2</v>
      </c>
      <c r="AB43" s="240">
        <f>ROUND(AB42/E42,3)</f>
        <v>4.9000000000000002E-2</v>
      </c>
      <c r="AC43" s="92"/>
    </row>
    <row r="44" spans="2:29" ht="12.9" customHeight="1" x14ac:dyDescent="0.2">
      <c r="B44" s="581"/>
      <c r="C44" s="590"/>
      <c r="D44" s="306"/>
      <c r="E44" s="271"/>
      <c r="F44" s="242">
        <f>ROUND(F42/F42,3)</f>
        <v>1</v>
      </c>
      <c r="G44" s="243">
        <f>ROUND(G42/G42,3)</f>
        <v>1</v>
      </c>
      <c r="H44" s="244"/>
      <c r="I44" s="245">
        <f>ROUND(I42/F42,3)</f>
        <v>0.33500000000000002</v>
      </c>
      <c r="J44" s="246">
        <f>ROUND(J42/G42,3)</f>
        <v>0.13400000000000001</v>
      </c>
      <c r="K44" s="247"/>
      <c r="L44" s="245">
        <f>ROUND(L42/F42,3)</f>
        <v>0.66500000000000004</v>
      </c>
      <c r="M44" s="248">
        <f>ROUND(M42/G42,3)</f>
        <v>0.86599999999999999</v>
      </c>
      <c r="N44" s="249"/>
      <c r="O44" s="245">
        <f>ROUND(O42/F42,3)</f>
        <v>0.55500000000000005</v>
      </c>
      <c r="P44" s="250">
        <f>ROUND(P42/G42,3)</f>
        <v>0.76100000000000001</v>
      </c>
      <c r="Q44" s="251"/>
      <c r="R44" s="245">
        <f>ROUND(R42/F42,3)</f>
        <v>0.17100000000000001</v>
      </c>
      <c r="S44" s="245">
        <f>ROUND(S42/G42,3)</f>
        <v>0.14799999999999999</v>
      </c>
      <c r="T44" s="251"/>
      <c r="U44" s="245">
        <f>ROUND(U42/F42,3)</f>
        <v>0.38400000000000001</v>
      </c>
      <c r="V44" s="252">
        <f>ROUND(V42/G42,3)</f>
        <v>0.61299999999999999</v>
      </c>
      <c r="W44" s="249"/>
      <c r="X44" s="242">
        <f>ROUND(X42/F42,3)</f>
        <v>0.03</v>
      </c>
      <c r="Y44" s="253">
        <f>ROUND(Y42/G42,3)</f>
        <v>0</v>
      </c>
      <c r="Z44" s="254"/>
      <c r="AA44" s="242">
        <f>ROUND(AA42/F42,3)</f>
        <v>7.9000000000000001E-2</v>
      </c>
      <c r="AB44" s="253">
        <f>ROUND(AB42/G42,3)</f>
        <v>0.106</v>
      </c>
      <c r="AC44" s="92"/>
    </row>
    <row r="45" spans="2:29" ht="12.9" customHeight="1" x14ac:dyDescent="0.2">
      <c r="B45" s="581"/>
      <c r="C45" s="590" t="s">
        <v>195</v>
      </c>
      <c r="D45" s="199">
        <v>38</v>
      </c>
      <c r="E45" s="34">
        <f>F45+G45</f>
        <v>307</v>
      </c>
      <c r="F45" s="34">
        <f>I45+L45</f>
        <v>179</v>
      </c>
      <c r="G45" s="93">
        <f>J45+M45</f>
        <v>128</v>
      </c>
      <c r="H45" s="103">
        <f t="shared" si="33"/>
        <v>76</v>
      </c>
      <c r="I45" s="54">
        <v>54</v>
      </c>
      <c r="J45" s="104">
        <v>22</v>
      </c>
      <c r="K45" s="113">
        <f>L45+M45</f>
        <v>231</v>
      </c>
      <c r="L45" s="54">
        <f>O45+AA45+X45</f>
        <v>125</v>
      </c>
      <c r="M45" s="68">
        <f>P45+AB45+Y45</f>
        <v>106</v>
      </c>
      <c r="N45" s="53">
        <f>O45+P45</f>
        <v>198</v>
      </c>
      <c r="O45" s="54">
        <f>R45+U45</f>
        <v>106</v>
      </c>
      <c r="P45" s="55">
        <f>S45+V45</f>
        <v>92</v>
      </c>
      <c r="Q45" s="54">
        <f t="shared" ref="Q45" si="45">R45+S45</f>
        <v>39</v>
      </c>
      <c r="R45" s="54">
        <v>28</v>
      </c>
      <c r="S45" s="54">
        <v>11</v>
      </c>
      <c r="T45" s="54">
        <f t="shared" si="38"/>
        <v>159</v>
      </c>
      <c r="U45" s="54">
        <v>78</v>
      </c>
      <c r="V45" s="141">
        <v>81</v>
      </c>
      <c r="W45" s="53">
        <f t="shared" ref="W45" si="46">SUM(X45:Y45)</f>
        <v>3</v>
      </c>
      <c r="X45" s="34">
        <v>2</v>
      </c>
      <c r="Y45" s="166">
        <v>1</v>
      </c>
      <c r="Z45" s="173">
        <f t="shared" ref="Z45" si="47">SUM(AA45:AB45)</f>
        <v>30</v>
      </c>
      <c r="AA45" s="34">
        <v>17</v>
      </c>
      <c r="AB45" s="166">
        <v>13</v>
      </c>
      <c r="AC45" s="91"/>
    </row>
    <row r="46" spans="2:29" ht="12.9" customHeight="1" x14ac:dyDescent="0.2">
      <c r="B46" s="581"/>
      <c r="C46" s="590"/>
      <c r="D46" s="297"/>
      <c r="E46" s="214"/>
      <c r="F46" s="214">
        <f>ROUND(F45/E45,3)</f>
        <v>0.58299999999999996</v>
      </c>
      <c r="G46" s="215">
        <f>ROUND(G45/E45,3)</f>
        <v>0.41699999999999998</v>
      </c>
      <c r="H46" s="216">
        <f t="shared" si="22"/>
        <v>0.248</v>
      </c>
      <c r="I46" s="217">
        <f>ROUND(I45/E45,3)</f>
        <v>0.17599999999999999</v>
      </c>
      <c r="J46" s="218">
        <f>ROUND(J45/E45,3)</f>
        <v>7.1999999999999995E-2</v>
      </c>
      <c r="K46" s="238">
        <f>ROUND(K45/E45,3)</f>
        <v>0.752</v>
      </c>
      <c r="L46" s="217">
        <f>ROUND(L45/E45,3)</f>
        <v>0.40699999999999997</v>
      </c>
      <c r="M46" s="219">
        <f>ROUND(M45/E45,3)</f>
        <v>0.34499999999999997</v>
      </c>
      <c r="N46" s="220">
        <f>ROUND(N45/E45,3)</f>
        <v>0.64500000000000002</v>
      </c>
      <c r="O46" s="217">
        <f>ROUND(O45/E45,3)</f>
        <v>0.34499999999999997</v>
      </c>
      <c r="P46" s="239">
        <f>ROUND(P45/E45,3)</f>
        <v>0.3</v>
      </c>
      <c r="Q46" s="217">
        <f t="shared" ref="Q46" si="48">ROUND(Q45/E45,3)</f>
        <v>0.127</v>
      </c>
      <c r="R46" s="217">
        <f>ROUND(R45/E45,3)</f>
        <v>9.0999999999999998E-2</v>
      </c>
      <c r="S46" s="217">
        <f>ROUND(S45/E45,3)</f>
        <v>3.5999999999999997E-2</v>
      </c>
      <c r="T46" s="217">
        <f t="shared" ref="T46" si="49">ROUND(T45/E45,3)</f>
        <v>0.51800000000000002</v>
      </c>
      <c r="U46" s="217">
        <f>ROUND(U45/E45,3)</f>
        <v>0.254</v>
      </c>
      <c r="V46" s="221">
        <f>ROUND(V45/E45,3)</f>
        <v>0.26400000000000001</v>
      </c>
      <c r="W46" s="220">
        <f t="shared" ref="W46" si="50">ROUND(W45/E45,3)</f>
        <v>0.01</v>
      </c>
      <c r="X46" s="214">
        <f>ROUND(X45/E45,3)</f>
        <v>7.0000000000000001E-3</v>
      </c>
      <c r="Y46" s="240">
        <f>ROUND(Y45/E45,3)</f>
        <v>3.0000000000000001E-3</v>
      </c>
      <c r="Z46" s="223">
        <f t="shared" ref="Z46" si="51">ROUND(Z45/E45,3)</f>
        <v>9.8000000000000004E-2</v>
      </c>
      <c r="AA46" s="214">
        <f>ROUND(AA45/E45,3)</f>
        <v>5.5E-2</v>
      </c>
      <c r="AB46" s="240">
        <f>ROUND(AB45/E45,3)</f>
        <v>4.2000000000000003E-2</v>
      </c>
      <c r="AC46" s="92"/>
    </row>
    <row r="47" spans="2:29" ht="12.9" customHeight="1" x14ac:dyDescent="0.2">
      <c r="B47" s="581"/>
      <c r="C47" s="590"/>
      <c r="D47" s="306"/>
      <c r="E47" s="271"/>
      <c r="F47" s="242">
        <f>ROUND(F45/F45,3)</f>
        <v>1</v>
      </c>
      <c r="G47" s="243">
        <f>ROUND(G45/G45,3)</f>
        <v>1</v>
      </c>
      <c r="H47" s="244"/>
      <c r="I47" s="245">
        <f>ROUND(I45/F45,3)</f>
        <v>0.30199999999999999</v>
      </c>
      <c r="J47" s="246">
        <f>ROUND(J45/G45,3)</f>
        <v>0.17199999999999999</v>
      </c>
      <c r="K47" s="247"/>
      <c r="L47" s="245">
        <f>ROUND(L45/F45,3)</f>
        <v>0.69799999999999995</v>
      </c>
      <c r="M47" s="248">
        <f>ROUND(M45/G45,3)</f>
        <v>0.82799999999999996</v>
      </c>
      <c r="N47" s="249"/>
      <c r="O47" s="245">
        <f>ROUND(O45/F45,3)</f>
        <v>0.59199999999999997</v>
      </c>
      <c r="P47" s="250">
        <f>ROUND(P45/G45,3)</f>
        <v>0.71899999999999997</v>
      </c>
      <c r="Q47" s="251"/>
      <c r="R47" s="245">
        <f>ROUND(R45/F45,3)</f>
        <v>0.156</v>
      </c>
      <c r="S47" s="245">
        <f>ROUND(S45/G45,3)</f>
        <v>8.5999999999999993E-2</v>
      </c>
      <c r="T47" s="251"/>
      <c r="U47" s="245">
        <f>ROUND(U45/F45,3)</f>
        <v>0.436</v>
      </c>
      <c r="V47" s="252">
        <f>ROUND(V45/G45,3)</f>
        <v>0.63300000000000001</v>
      </c>
      <c r="W47" s="249"/>
      <c r="X47" s="242">
        <f>ROUND(X45/F45,3)</f>
        <v>1.0999999999999999E-2</v>
      </c>
      <c r="Y47" s="253">
        <f>ROUND(Y45/G45,3)</f>
        <v>8.0000000000000002E-3</v>
      </c>
      <c r="Z47" s="254"/>
      <c r="AA47" s="242">
        <f>ROUND(AA45/F45,3)</f>
        <v>9.5000000000000001E-2</v>
      </c>
      <c r="AB47" s="253">
        <f>ROUND(AB45/G45,3)</f>
        <v>0.10199999999999999</v>
      </c>
      <c r="AC47" s="92"/>
    </row>
    <row r="48" spans="2:29" ht="12.9" customHeight="1" x14ac:dyDescent="0.2">
      <c r="B48" s="581"/>
      <c r="C48" s="590" t="s">
        <v>196</v>
      </c>
      <c r="D48" s="199">
        <v>33</v>
      </c>
      <c r="E48" s="34">
        <f>F48+G48</f>
        <v>386</v>
      </c>
      <c r="F48" s="34">
        <f>I48+L48</f>
        <v>151</v>
      </c>
      <c r="G48" s="93">
        <f>J48+M48</f>
        <v>235</v>
      </c>
      <c r="H48" s="103">
        <f t="shared" si="33"/>
        <v>83</v>
      </c>
      <c r="I48" s="54">
        <v>61</v>
      </c>
      <c r="J48" s="104">
        <v>22</v>
      </c>
      <c r="K48" s="113">
        <f>L48+M48</f>
        <v>303</v>
      </c>
      <c r="L48" s="54">
        <f>O48+AA48+X48</f>
        <v>90</v>
      </c>
      <c r="M48" s="68">
        <f>P48+AB48+Y48</f>
        <v>213</v>
      </c>
      <c r="N48" s="53">
        <f>O48+P48</f>
        <v>215</v>
      </c>
      <c r="O48" s="54">
        <f>R48+U48</f>
        <v>60</v>
      </c>
      <c r="P48" s="55">
        <f>S48+V48</f>
        <v>155</v>
      </c>
      <c r="Q48" s="54">
        <f t="shared" ref="Q48" si="52">R48+S48</f>
        <v>54</v>
      </c>
      <c r="R48" s="54">
        <v>18</v>
      </c>
      <c r="S48" s="54">
        <v>36</v>
      </c>
      <c r="T48" s="54">
        <f t="shared" si="38"/>
        <v>161</v>
      </c>
      <c r="U48" s="54">
        <v>42</v>
      </c>
      <c r="V48" s="141">
        <v>119</v>
      </c>
      <c r="W48" s="53">
        <f t="shared" ref="W48" si="53">SUM(X48:Y48)</f>
        <v>5</v>
      </c>
      <c r="X48" s="34">
        <v>5</v>
      </c>
      <c r="Y48" s="166">
        <v>0</v>
      </c>
      <c r="Z48" s="173">
        <f t="shared" ref="Z48" si="54">SUM(AA48:AB48)</f>
        <v>83</v>
      </c>
      <c r="AA48" s="34">
        <v>25</v>
      </c>
      <c r="AB48" s="166">
        <v>58</v>
      </c>
      <c r="AC48" s="91"/>
    </row>
    <row r="49" spans="2:29" ht="12.9" customHeight="1" x14ac:dyDescent="0.2">
      <c r="B49" s="581"/>
      <c r="C49" s="591"/>
      <c r="D49" s="297"/>
      <c r="E49" s="214"/>
      <c r="F49" s="214">
        <f>ROUND(F48/E48,3)</f>
        <v>0.39100000000000001</v>
      </c>
      <c r="G49" s="215">
        <f>ROUND(G48/E48,3)</f>
        <v>0.60899999999999999</v>
      </c>
      <c r="H49" s="216">
        <f t="shared" si="22"/>
        <v>0.215</v>
      </c>
      <c r="I49" s="217">
        <f>ROUND(I48/E48,3)</f>
        <v>0.158</v>
      </c>
      <c r="J49" s="218">
        <f>ROUND(J48/E48,3)</f>
        <v>5.7000000000000002E-2</v>
      </c>
      <c r="K49" s="238">
        <f>ROUND(K48/E48,3)</f>
        <v>0.78500000000000003</v>
      </c>
      <c r="L49" s="217">
        <f>ROUND(L48/E48,3)</f>
        <v>0.23300000000000001</v>
      </c>
      <c r="M49" s="219">
        <f>ROUND(M48/E48,3)</f>
        <v>0.55200000000000005</v>
      </c>
      <c r="N49" s="220">
        <f>ROUND(N48/E48,3)</f>
        <v>0.55700000000000005</v>
      </c>
      <c r="O49" s="217">
        <f>ROUND(O48/E48,3)</f>
        <v>0.155</v>
      </c>
      <c r="P49" s="239">
        <f>ROUND(P48/E48,3)</f>
        <v>0.40200000000000002</v>
      </c>
      <c r="Q49" s="217">
        <f t="shared" ref="Q49" si="55">ROUND(Q48/E48,3)</f>
        <v>0.14000000000000001</v>
      </c>
      <c r="R49" s="217">
        <f>ROUND(R48/E48,3)</f>
        <v>4.7E-2</v>
      </c>
      <c r="S49" s="217">
        <f>ROUND(S48/E48,3)</f>
        <v>9.2999999999999999E-2</v>
      </c>
      <c r="T49" s="217">
        <f>ROUND(T48/E48,3)</f>
        <v>0.41699999999999998</v>
      </c>
      <c r="U49" s="217">
        <f>ROUND(U48/E48,3)</f>
        <v>0.109</v>
      </c>
      <c r="V49" s="221">
        <f>ROUND(V48/E48,3)</f>
        <v>0.308</v>
      </c>
      <c r="W49" s="220">
        <f t="shared" ref="W49" si="56">ROUND(W48/E48,3)</f>
        <v>1.2999999999999999E-2</v>
      </c>
      <c r="X49" s="214">
        <f>ROUND(X48/E48,3)</f>
        <v>1.2999999999999999E-2</v>
      </c>
      <c r="Y49" s="240">
        <f>ROUND(Y48/E48,3)</f>
        <v>0</v>
      </c>
      <c r="Z49" s="223">
        <f t="shared" ref="Z49" si="57">ROUND(Z48/E48,3)</f>
        <v>0.215</v>
      </c>
      <c r="AA49" s="214">
        <f>ROUND(AA48/E48,3)</f>
        <v>6.5000000000000002E-2</v>
      </c>
      <c r="AB49" s="240">
        <f>ROUND(AB48/E48,3)</f>
        <v>0.15</v>
      </c>
      <c r="AC49" s="92"/>
    </row>
    <row r="50" spans="2:29" ht="12.9" customHeight="1" x14ac:dyDescent="0.2">
      <c r="B50" s="581"/>
      <c r="C50" s="591"/>
      <c r="D50" s="306"/>
      <c r="E50" s="271"/>
      <c r="F50" s="242">
        <f>ROUND(F48/F48,3)</f>
        <v>1</v>
      </c>
      <c r="G50" s="243">
        <f>ROUND(G48/G48,3)</f>
        <v>1</v>
      </c>
      <c r="H50" s="244"/>
      <c r="I50" s="245">
        <f>ROUND(I48/F48,3)</f>
        <v>0.40400000000000003</v>
      </c>
      <c r="J50" s="246">
        <f>ROUND(J48/G48,3)</f>
        <v>9.4E-2</v>
      </c>
      <c r="K50" s="247"/>
      <c r="L50" s="245">
        <f>ROUND(L48/F48,3)</f>
        <v>0.59599999999999997</v>
      </c>
      <c r="M50" s="248">
        <f>ROUND(M48/G48,3)</f>
        <v>0.90600000000000003</v>
      </c>
      <c r="N50" s="249"/>
      <c r="O50" s="245">
        <f>ROUND(O48/F48,3)</f>
        <v>0.39700000000000002</v>
      </c>
      <c r="P50" s="250">
        <f>ROUND(P48/G48,3)</f>
        <v>0.66</v>
      </c>
      <c r="Q50" s="251"/>
      <c r="R50" s="245">
        <f>ROUND(R48/F48,3)</f>
        <v>0.11899999999999999</v>
      </c>
      <c r="S50" s="245">
        <f>ROUND(S48/G48,3)</f>
        <v>0.153</v>
      </c>
      <c r="T50" s="251"/>
      <c r="U50" s="245">
        <f>ROUND(U48/F48,3)</f>
        <v>0.27800000000000002</v>
      </c>
      <c r="V50" s="252">
        <f>ROUND(V48/G48,3)</f>
        <v>0.50600000000000001</v>
      </c>
      <c r="W50" s="249"/>
      <c r="X50" s="242">
        <f>ROUND(X48/F48,3)</f>
        <v>3.3000000000000002E-2</v>
      </c>
      <c r="Y50" s="253">
        <f>ROUND(Y48/G48,3)</f>
        <v>0</v>
      </c>
      <c r="Z50" s="254"/>
      <c r="AA50" s="242">
        <f>ROUND(AA48/F48,3)</f>
        <v>0.16600000000000001</v>
      </c>
      <c r="AB50" s="253">
        <f>ROUND(AB48/G48,3)</f>
        <v>0.247</v>
      </c>
      <c r="AC50" s="92"/>
    </row>
    <row r="51" spans="2:29" ht="12.9" customHeight="1" x14ac:dyDescent="0.2">
      <c r="B51" s="581"/>
      <c r="C51" s="590" t="s">
        <v>197</v>
      </c>
      <c r="D51" s="199">
        <v>30</v>
      </c>
      <c r="E51" s="35">
        <f>F51+G51</f>
        <v>670</v>
      </c>
      <c r="F51" s="34">
        <f>I51+L51</f>
        <v>329</v>
      </c>
      <c r="G51" s="93">
        <f>J51+M51</f>
        <v>341</v>
      </c>
      <c r="H51" s="103">
        <f t="shared" si="33"/>
        <v>53</v>
      </c>
      <c r="I51" s="67">
        <v>21</v>
      </c>
      <c r="J51" s="108">
        <v>32</v>
      </c>
      <c r="K51" s="118">
        <f>L51+M51</f>
        <v>617</v>
      </c>
      <c r="L51" s="54">
        <f>O51+AA51+X51</f>
        <v>308</v>
      </c>
      <c r="M51" s="68">
        <f>P51+AB51+Y51</f>
        <v>309</v>
      </c>
      <c r="N51" s="69">
        <f>O51+P51</f>
        <v>564</v>
      </c>
      <c r="O51" s="67">
        <f>R51+U51</f>
        <v>272</v>
      </c>
      <c r="P51" s="70">
        <f>S51+V51</f>
        <v>292</v>
      </c>
      <c r="Q51" s="54">
        <f t="shared" ref="Q51" si="58">R51+S51</f>
        <v>192</v>
      </c>
      <c r="R51" s="67">
        <v>117</v>
      </c>
      <c r="S51" s="67">
        <v>75</v>
      </c>
      <c r="T51" s="54">
        <f t="shared" si="38"/>
        <v>372</v>
      </c>
      <c r="U51" s="67">
        <v>155</v>
      </c>
      <c r="V51" s="143">
        <v>217</v>
      </c>
      <c r="W51" s="53">
        <f t="shared" ref="W51" si="59">SUM(X51:Y51)</f>
        <v>10</v>
      </c>
      <c r="X51" s="35">
        <v>6</v>
      </c>
      <c r="Y51" s="170">
        <v>4</v>
      </c>
      <c r="Z51" s="173">
        <f t="shared" ref="Z51" si="60">SUM(AA51:AB51)</f>
        <v>43</v>
      </c>
      <c r="AA51" s="35">
        <v>30</v>
      </c>
      <c r="AB51" s="170">
        <v>13</v>
      </c>
      <c r="AC51" s="91"/>
    </row>
    <row r="52" spans="2:29" ht="12.9" customHeight="1" x14ac:dyDescent="0.2">
      <c r="B52" s="581"/>
      <c r="C52" s="591"/>
      <c r="D52" s="297"/>
      <c r="E52" s="214"/>
      <c r="F52" s="214">
        <f>ROUND(F51/E51,3)</f>
        <v>0.49099999999999999</v>
      </c>
      <c r="G52" s="215">
        <f>ROUND(G51/E51,3)</f>
        <v>0.50900000000000001</v>
      </c>
      <c r="H52" s="216">
        <f t="shared" si="22"/>
        <v>7.9000000000000001E-2</v>
      </c>
      <c r="I52" s="217">
        <f>ROUND(I51/E51,3)</f>
        <v>3.1E-2</v>
      </c>
      <c r="J52" s="218">
        <f>ROUND(J51/E51,3)</f>
        <v>4.8000000000000001E-2</v>
      </c>
      <c r="K52" s="238">
        <f>ROUND(K51/E51,3)</f>
        <v>0.92100000000000004</v>
      </c>
      <c r="L52" s="217">
        <f>ROUND(L51/E51,3)</f>
        <v>0.46</v>
      </c>
      <c r="M52" s="219">
        <f>ROUND(M51/E51,3)</f>
        <v>0.46100000000000002</v>
      </c>
      <c r="N52" s="220">
        <f>ROUND(N51/E51,3)</f>
        <v>0.84199999999999997</v>
      </c>
      <c r="O52" s="217">
        <f>ROUND(O51/E51,3)</f>
        <v>0.40600000000000003</v>
      </c>
      <c r="P52" s="239">
        <f>ROUND(P51/E51,3)</f>
        <v>0.436</v>
      </c>
      <c r="Q52" s="217">
        <f>ROUND(Q51/E51,3)</f>
        <v>0.28699999999999998</v>
      </c>
      <c r="R52" s="217">
        <f>ROUND(R51/E51,3)</f>
        <v>0.17499999999999999</v>
      </c>
      <c r="S52" s="217">
        <f>ROUND(S51/E51,3)</f>
        <v>0.112</v>
      </c>
      <c r="T52" s="217">
        <f t="shared" ref="T52" si="61">ROUND(T51/E51,3)</f>
        <v>0.55500000000000005</v>
      </c>
      <c r="U52" s="217">
        <f>ROUND(U51/E51,3)</f>
        <v>0.23100000000000001</v>
      </c>
      <c r="V52" s="221">
        <f>ROUND(V51/E51,3)</f>
        <v>0.32400000000000001</v>
      </c>
      <c r="W52" s="220">
        <f t="shared" ref="W52" si="62">ROUND(W51/E51,3)</f>
        <v>1.4999999999999999E-2</v>
      </c>
      <c r="X52" s="214">
        <f>ROUND(X51/E51,3)</f>
        <v>8.9999999999999993E-3</v>
      </c>
      <c r="Y52" s="240">
        <f>ROUND(Y51/E51,3)</f>
        <v>6.0000000000000001E-3</v>
      </c>
      <c r="Z52" s="223">
        <f t="shared" ref="Z52" si="63">ROUND(Z51/E51,3)</f>
        <v>6.4000000000000001E-2</v>
      </c>
      <c r="AA52" s="214">
        <f>ROUND(AA51/E51,3)</f>
        <v>4.4999999999999998E-2</v>
      </c>
      <c r="AB52" s="240">
        <f>ROUND(AB51/E51,3)</f>
        <v>1.9E-2</v>
      </c>
      <c r="AC52" s="92"/>
    </row>
    <row r="53" spans="2:29" ht="12.9" customHeight="1" thickBot="1" x14ac:dyDescent="0.25">
      <c r="B53" s="581"/>
      <c r="C53" s="592"/>
      <c r="D53" s="307"/>
      <c r="E53" s="272"/>
      <c r="F53" s="257">
        <f>ROUND(F51/F51,3)</f>
        <v>1</v>
      </c>
      <c r="G53" s="258">
        <f>ROUND(G51/G51,3)</f>
        <v>1</v>
      </c>
      <c r="H53" s="259"/>
      <c r="I53" s="256">
        <f>ROUND(I51/F51,3)</f>
        <v>6.4000000000000001E-2</v>
      </c>
      <c r="J53" s="260">
        <f>ROUND(J51/G51,3)</f>
        <v>9.4E-2</v>
      </c>
      <c r="K53" s="261"/>
      <c r="L53" s="256">
        <f>ROUND(L51/F51,3)</f>
        <v>0.93600000000000005</v>
      </c>
      <c r="M53" s="262">
        <f>ROUND(M51/G51,3)</f>
        <v>0.90600000000000003</v>
      </c>
      <c r="N53" s="263"/>
      <c r="O53" s="256">
        <f>ROUND(O51/F51,3)</f>
        <v>0.82699999999999996</v>
      </c>
      <c r="P53" s="264">
        <f>ROUND(P51/G51,3)</f>
        <v>0.85599999999999998</v>
      </c>
      <c r="Q53" s="265"/>
      <c r="R53" s="256">
        <f>ROUND(R51/F51,3)</f>
        <v>0.35599999999999998</v>
      </c>
      <c r="S53" s="256">
        <f>ROUND(S51/G51,3)</f>
        <v>0.22</v>
      </c>
      <c r="T53" s="265"/>
      <c r="U53" s="256">
        <f>ROUND(U51/F51,3)</f>
        <v>0.47099999999999997</v>
      </c>
      <c r="V53" s="266">
        <f>ROUND(V51/G51,3)</f>
        <v>0.63600000000000001</v>
      </c>
      <c r="W53" s="263"/>
      <c r="X53" s="257">
        <f>ROUND(X51/F51,3)</f>
        <v>1.7999999999999999E-2</v>
      </c>
      <c r="Y53" s="267">
        <f>ROUND(Y51/G51,3)</f>
        <v>1.2E-2</v>
      </c>
      <c r="Z53" s="263"/>
      <c r="AA53" s="257">
        <f>ROUND(AA51/F51,3)</f>
        <v>9.0999999999999998E-2</v>
      </c>
      <c r="AB53" s="267">
        <f>ROUND(AB51/G51,3)</f>
        <v>3.7999999999999999E-2</v>
      </c>
      <c r="AC53" s="92"/>
    </row>
    <row r="54" spans="2:29" ht="12.9" customHeight="1" thickTop="1" x14ac:dyDescent="0.2">
      <c r="B54" s="581"/>
      <c r="C54" s="31" t="s">
        <v>198</v>
      </c>
      <c r="D54" s="89">
        <f>D39+D42+D45+D48</f>
        <v>291</v>
      </c>
      <c r="E54" s="34">
        <f>E39+E42+E45+E48</f>
        <v>1402</v>
      </c>
      <c r="F54" s="34">
        <f t="shared" ref="F54:AB54" si="64">F39+F42+F45+F48</f>
        <v>743</v>
      </c>
      <c r="G54" s="93">
        <f t="shared" si="64"/>
        <v>659</v>
      </c>
      <c r="H54" s="103">
        <f t="shared" si="64"/>
        <v>390</v>
      </c>
      <c r="I54" s="54">
        <f>I39+I42+I45+I48</f>
        <v>289</v>
      </c>
      <c r="J54" s="104">
        <f t="shared" si="64"/>
        <v>101</v>
      </c>
      <c r="K54" s="113">
        <f t="shared" si="64"/>
        <v>1012</v>
      </c>
      <c r="L54" s="54">
        <f t="shared" si="64"/>
        <v>454</v>
      </c>
      <c r="M54" s="57">
        <f t="shared" si="64"/>
        <v>558</v>
      </c>
      <c r="N54" s="53">
        <f t="shared" si="64"/>
        <v>803</v>
      </c>
      <c r="O54" s="54">
        <f t="shared" si="64"/>
        <v>348</v>
      </c>
      <c r="P54" s="55">
        <f t="shared" si="64"/>
        <v>455</v>
      </c>
      <c r="Q54" s="54">
        <f t="shared" si="64"/>
        <v>164</v>
      </c>
      <c r="R54" s="54">
        <f t="shared" si="64"/>
        <v>89</v>
      </c>
      <c r="S54" s="54">
        <f>S39+S42+S45+S48</f>
        <v>75</v>
      </c>
      <c r="T54" s="54">
        <f t="shared" si="64"/>
        <v>639</v>
      </c>
      <c r="U54" s="54">
        <f t="shared" si="64"/>
        <v>259</v>
      </c>
      <c r="V54" s="141">
        <f t="shared" si="64"/>
        <v>380</v>
      </c>
      <c r="W54" s="53">
        <f t="shared" si="64"/>
        <v>15</v>
      </c>
      <c r="X54" s="34">
        <f t="shared" si="64"/>
        <v>12</v>
      </c>
      <c r="Y54" s="166">
        <f t="shared" si="64"/>
        <v>3</v>
      </c>
      <c r="Z54" s="173">
        <f t="shared" si="64"/>
        <v>194</v>
      </c>
      <c r="AA54" s="34">
        <f t="shared" si="64"/>
        <v>94</v>
      </c>
      <c r="AB54" s="166">
        <f t="shared" si="64"/>
        <v>100</v>
      </c>
      <c r="AC54" s="92"/>
    </row>
    <row r="55" spans="2:29" ht="12.9" customHeight="1" x14ac:dyDescent="0.2">
      <c r="B55" s="581"/>
      <c r="C55" s="29" t="s">
        <v>199</v>
      </c>
      <c r="D55" s="297"/>
      <c r="E55" s="214"/>
      <c r="F55" s="214">
        <f>ROUND(F54/E54,3)</f>
        <v>0.53</v>
      </c>
      <c r="G55" s="215">
        <f>ROUND(G54/E54,3)</f>
        <v>0.47</v>
      </c>
      <c r="H55" s="216">
        <f>ROUND(H54/E54,3)</f>
        <v>0.27800000000000002</v>
      </c>
      <c r="I55" s="217">
        <f>ROUND(I54/E54,3)</f>
        <v>0.20599999999999999</v>
      </c>
      <c r="J55" s="218">
        <f>ROUND(J54/E54,3)</f>
        <v>7.1999999999999995E-2</v>
      </c>
      <c r="K55" s="238">
        <f>ROUND(K54/E54,3)</f>
        <v>0.72199999999999998</v>
      </c>
      <c r="L55" s="217">
        <f>ROUND(L54/E54,3)</f>
        <v>0.32400000000000001</v>
      </c>
      <c r="M55" s="219">
        <f>ROUND(M54/E54,3)</f>
        <v>0.39800000000000002</v>
      </c>
      <c r="N55" s="220">
        <f>ROUND(N54/E54,3)</f>
        <v>0.57299999999999995</v>
      </c>
      <c r="O55" s="217">
        <f>ROUND(O54/E54,3)</f>
        <v>0.248</v>
      </c>
      <c r="P55" s="239">
        <f>ROUND(P54/E54,3)</f>
        <v>0.32500000000000001</v>
      </c>
      <c r="Q55" s="217">
        <f>ROUND(Q54/E54,3)</f>
        <v>0.11700000000000001</v>
      </c>
      <c r="R55" s="217">
        <f>ROUND(R54/E54,3)</f>
        <v>6.3E-2</v>
      </c>
      <c r="S55" s="217">
        <f>ROUND(S54/E54,3)</f>
        <v>5.2999999999999999E-2</v>
      </c>
      <c r="T55" s="217">
        <f>ROUND(T54/E54,3)</f>
        <v>0.45600000000000002</v>
      </c>
      <c r="U55" s="217">
        <f>ROUND(U54/E54,3)</f>
        <v>0.185</v>
      </c>
      <c r="V55" s="221">
        <f>ROUND(V54/E54,3)</f>
        <v>0.27100000000000002</v>
      </c>
      <c r="W55" s="220">
        <f>ROUND(W54/E54,3)</f>
        <v>1.0999999999999999E-2</v>
      </c>
      <c r="X55" s="214">
        <f>ROUND(X54/E54,3)</f>
        <v>8.9999999999999993E-3</v>
      </c>
      <c r="Y55" s="240">
        <f>ROUND(Y54/E54,3)</f>
        <v>2E-3</v>
      </c>
      <c r="Z55" s="223">
        <f>ROUND(Z54/E54,3)</f>
        <v>0.13800000000000001</v>
      </c>
      <c r="AA55" s="214">
        <f>ROUND(AA54/E54,3)</f>
        <v>6.7000000000000004E-2</v>
      </c>
      <c r="AB55" s="240">
        <f>ROUND(AB54/E54,3)</f>
        <v>7.0999999999999994E-2</v>
      </c>
      <c r="AC55" s="92"/>
    </row>
    <row r="56" spans="2:29" ht="12.9" customHeight="1" x14ac:dyDescent="0.2">
      <c r="B56" s="581"/>
      <c r="C56" s="5"/>
      <c r="D56" s="306"/>
      <c r="E56" s="271"/>
      <c r="F56" s="242">
        <f>ROUND(F54/F54,3)</f>
        <v>1</v>
      </c>
      <c r="G56" s="243">
        <f>ROUND(G54/G54,3)</f>
        <v>1</v>
      </c>
      <c r="H56" s="244"/>
      <c r="I56" s="245">
        <f>ROUND(I54/F54,3)</f>
        <v>0.38900000000000001</v>
      </c>
      <c r="J56" s="246">
        <f>ROUND(J54/G54,3)</f>
        <v>0.153</v>
      </c>
      <c r="K56" s="247"/>
      <c r="L56" s="245">
        <f>ROUND(L54/F54,3)</f>
        <v>0.61099999999999999</v>
      </c>
      <c r="M56" s="248">
        <f>ROUND(M54/G54,3)</f>
        <v>0.84699999999999998</v>
      </c>
      <c r="N56" s="249"/>
      <c r="O56" s="245">
        <f>ROUND(O54/F54,3)</f>
        <v>0.46800000000000003</v>
      </c>
      <c r="P56" s="250">
        <f>ROUND(P54/G54,3)</f>
        <v>0.69</v>
      </c>
      <c r="Q56" s="251"/>
      <c r="R56" s="245">
        <f>ROUND(R54/F54,3)</f>
        <v>0.12</v>
      </c>
      <c r="S56" s="245">
        <f>ROUND(S54/G54,3)</f>
        <v>0.114</v>
      </c>
      <c r="T56" s="251"/>
      <c r="U56" s="245">
        <f>ROUND(U54/F54,3)</f>
        <v>0.34899999999999998</v>
      </c>
      <c r="V56" s="252">
        <f>ROUND(V54/G54,3)</f>
        <v>0.57699999999999996</v>
      </c>
      <c r="W56" s="249"/>
      <c r="X56" s="242">
        <f>ROUND(X54/F54,3)</f>
        <v>1.6E-2</v>
      </c>
      <c r="Y56" s="253">
        <f>ROUND(Y54/G54,3)</f>
        <v>5.0000000000000001E-3</v>
      </c>
      <c r="Z56" s="254"/>
      <c r="AA56" s="242">
        <f>ROUND(AA54/F54,3)</f>
        <v>0.127</v>
      </c>
      <c r="AB56" s="253">
        <f>ROUND(AB54/G54,3)</f>
        <v>0.152</v>
      </c>
      <c r="AC56" s="92"/>
    </row>
    <row r="57" spans="2:29" ht="12.9" customHeight="1" x14ac:dyDescent="0.2">
      <c r="B57" s="581"/>
      <c r="C57" s="4" t="s">
        <v>198</v>
      </c>
      <c r="D57" s="89">
        <f>D42+D45+D48+D51</f>
        <v>150</v>
      </c>
      <c r="E57" s="34">
        <f t="shared" ref="E57:AB57" si="65">E42+E45+E48+E51</f>
        <v>1669</v>
      </c>
      <c r="F57" s="34">
        <f t="shared" si="65"/>
        <v>823</v>
      </c>
      <c r="G57" s="93">
        <f t="shared" si="65"/>
        <v>846</v>
      </c>
      <c r="H57" s="107">
        <f t="shared" si="65"/>
        <v>286</v>
      </c>
      <c r="I57" s="67">
        <f>I42+I45+I48+I51</f>
        <v>191</v>
      </c>
      <c r="J57" s="108">
        <f t="shared" si="65"/>
        <v>95</v>
      </c>
      <c r="K57" s="118">
        <f t="shared" si="65"/>
        <v>1383</v>
      </c>
      <c r="L57" s="67">
        <f t="shared" si="65"/>
        <v>632</v>
      </c>
      <c r="M57" s="68">
        <f t="shared" si="65"/>
        <v>751</v>
      </c>
      <c r="N57" s="69">
        <f t="shared" si="65"/>
        <v>1176</v>
      </c>
      <c r="O57" s="67">
        <f t="shared" si="65"/>
        <v>529</v>
      </c>
      <c r="P57" s="70">
        <f t="shared" si="65"/>
        <v>647</v>
      </c>
      <c r="Q57" s="67">
        <f t="shared" si="65"/>
        <v>334</v>
      </c>
      <c r="R57" s="67">
        <f t="shared" si="65"/>
        <v>191</v>
      </c>
      <c r="S57" s="67">
        <f t="shared" si="65"/>
        <v>143</v>
      </c>
      <c r="T57" s="67">
        <f t="shared" si="65"/>
        <v>842</v>
      </c>
      <c r="U57" s="67">
        <f t="shared" si="65"/>
        <v>338</v>
      </c>
      <c r="V57" s="143">
        <f t="shared" si="65"/>
        <v>504</v>
      </c>
      <c r="W57" s="69">
        <f t="shared" si="65"/>
        <v>23</v>
      </c>
      <c r="X57" s="35">
        <f t="shared" si="65"/>
        <v>18</v>
      </c>
      <c r="Y57" s="170">
        <f t="shared" si="65"/>
        <v>5</v>
      </c>
      <c r="Z57" s="174">
        <f t="shared" si="65"/>
        <v>184</v>
      </c>
      <c r="AA57" s="35">
        <f t="shared" si="65"/>
        <v>85</v>
      </c>
      <c r="AB57" s="170">
        <f t="shared" si="65"/>
        <v>99</v>
      </c>
      <c r="AC57" s="92"/>
    </row>
    <row r="58" spans="2:29" ht="12.9" customHeight="1" x14ac:dyDescent="0.2">
      <c r="B58" s="581"/>
      <c r="C58" s="29" t="s">
        <v>200</v>
      </c>
      <c r="D58" s="297"/>
      <c r="E58" s="214"/>
      <c r="F58" s="214">
        <f>ROUND(F57/E57,3)</f>
        <v>0.49299999999999999</v>
      </c>
      <c r="G58" s="215">
        <f>ROUND(G57/E57,3)</f>
        <v>0.50700000000000001</v>
      </c>
      <c r="H58" s="216">
        <f>ROUND(H57/E57,3)</f>
        <v>0.17100000000000001</v>
      </c>
      <c r="I58" s="217">
        <f>ROUND(I57/E57,3)</f>
        <v>0.114</v>
      </c>
      <c r="J58" s="218">
        <f>ROUND(J57/E57,3)</f>
        <v>5.7000000000000002E-2</v>
      </c>
      <c r="K58" s="238">
        <f>ROUND(K57/E57,3)</f>
        <v>0.82899999999999996</v>
      </c>
      <c r="L58" s="217">
        <f>ROUND(L57/E57,3)</f>
        <v>0.379</v>
      </c>
      <c r="M58" s="219">
        <f>ROUND(M57/E57,3)</f>
        <v>0.45</v>
      </c>
      <c r="N58" s="220">
        <f>ROUND(N57/E57,3)</f>
        <v>0.70499999999999996</v>
      </c>
      <c r="O58" s="217">
        <f>ROUND(O57/E57,3)</f>
        <v>0.317</v>
      </c>
      <c r="P58" s="239">
        <f>ROUND(P57/E57,3)</f>
        <v>0.38800000000000001</v>
      </c>
      <c r="Q58" s="217">
        <f>ROUND(Q57/E57,3)</f>
        <v>0.2</v>
      </c>
      <c r="R58" s="217">
        <f>ROUND(R57/E57,3)</f>
        <v>0.114</v>
      </c>
      <c r="S58" s="217">
        <f>ROUND(S57/E57,3)</f>
        <v>8.5999999999999993E-2</v>
      </c>
      <c r="T58" s="217">
        <f>ROUND(T57/E57,3)</f>
        <v>0.504</v>
      </c>
      <c r="U58" s="217">
        <f>ROUND(U57/E57,3)</f>
        <v>0.20300000000000001</v>
      </c>
      <c r="V58" s="221">
        <f>ROUND(V57/E57,3)</f>
        <v>0.30199999999999999</v>
      </c>
      <c r="W58" s="220">
        <f>ROUND(W57/E57,3)</f>
        <v>1.4E-2</v>
      </c>
      <c r="X58" s="214">
        <f>ROUND(X57/E57,3)</f>
        <v>1.0999999999999999E-2</v>
      </c>
      <c r="Y58" s="240">
        <f>ROUND(Y57/E57,3)</f>
        <v>3.0000000000000001E-3</v>
      </c>
      <c r="Z58" s="223">
        <f>ROUND(Z57/E57,3)</f>
        <v>0.11</v>
      </c>
      <c r="AA58" s="214">
        <f>ROUND(AA57/E57,3)</f>
        <v>5.0999999999999997E-2</v>
      </c>
      <c r="AB58" s="240">
        <f>ROUND(AB57/E57,3)</f>
        <v>5.8999999999999997E-2</v>
      </c>
      <c r="AC58" s="92"/>
    </row>
    <row r="59" spans="2:29" ht="12.9" customHeight="1" thickBot="1" x14ac:dyDescent="0.25">
      <c r="B59" s="587"/>
      <c r="C59" s="5"/>
      <c r="D59" s="516"/>
      <c r="E59" s="541"/>
      <c r="F59" s="527">
        <f>ROUND(F57/F57,3)</f>
        <v>1</v>
      </c>
      <c r="G59" s="528">
        <f>ROUND(G57/G57,3)</f>
        <v>1</v>
      </c>
      <c r="H59" s="529"/>
      <c r="I59" s="530">
        <f>ROUND(I57/F57,3)</f>
        <v>0.23200000000000001</v>
      </c>
      <c r="J59" s="531">
        <f>ROUND(J57/G57,3)</f>
        <v>0.112</v>
      </c>
      <c r="K59" s="532"/>
      <c r="L59" s="530">
        <f>ROUND(L57/F57,3)</f>
        <v>0.76800000000000002</v>
      </c>
      <c r="M59" s="533">
        <f>ROUND(M57/G57,3)</f>
        <v>0.88800000000000001</v>
      </c>
      <c r="N59" s="534"/>
      <c r="O59" s="530">
        <f>ROUND(O57/F57,3)</f>
        <v>0.64300000000000002</v>
      </c>
      <c r="P59" s="535">
        <f>ROUND(P57/G57,3)</f>
        <v>0.76500000000000001</v>
      </c>
      <c r="Q59" s="536"/>
      <c r="R59" s="530">
        <f>ROUND(R57/F57,3)</f>
        <v>0.23200000000000001</v>
      </c>
      <c r="S59" s="530">
        <f>ROUND(S57/G57,3)</f>
        <v>0.16900000000000001</v>
      </c>
      <c r="T59" s="536"/>
      <c r="U59" s="530">
        <f>ROUND(U57/F57,3)</f>
        <v>0.41099999999999998</v>
      </c>
      <c r="V59" s="537">
        <f>ROUND(V57/G57,3)</f>
        <v>0.59599999999999997</v>
      </c>
      <c r="W59" s="534"/>
      <c r="X59" s="527">
        <f>ROUND(X57/F57,3)</f>
        <v>2.1999999999999999E-2</v>
      </c>
      <c r="Y59" s="538">
        <f>ROUND(Y57/G57,3)</f>
        <v>6.0000000000000001E-3</v>
      </c>
      <c r="Z59" s="539"/>
      <c r="AA59" s="527">
        <f>ROUND(AA57/F57,3)</f>
        <v>0.10299999999999999</v>
      </c>
      <c r="AB59" s="538">
        <f>ROUND(AB57/G57,3)</f>
        <v>0.11700000000000001</v>
      </c>
      <c r="AC59" s="92"/>
    </row>
    <row r="60" spans="2:29" ht="15" customHeight="1" x14ac:dyDescent="0.2">
      <c r="E60" s="22"/>
      <c r="F60" s="22"/>
      <c r="G60" s="22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22"/>
      <c r="Y60" s="22"/>
      <c r="Z60" s="71"/>
      <c r="AA60" s="22"/>
      <c r="AB60" s="22"/>
      <c r="AC60" s="22"/>
    </row>
    <row r="327" spans="32:60" ht="20.399999999999999" x14ac:dyDescent="0.2">
      <c r="AF327" s="1" ph="1"/>
      <c r="AI327" s="1" ph="1"/>
      <c r="AO327" s="1" ph="1"/>
      <c r="AR327" s="1" ph="1"/>
      <c r="AV327" s="1" ph="1"/>
      <c r="AY327" s="1" ph="1"/>
      <c r="BA327" s="1" ph="1"/>
      <c r="BD327" s="1" ph="1"/>
      <c r="BE327" s="1" ph="1"/>
      <c r="BH327" s="1" ph="1"/>
    </row>
    <row r="338" spans="32:60" ht="20.399999999999999" x14ac:dyDescent="0.2">
      <c r="AF338" s="1" ph="1"/>
      <c r="AI338" s="1" ph="1"/>
      <c r="AO338" s="1" ph="1"/>
      <c r="AR338" s="1" ph="1"/>
      <c r="AV338" s="1" ph="1"/>
      <c r="AY338" s="1" ph="1"/>
      <c r="BA338" s="1" ph="1"/>
      <c r="BD338" s="1" ph="1"/>
      <c r="BE338" s="1" ph="1"/>
      <c r="BH338" s="1" ph="1"/>
    </row>
    <row r="352" spans="32:60" ht="20.399999999999999" x14ac:dyDescent="0.2">
      <c r="AF352" s="1" ph="1"/>
      <c r="AI352" s="1" ph="1"/>
      <c r="AO352" s="1" ph="1"/>
      <c r="AR352" s="1" ph="1"/>
      <c r="AV352" s="1" ph="1"/>
      <c r="AY352" s="1" ph="1"/>
      <c r="BA352" s="1" ph="1"/>
      <c r="BD352" s="1" ph="1"/>
      <c r="BE352" s="1" ph="1"/>
      <c r="BH352" s="1" ph="1"/>
    </row>
    <row r="391" spans="32:60" ht="20.399999999999999" x14ac:dyDescent="0.2">
      <c r="AF391" s="1" ph="1"/>
      <c r="AI391" s="1" ph="1"/>
      <c r="AO391" s="1" ph="1"/>
      <c r="AR391" s="1" ph="1"/>
      <c r="AV391" s="1" ph="1"/>
      <c r="AY391" s="1" ph="1"/>
      <c r="BA391" s="1" ph="1"/>
      <c r="BD391" s="1" ph="1"/>
      <c r="BE391" s="1" ph="1"/>
      <c r="BH391" s="1" ph="1"/>
    </row>
    <row r="402" spans="32:60" ht="20.399999999999999" x14ac:dyDescent="0.2">
      <c r="AF402" s="1" ph="1"/>
      <c r="AI402" s="1" ph="1"/>
      <c r="AO402" s="1" ph="1"/>
      <c r="AR402" s="1" ph="1"/>
      <c r="AV402" s="1" ph="1"/>
      <c r="AY402" s="1" ph="1"/>
      <c r="BA402" s="1" ph="1"/>
      <c r="BD402" s="1" ph="1"/>
      <c r="BE402" s="1" ph="1"/>
      <c r="BH402" s="1" ph="1"/>
    </row>
    <row r="416" spans="32:60" ht="20.399999999999999" x14ac:dyDescent="0.2">
      <c r="AF416" s="1" ph="1"/>
      <c r="AI416" s="1" ph="1"/>
      <c r="AO416" s="1" ph="1"/>
      <c r="AR416" s="1" ph="1"/>
      <c r="AV416" s="1" ph="1"/>
      <c r="AY416" s="1" ph="1"/>
      <c r="BA416" s="1" ph="1"/>
      <c r="BD416" s="1" ph="1"/>
      <c r="BE416" s="1" ph="1"/>
      <c r="BH416" s="1" ph="1"/>
    </row>
    <row r="417" spans="32:60" ht="20.399999999999999" x14ac:dyDescent="0.2">
      <c r="AF417" s="1" ph="1"/>
      <c r="AI417" s="1" ph="1"/>
      <c r="AO417" s="1" ph="1"/>
      <c r="AR417" s="1" ph="1"/>
      <c r="AV417" s="1" ph="1"/>
      <c r="AY417" s="1" ph="1"/>
      <c r="BA417" s="1" ph="1"/>
      <c r="BD417" s="1" ph="1"/>
      <c r="BE417" s="1" ph="1"/>
      <c r="BH417" s="1" ph="1"/>
    </row>
    <row r="430" spans="32:60" ht="20.399999999999999" x14ac:dyDescent="0.2">
      <c r="AF430" s="1" ph="1"/>
      <c r="AI430" s="1" ph="1"/>
      <c r="AO430" s="1" ph="1"/>
      <c r="AR430" s="1" ph="1"/>
      <c r="AV430" s="1" ph="1"/>
      <c r="AY430" s="1" ph="1"/>
      <c r="BA430" s="1" ph="1"/>
      <c r="BD430" s="1" ph="1"/>
      <c r="BE430" s="1" ph="1"/>
      <c r="BH430" s="1" ph="1"/>
    </row>
    <row r="432" spans="32:60" ht="20.399999999999999" x14ac:dyDescent="0.2">
      <c r="AF432" s="1" ph="1"/>
      <c r="AI432" s="1" ph="1"/>
      <c r="AO432" s="1" ph="1"/>
      <c r="AR432" s="1" ph="1"/>
      <c r="AV432" s="1" ph="1"/>
      <c r="AY432" s="1" ph="1"/>
      <c r="BA432" s="1" ph="1"/>
      <c r="BD432" s="1" ph="1"/>
      <c r="BE432" s="1" ph="1"/>
      <c r="BH432" s="1" ph="1"/>
    </row>
    <row r="433" spans="32:60" ht="20.399999999999999" x14ac:dyDescent="0.2">
      <c r="AF433" s="1" ph="1"/>
      <c r="AI433" s="1" ph="1"/>
      <c r="AO433" s="1" ph="1"/>
      <c r="AR433" s="1" ph="1"/>
      <c r="AV433" s="1" ph="1"/>
      <c r="AY433" s="1" ph="1"/>
      <c r="BA433" s="1" ph="1"/>
      <c r="BD433" s="1" ph="1"/>
      <c r="BE433" s="1" ph="1"/>
      <c r="BH433" s="1" ph="1"/>
    </row>
    <row r="472" spans="32:60" ht="20.399999999999999" x14ac:dyDescent="0.2">
      <c r="AF472" s="1" ph="1"/>
      <c r="AI472" s="1" ph="1"/>
      <c r="AO472" s="1" ph="1"/>
      <c r="AR472" s="1" ph="1"/>
      <c r="AV472" s="1" ph="1"/>
      <c r="AY472" s="1" ph="1"/>
      <c r="BA472" s="1" ph="1"/>
      <c r="BD472" s="1" ph="1"/>
      <c r="BE472" s="1" ph="1"/>
      <c r="BH472" s="1" ph="1"/>
    </row>
    <row r="483" spans="32:60" ht="20.399999999999999" x14ac:dyDescent="0.2">
      <c r="AF483" s="1" ph="1"/>
      <c r="AI483" s="1" ph="1"/>
      <c r="AO483" s="1" ph="1"/>
      <c r="AR483" s="1" ph="1"/>
      <c r="AV483" s="1" ph="1"/>
      <c r="AY483" s="1" ph="1"/>
      <c r="BA483" s="1" ph="1"/>
      <c r="BD483" s="1" ph="1"/>
      <c r="BE483" s="1" ph="1"/>
      <c r="BH483" s="1" ph="1"/>
    </row>
    <row r="497" spans="32:60" ht="20.399999999999999" x14ac:dyDescent="0.2">
      <c r="AF497" s="1" ph="1"/>
      <c r="AI497" s="1" ph="1"/>
      <c r="AO497" s="1" ph="1"/>
      <c r="AR497" s="1" ph="1"/>
      <c r="AV497" s="1" ph="1"/>
      <c r="AY497" s="1" ph="1"/>
      <c r="BA497" s="1" ph="1"/>
      <c r="BD497" s="1" ph="1"/>
      <c r="BE497" s="1" ph="1"/>
      <c r="BH497" s="1" ph="1"/>
    </row>
    <row r="498" spans="32:60" ht="20.399999999999999" x14ac:dyDescent="0.2">
      <c r="AF498" s="1" ph="1"/>
      <c r="AI498" s="1" ph="1"/>
      <c r="AO498" s="1" ph="1"/>
      <c r="AR498" s="1" ph="1"/>
      <c r="AV498" s="1" ph="1"/>
      <c r="AY498" s="1" ph="1"/>
      <c r="BA498" s="1" ph="1"/>
      <c r="BD498" s="1" ph="1"/>
      <c r="BE498" s="1" ph="1"/>
      <c r="BH498" s="1" ph="1"/>
    </row>
    <row r="511" spans="32:60" ht="20.399999999999999" x14ac:dyDescent="0.2">
      <c r="AF511" s="1" ph="1"/>
      <c r="AI511" s="1" ph="1"/>
      <c r="AO511" s="1" ph="1"/>
      <c r="AR511" s="1" ph="1"/>
      <c r="AV511" s="1" ph="1"/>
      <c r="AY511" s="1" ph="1"/>
      <c r="BA511" s="1" ph="1"/>
      <c r="BD511" s="1" ph="1"/>
      <c r="BE511" s="1" ph="1"/>
      <c r="BH511" s="1" ph="1"/>
    </row>
    <row r="513" spans="32:60" ht="20.399999999999999" x14ac:dyDescent="0.2">
      <c r="AF513" s="1" ph="1"/>
      <c r="AI513" s="1" ph="1"/>
      <c r="AO513" s="1" ph="1"/>
      <c r="AR513" s="1" ph="1"/>
      <c r="AV513" s="1" ph="1"/>
      <c r="AY513" s="1" ph="1"/>
      <c r="BA513" s="1" ph="1"/>
      <c r="BD513" s="1" ph="1"/>
      <c r="BE513" s="1" ph="1"/>
      <c r="BH513" s="1" ph="1"/>
    </row>
    <row r="514" spans="32:60" ht="20.399999999999999" x14ac:dyDescent="0.2">
      <c r="AF514" s="1" ph="1"/>
      <c r="AI514" s="1" ph="1"/>
      <c r="AO514" s="1" ph="1"/>
      <c r="AR514" s="1" ph="1"/>
      <c r="AV514" s="1" ph="1"/>
      <c r="AY514" s="1" ph="1"/>
      <c r="BA514" s="1" ph="1"/>
      <c r="BD514" s="1" ph="1"/>
      <c r="BE514" s="1" ph="1"/>
      <c r="BH514" s="1" ph="1"/>
    </row>
    <row r="517" spans="32:60" ht="20.399999999999999" x14ac:dyDescent="0.2">
      <c r="AF517" s="1" ph="1"/>
      <c r="AI517" s="1" ph="1"/>
      <c r="AO517" s="1" ph="1"/>
      <c r="AR517" s="1" ph="1"/>
      <c r="AV517" s="1" ph="1"/>
      <c r="AY517" s="1" ph="1"/>
      <c r="BA517" s="1" ph="1"/>
      <c r="BD517" s="1" ph="1"/>
      <c r="BE517" s="1" ph="1"/>
      <c r="BH517" s="1" ph="1"/>
    </row>
    <row r="518" spans="32:60" ht="20.399999999999999" x14ac:dyDescent="0.2">
      <c r="AF518" s="1" ph="1"/>
      <c r="AI518" s="1" ph="1"/>
      <c r="AO518" s="1" ph="1"/>
      <c r="AR518" s="1" ph="1"/>
      <c r="AV518" s="1" ph="1"/>
      <c r="AY518" s="1" ph="1"/>
      <c r="BA518" s="1" ph="1"/>
      <c r="BD518" s="1" ph="1"/>
      <c r="BE518" s="1" ph="1"/>
      <c r="BH518" s="1" ph="1"/>
    </row>
    <row r="519" spans="32:60" ht="20.399999999999999" x14ac:dyDescent="0.2">
      <c r="AF519" s="1" ph="1"/>
      <c r="AI519" s="1" ph="1"/>
      <c r="AO519" s="1" ph="1"/>
      <c r="AR519" s="1" ph="1"/>
      <c r="AV519" s="1" ph="1"/>
      <c r="AY519" s="1" ph="1"/>
      <c r="BA519" s="1" ph="1"/>
      <c r="BD519" s="1" ph="1"/>
      <c r="BE519" s="1" ph="1"/>
      <c r="BH519" s="1" ph="1"/>
    </row>
    <row r="521" spans="32:60" ht="20.399999999999999" x14ac:dyDescent="0.2">
      <c r="AF521" s="1" ph="1"/>
      <c r="AI521" s="1" ph="1"/>
      <c r="AO521" s="1" ph="1"/>
      <c r="AR521" s="1" ph="1"/>
      <c r="AV521" s="1" ph="1"/>
      <c r="AY521" s="1" ph="1"/>
      <c r="BA521" s="1" ph="1"/>
      <c r="BD521" s="1" ph="1"/>
      <c r="BE521" s="1" ph="1"/>
      <c r="BH521" s="1" ph="1"/>
    </row>
    <row r="522" spans="32:60" ht="20.399999999999999" x14ac:dyDescent="0.2">
      <c r="AF522" s="1" ph="1"/>
      <c r="AI522" s="1" ph="1"/>
      <c r="AO522" s="1" ph="1"/>
      <c r="AR522" s="1" ph="1"/>
      <c r="AV522" s="1" ph="1"/>
      <c r="AY522" s="1" ph="1"/>
      <c r="BA522" s="1" ph="1"/>
      <c r="BD522" s="1" ph="1"/>
      <c r="BE522" s="1" ph="1"/>
      <c r="BH522" s="1" ph="1"/>
    </row>
    <row r="524" spans="32:60" ht="20.399999999999999" x14ac:dyDescent="0.2">
      <c r="AF524" s="1" ph="1"/>
      <c r="AI524" s="1" ph="1"/>
      <c r="AO524" s="1" ph="1"/>
      <c r="AR524" s="1" ph="1"/>
      <c r="AV524" s="1" ph="1"/>
      <c r="AY524" s="1" ph="1"/>
      <c r="BA524" s="1" ph="1"/>
      <c r="BD524" s="1" ph="1"/>
      <c r="BE524" s="1" ph="1"/>
      <c r="BH524" s="1" ph="1"/>
    </row>
    <row r="525" spans="32:60" ht="20.399999999999999" x14ac:dyDescent="0.2">
      <c r="AF525" s="1" ph="1"/>
      <c r="AI525" s="1" ph="1"/>
      <c r="AO525" s="1" ph="1"/>
      <c r="AR525" s="1" ph="1"/>
      <c r="AV525" s="1" ph="1"/>
      <c r="AY525" s="1" ph="1"/>
      <c r="BA525" s="1" ph="1"/>
      <c r="BD525" s="1" ph="1"/>
      <c r="BE525" s="1" ph="1"/>
      <c r="BH525" s="1" ph="1"/>
    </row>
    <row r="526" spans="32:60" ht="20.399999999999999" x14ac:dyDescent="0.2">
      <c r="AF526" s="1" ph="1"/>
      <c r="AI526" s="1" ph="1"/>
      <c r="AO526" s="1" ph="1"/>
      <c r="AR526" s="1" ph="1"/>
      <c r="AV526" s="1" ph="1"/>
      <c r="AY526" s="1" ph="1"/>
      <c r="BA526" s="1" ph="1"/>
      <c r="BD526" s="1" ph="1"/>
      <c r="BE526" s="1" ph="1"/>
      <c r="BH526" s="1" ph="1"/>
    </row>
    <row r="527" spans="32:60" ht="20.399999999999999" x14ac:dyDescent="0.2">
      <c r="AF527" s="1" ph="1"/>
      <c r="AI527" s="1" ph="1"/>
      <c r="AO527" s="1" ph="1"/>
      <c r="AR527" s="1" ph="1"/>
      <c r="AV527" s="1" ph="1"/>
      <c r="AY527" s="1" ph="1"/>
      <c r="BA527" s="1" ph="1"/>
      <c r="BD527" s="1" ph="1"/>
      <c r="BE527" s="1" ph="1"/>
      <c r="BH527" s="1" ph="1"/>
    </row>
    <row r="530" spans="32:60" ht="20.399999999999999" x14ac:dyDescent="0.2">
      <c r="AF530" s="1" ph="1"/>
      <c r="AI530" s="1" ph="1"/>
      <c r="AO530" s="1" ph="1"/>
      <c r="AR530" s="1" ph="1"/>
      <c r="AV530" s="1" ph="1"/>
      <c r="AY530" s="1" ph="1"/>
      <c r="BA530" s="1" ph="1"/>
      <c r="BD530" s="1" ph="1"/>
      <c r="BE530" s="1" ph="1"/>
      <c r="BH530" s="1" ph="1"/>
    </row>
    <row r="531" spans="32:60" ht="20.399999999999999" x14ac:dyDescent="0.2">
      <c r="AF531" s="1" ph="1"/>
      <c r="AI531" s="1" ph="1"/>
      <c r="AO531" s="1" ph="1"/>
      <c r="AR531" s="1" ph="1"/>
      <c r="AV531" s="1" ph="1"/>
      <c r="AY531" s="1" ph="1"/>
      <c r="BA531" s="1" ph="1"/>
      <c r="BD531" s="1" ph="1"/>
      <c r="BE531" s="1" ph="1"/>
      <c r="BH531" s="1" ph="1"/>
    </row>
    <row r="532" spans="32:60" ht="20.399999999999999" x14ac:dyDescent="0.2">
      <c r="AF532" s="1" ph="1"/>
      <c r="AI532" s="1" ph="1"/>
      <c r="AO532" s="1" ph="1"/>
      <c r="AR532" s="1" ph="1"/>
      <c r="AV532" s="1" ph="1"/>
      <c r="AY532" s="1" ph="1"/>
      <c r="BA532" s="1" ph="1"/>
      <c r="BD532" s="1" ph="1"/>
      <c r="BE532" s="1" ph="1"/>
      <c r="BH532" s="1" ph="1"/>
    </row>
    <row r="534" spans="32:60" ht="20.399999999999999" x14ac:dyDescent="0.2">
      <c r="AF534" s="1" ph="1"/>
      <c r="AI534" s="1" ph="1"/>
      <c r="AO534" s="1" ph="1"/>
      <c r="AR534" s="1" ph="1"/>
      <c r="AV534" s="1" ph="1"/>
      <c r="AY534" s="1" ph="1"/>
      <c r="BA534" s="1" ph="1"/>
      <c r="BD534" s="1" ph="1"/>
      <c r="BE534" s="1" ph="1"/>
      <c r="BH534" s="1" ph="1"/>
    </row>
    <row r="535" spans="32:60" ht="20.399999999999999" x14ac:dyDescent="0.2">
      <c r="AF535" s="1" ph="1"/>
      <c r="AI535" s="1" ph="1"/>
      <c r="AO535" s="1" ph="1"/>
      <c r="AR535" s="1" ph="1"/>
      <c r="AV535" s="1" ph="1"/>
      <c r="AY535" s="1" ph="1"/>
      <c r="BA535" s="1" ph="1"/>
      <c r="BD535" s="1" ph="1"/>
      <c r="BE535" s="1" ph="1"/>
      <c r="BH535" s="1" ph="1"/>
    </row>
    <row r="537" spans="32:60" ht="20.399999999999999" x14ac:dyDescent="0.2">
      <c r="AF537" s="1" ph="1"/>
      <c r="AI537" s="1" ph="1"/>
      <c r="AO537" s="1" ph="1"/>
      <c r="AR537" s="1" ph="1"/>
      <c r="AV537" s="1" ph="1"/>
      <c r="AY537" s="1" ph="1"/>
      <c r="BA537" s="1" ph="1"/>
      <c r="BD537" s="1" ph="1"/>
      <c r="BE537" s="1" ph="1"/>
      <c r="BH537" s="1" ph="1"/>
    </row>
    <row r="538" spans="32:60" ht="20.399999999999999" x14ac:dyDescent="0.2">
      <c r="AF538" s="1" ph="1"/>
      <c r="AI538" s="1" ph="1"/>
      <c r="AO538" s="1" ph="1"/>
      <c r="AR538" s="1" ph="1"/>
      <c r="AV538" s="1" ph="1"/>
      <c r="AY538" s="1" ph="1"/>
      <c r="BA538" s="1" ph="1"/>
      <c r="BD538" s="1" ph="1"/>
      <c r="BE538" s="1" ph="1"/>
      <c r="BH538" s="1" ph="1"/>
    </row>
    <row r="539" spans="32:60" ht="20.399999999999999" x14ac:dyDescent="0.2">
      <c r="AF539" s="1" ph="1"/>
      <c r="AI539" s="1" ph="1"/>
      <c r="AO539" s="1" ph="1"/>
      <c r="AR539" s="1" ph="1"/>
      <c r="AV539" s="1" ph="1"/>
      <c r="AY539" s="1" ph="1"/>
      <c r="BA539" s="1" ph="1"/>
      <c r="BD539" s="1" ph="1"/>
      <c r="BE539" s="1" ph="1"/>
      <c r="BH539" s="1" ph="1"/>
    </row>
    <row r="540" spans="32:60" ht="20.399999999999999" x14ac:dyDescent="0.2">
      <c r="AF540" s="1" ph="1"/>
      <c r="AI540" s="1" ph="1"/>
      <c r="AO540" s="1" ph="1"/>
      <c r="AR540" s="1" ph="1"/>
      <c r="AV540" s="1" ph="1"/>
      <c r="AY540" s="1" ph="1"/>
      <c r="BA540" s="1" ph="1"/>
      <c r="BD540" s="1" ph="1"/>
      <c r="BE540" s="1" ph="1"/>
      <c r="BH540" s="1" ph="1"/>
    </row>
  </sheetData>
  <mergeCells count="41">
    <mergeCell ref="C30:C32"/>
    <mergeCell ref="C33:C35"/>
    <mergeCell ref="B36:B59"/>
    <mergeCell ref="C36:C38"/>
    <mergeCell ref="C39:C41"/>
    <mergeCell ref="C42:C44"/>
    <mergeCell ref="C45:C47"/>
    <mergeCell ref="C48:C50"/>
    <mergeCell ref="C51:C53"/>
    <mergeCell ref="B18:B35"/>
    <mergeCell ref="C18:C20"/>
    <mergeCell ref="C21:C23"/>
    <mergeCell ref="C24:C26"/>
    <mergeCell ref="C27:C29"/>
    <mergeCell ref="X12:X14"/>
    <mergeCell ref="Y12:Y14"/>
    <mergeCell ref="AA12:AA14"/>
    <mergeCell ref="AB12:AB14"/>
    <mergeCell ref="B15:C17"/>
    <mergeCell ref="O12:O14"/>
    <mergeCell ref="P12:P14"/>
    <mergeCell ref="R12:R14"/>
    <mergeCell ref="S12:S14"/>
    <mergeCell ref="U12:U14"/>
    <mergeCell ref="V12:V14"/>
    <mergeCell ref="Q11:Q14"/>
    <mergeCell ref="T11:T14"/>
    <mergeCell ref="W11:W14"/>
    <mergeCell ref="Z11:Z14"/>
    <mergeCell ref="F12:F14"/>
    <mergeCell ref="N11:N14"/>
    <mergeCell ref="B7:C14"/>
    <mergeCell ref="D7:D14"/>
    <mergeCell ref="E11:E14"/>
    <mergeCell ref="H11:H14"/>
    <mergeCell ref="K11:K14"/>
    <mergeCell ref="G12:G14"/>
    <mergeCell ref="I12:I14"/>
    <mergeCell ref="J12:J14"/>
    <mergeCell ref="L12:L14"/>
    <mergeCell ref="M12:M14"/>
  </mergeCells>
  <phoneticPr fontId="2"/>
  <pageMargins left="0.74" right="0.28000000000000003" top="0.77" bottom="0.59" header="0.45" footer="0.19685039370078741"/>
  <pageSetup paperSize="9" scale="63" firstPageNumber="1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rgb="FF00B0F0"/>
  </sheetPr>
  <dimension ref="A2:AA68"/>
  <sheetViews>
    <sheetView view="pageBreakPreview" topLeftCell="A70" zoomScaleNormal="87" zoomScaleSheetLayoutView="100" workbookViewId="0">
      <selection activeCell="A12" sqref="A12"/>
    </sheetView>
  </sheetViews>
  <sheetFormatPr defaultColWidth="9" defaultRowHeight="13.2" x14ac:dyDescent="0.2"/>
  <cols>
    <col min="1" max="1" width="4.33203125" customWidth="1"/>
    <col min="2" max="2" width="5.33203125" customWidth="1"/>
    <col min="3" max="3" width="16.6640625" customWidth="1"/>
    <col min="4" max="4" width="14.109375" customWidth="1"/>
    <col min="5" max="6" width="18.6640625" customWidth="1"/>
    <col min="7" max="7" width="18" style="176" customWidth="1"/>
    <col min="8" max="9" width="18" customWidth="1"/>
  </cols>
  <sheetData>
    <row r="2" spans="1:27" ht="14.4" x14ac:dyDescent="0.2">
      <c r="B2" s="20" t="s">
        <v>252</v>
      </c>
    </row>
    <row r="4" spans="1:27" s="1" customFormat="1" x14ac:dyDescent="0.2">
      <c r="A4" s="15"/>
      <c r="F4" s="30" t="s">
        <v>253</v>
      </c>
      <c r="G4" s="30"/>
    </row>
    <row r="5" spans="1:27" s="1" customFormat="1" x14ac:dyDescent="0.2">
      <c r="A5" s="15"/>
      <c r="F5" s="30" t="s">
        <v>254</v>
      </c>
      <c r="G5" s="30"/>
    </row>
    <row r="6" spans="1:27" s="1" customFormat="1" x14ac:dyDescent="0.2">
      <c r="A6" s="15"/>
      <c r="F6" s="30" t="s">
        <v>255</v>
      </c>
      <c r="G6" s="30"/>
    </row>
    <row r="7" spans="1:27" s="1" customFormat="1" x14ac:dyDescent="0.2">
      <c r="A7" s="15"/>
      <c r="F7" s="30" t="s">
        <v>256</v>
      </c>
      <c r="G7" s="30"/>
    </row>
    <row r="8" spans="1:27" s="1" customFormat="1" x14ac:dyDescent="0.2">
      <c r="A8" s="15"/>
      <c r="F8" s="30" t="s">
        <v>257</v>
      </c>
      <c r="G8" s="30"/>
    </row>
    <row r="9" spans="1:27" s="1" customFormat="1" ht="6.75" customHeight="1" x14ac:dyDescent="0.2">
      <c r="A9" s="15"/>
      <c r="G9" s="178"/>
    </row>
    <row r="10" spans="1:27" s="1" customFormat="1" ht="15" thickBot="1" x14ac:dyDescent="0.25">
      <c r="A10" s="15"/>
      <c r="B10" s="20"/>
      <c r="G10" s="178"/>
      <c r="H10" s="2"/>
      <c r="I10" s="2" t="s">
        <v>258</v>
      </c>
    </row>
    <row r="11" spans="1:27" s="1" customFormat="1" ht="15" customHeight="1" x14ac:dyDescent="0.2">
      <c r="A11" s="15"/>
      <c r="B11" s="696"/>
      <c r="C11" s="697"/>
      <c r="D11" s="584" t="s">
        <v>259</v>
      </c>
      <c r="E11" s="584" t="s">
        <v>260</v>
      </c>
      <c r="F11" s="584" t="s">
        <v>261</v>
      </c>
      <c r="G11" s="688" t="s">
        <v>262</v>
      </c>
      <c r="H11" s="693" t="s">
        <v>263</v>
      </c>
      <c r="I11" s="175"/>
    </row>
    <row r="12" spans="1:27" s="1" customFormat="1" ht="15" customHeight="1" x14ac:dyDescent="0.2">
      <c r="A12" s="15"/>
      <c r="B12" s="696"/>
      <c r="C12" s="697"/>
      <c r="D12" s="585"/>
      <c r="E12" s="691"/>
      <c r="F12" s="691"/>
      <c r="G12" s="689"/>
      <c r="H12" s="694"/>
      <c r="I12" s="677" t="s">
        <v>264</v>
      </c>
    </row>
    <row r="13" spans="1:27" s="1" customFormat="1" ht="10.5" customHeight="1" x14ac:dyDescent="0.2">
      <c r="A13" s="15"/>
      <c r="B13" s="696"/>
      <c r="C13" s="697"/>
      <c r="D13" s="585"/>
      <c r="E13" s="691"/>
      <c r="F13" s="691"/>
      <c r="G13" s="689"/>
      <c r="H13" s="694"/>
      <c r="I13" s="678"/>
    </row>
    <row r="14" spans="1:27" s="1" customFormat="1" ht="44.25" customHeight="1" x14ac:dyDescent="0.2">
      <c r="A14" s="15"/>
      <c r="B14" s="696"/>
      <c r="C14" s="697"/>
      <c r="D14" s="687"/>
      <c r="E14" s="692"/>
      <c r="F14" s="692"/>
      <c r="G14" s="690"/>
      <c r="H14" s="695"/>
      <c r="I14" s="679"/>
      <c r="AA14" s="1" t="s">
        <v>265</v>
      </c>
    </row>
    <row r="15" spans="1:27" s="1" customFormat="1" ht="20.25" customHeight="1" x14ac:dyDescent="0.2">
      <c r="A15" s="15"/>
      <c r="B15" s="680" t="s">
        <v>266</v>
      </c>
      <c r="C15" s="681"/>
      <c r="D15" s="160">
        <v>427</v>
      </c>
      <c r="E15" s="477">
        <f>E18+E21+E24+E27+E30+E33</f>
        <v>315</v>
      </c>
      <c r="F15" s="477">
        <f>F18+F21+F24+F27+F30+F33</f>
        <v>188</v>
      </c>
      <c r="G15" s="186">
        <f>G18+G21+G24+G27+G30+G33</f>
        <v>5332</v>
      </c>
      <c r="H15" s="310">
        <f>H18+H21+H24+H27+H30+H33</f>
        <v>1222</v>
      </c>
      <c r="I15" s="75">
        <f>I18+I21+I24+I27+I30+I33</f>
        <v>491</v>
      </c>
    </row>
    <row r="16" spans="1:27" s="1" customFormat="1" ht="20.25" customHeight="1" x14ac:dyDescent="0.2">
      <c r="A16" s="15"/>
      <c r="B16" s="682"/>
      <c r="C16" s="683"/>
      <c r="D16" s="502"/>
      <c r="E16" s="194">
        <f>E15/D15</f>
        <v>0.73770491803278693</v>
      </c>
      <c r="F16" s="194">
        <f>F15/D15</f>
        <v>0.44028103044496486</v>
      </c>
      <c r="G16" s="311"/>
      <c r="H16" s="312">
        <f>H15/G15</f>
        <v>0.22918229557389347</v>
      </c>
      <c r="I16" s="313">
        <f>I15/G15</f>
        <v>9.2085521380345092E-2</v>
      </c>
    </row>
    <row r="17" spans="1:9" s="1" customFormat="1" ht="20.25" customHeight="1" thickBot="1" x14ac:dyDescent="0.25">
      <c r="A17" s="15"/>
      <c r="B17" s="684"/>
      <c r="C17" s="685"/>
      <c r="D17" s="503"/>
      <c r="E17" s="547"/>
      <c r="F17" s="194">
        <f>F15/E15</f>
        <v>0.59682539682539681</v>
      </c>
      <c r="G17" s="187"/>
      <c r="H17" s="314"/>
      <c r="I17" s="315">
        <f>I15/H15</f>
        <v>0.40180032733224225</v>
      </c>
    </row>
    <row r="18" spans="1:9" s="1" customFormat="1" ht="20.25" customHeight="1" thickTop="1" x14ac:dyDescent="0.2">
      <c r="A18" s="15"/>
      <c r="B18" s="580" t="s">
        <v>267</v>
      </c>
      <c r="C18" s="686" t="s">
        <v>268</v>
      </c>
      <c r="D18" s="504">
        <v>49</v>
      </c>
      <c r="E18" s="548">
        <v>39</v>
      </c>
      <c r="F18" s="548">
        <v>16</v>
      </c>
      <c r="G18" s="185">
        <v>221</v>
      </c>
      <c r="H18" s="39">
        <v>55</v>
      </c>
      <c r="I18" s="73">
        <v>20</v>
      </c>
    </row>
    <row r="19" spans="1:9" s="1" customFormat="1" ht="20.25" customHeight="1" x14ac:dyDescent="0.2">
      <c r="A19" s="15"/>
      <c r="B19" s="581"/>
      <c r="C19" s="585"/>
      <c r="D19" s="502"/>
      <c r="E19" s="194">
        <f>E18/D18</f>
        <v>0.79591836734693877</v>
      </c>
      <c r="F19" s="194">
        <f>F18/D18</f>
        <v>0.32653061224489793</v>
      </c>
      <c r="G19" s="311"/>
      <c r="H19" s="312">
        <f>H18/G18</f>
        <v>0.24886877828054299</v>
      </c>
      <c r="I19" s="313">
        <f>I18/G18</f>
        <v>9.0497737556561084E-2</v>
      </c>
    </row>
    <row r="20" spans="1:9" s="1" customFormat="1" ht="20.25" customHeight="1" x14ac:dyDescent="0.2">
      <c r="A20" s="15"/>
      <c r="B20" s="581"/>
      <c r="C20" s="687"/>
      <c r="D20" s="505"/>
      <c r="E20" s="549"/>
      <c r="F20" s="192">
        <f>F18/E18</f>
        <v>0.41025641025641024</v>
      </c>
      <c r="G20" s="317"/>
      <c r="H20" s="318"/>
      <c r="I20" s="319">
        <f>I18/H18</f>
        <v>0.36363636363636365</v>
      </c>
    </row>
    <row r="21" spans="1:9" s="1" customFormat="1" ht="20.25" customHeight="1" x14ac:dyDescent="0.2">
      <c r="A21" s="15"/>
      <c r="B21" s="581"/>
      <c r="C21" s="584" t="s">
        <v>269</v>
      </c>
      <c r="D21" s="506">
        <v>87</v>
      </c>
      <c r="E21" s="550">
        <v>65</v>
      </c>
      <c r="F21" s="550">
        <v>44</v>
      </c>
      <c r="G21" s="187">
        <v>1624</v>
      </c>
      <c r="H21" s="23">
        <v>229</v>
      </c>
      <c r="I21" s="74">
        <v>133</v>
      </c>
    </row>
    <row r="22" spans="1:9" s="1" customFormat="1" ht="20.25" customHeight="1" x14ac:dyDescent="0.2">
      <c r="A22" s="15"/>
      <c r="B22" s="581"/>
      <c r="C22" s="585"/>
      <c r="D22" s="502"/>
      <c r="E22" s="194">
        <f>E21/D21</f>
        <v>0.74712643678160917</v>
      </c>
      <c r="F22" s="194">
        <f>F21/D21</f>
        <v>0.50574712643678166</v>
      </c>
      <c r="G22" s="311"/>
      <c r="H22" s="312">
        <f>H21/G21</f>
        <v>0.14100985221674878</v>
      </c>
      <c r="I22" s="313">
        <f>I21/G21</f>
        <v>8.1896551724137928E-2</v>
      </c>
    </row>
    <row r="23" spans="1:9" s="1" customFormat="1" ht="20.25" customHeight="1" x14ac:dyDescent="0.2">
      <c r="A23" s="15"/>
      <c r="B23" s="581"/>
      <c r="C23" s="687"/>
      <c r="D23" s="507"/>
      <c r="E23" s="551"/>
      <c r="F23" s="192">
        <f>F21/E21</f>
        <v>0.67692307692307696</v>
      </c>
      <c r="G23" s="317"/>
      <c r="H23" s="318"/>
      <c r="I23" s="319">
        <f>I21/H21</f>
        <v>0.58078602620087338</v>
      </c>
    </row>
    <row r="24" spans="1:9" s="1" customFormat="1" ht="20.25" customHeight="1" x14ac:dyDescent="0.2">
      <c r="A24" s="15"/>
      <c r="B24" s="581"/>
      <c r="C24" s="698" t="s">
        <v>270</v>
      </c>
      <c r="D24" s="508">
        <v>25</v>
      </c>
      <c r="E24" s="550">
        <v>24</v>
      </c>
      <c r="F24" s="550">
        <v>16</v>
      </c>
      <c r="G24" s="187">
        <v>369</v>
      </c>
      <c r="H24" s="23">
        <v>32</v>
      </c>
      <c r="I24" s="74">
        <v>14</v>
      </c>
    </row>
    <row r="25" spans="1:9" s="1" customFormat="1" ht="20.25" customHeight="1" x14ac:dyDescent="0.2">
      <c r="A25" s="15"/>
      <c r="B25" s="581"/>
      <c r="C25" s="670"/>
      <c r="D25" s="502"/>
      <c r="E25" s="194">
        <f>E24/D24</f>
        <v>0.96</v>
      </c>
      <c r="F25" s="194">
        <f>F24/D24</f>
        <v>0.64</v>
      </c>
      <c r="G25" s="311"/>
      <c r="H25" s="312">
        <f>H24/G24</f>
        <v>8.6720867208672087E-2</v>
      </c>
      <c r="I25" s="313">
        <f>I24/G24</f>
        <v>3.7940379403794036E-2</v>
      </c>
    </row>
    <row r="26" spans="1:9" s="1" customFormat="1" ht="20.25" customHeight="1" x14ac:dyDescent="0.2">
      <c r="A26" s="15"/>
      <c r="B26" s="581"/>
      <c r="C26" s="699"/>
      <c r="D26" s="507"/>
      <c r="E26" s="551"/>
      <c r="F26" s="192">
        <f>F24/E24</f>
        <v>0.66666666666666663</v>
      </c>
      <c r="G26" s="317"/>
      <c r="H26" s="318"/>
      <c r="I26" s="319">
        <f>I24/H24</f>
        <v>0.4375</v>
      </c>
    </row>
    <row r="27" spans="1:9" s="1" customFormat="1" ht="20.25" customHeight="1" x14ac:dyDescent="0.2">
      <c r="A27" s="15"/>
      <c r="B27" s="581"/>
      <c r="C27" s="584" t="s">
        <v>271</v>
      </c>
      <c r="D27" s="508">
        <v>82</v>
      </c>
      <c r="E27" s="550">
        <v>51</v>
      </c>
      <c r="F27" s="550">
        <v>31</v>
      </c>
      <c r="G27" s="187">
        <v>391</v>
      </c>
      <c r="H27" s="23">
        <v>107</v>
      </c>
      <c r="I27" s="74">
        <v>47</v>
      </c>
    </row>
    <row r="28" spans="1:9" s="1" customFormat="1" ht="20.25" customHeight="1" x14ac:dyDescent="0.2">
      <c r="A28" s="15"/>
      <c r="B28" s="581"/>
      <c r="C28" s="585"/>
      <c r="D28" s="502"/>
      <c r="E28" s="194">
        <f>E27/D27</f>
        <v>0.62195121951219512</v>
      </c>
      <c r="F28" s="194">
        <f>F27/D27</f>
        <v>0.37804878048780488</v>
      </c>
      <c r="G28" s="311"/>
      <c r="H28" s="312">
        <f>H27/G27</f>
        <v>0.27365728900255754</v>
      </c>
      <c r="I28" s="313">
        <f>I27/G27</f>
        <v>0.12020460358056266</v>
      </c>
    </row>
    <row r="29" spans="1:9" s="1" customFormat="1" ht="20.25" customHeight="1" x14ac:dyDescent="0.2">
      <c r="A29" s="15"/>
      <c r="B29" s="581"/>
      <c r="C29" s="687"/>
      <c r="D29" s="507"/>
      <c r="E29" s="551"/>
      <c r="F29" s="192">
        <f>F27/E27</f>
        <v>0.60784313725490191</v>
      </c>
      <c r="G29" s="317"/>
      <c r="H29" s="318"/>
      <c r="I29" s="319">
        <f>I27/H27</f>
        <v>0.43925233644859812</v>
      </c>
    </row>
    <row r="30" spans="1:9" s="1" customFormat="1" ht="20.25" customHeight="1" x14ac:dyDescent="0.2">
      <c r="A30" s="15"/>
      <c r="B30" s="581"/>
      <c r="C30" s="584" t="s">
        <v>272</v>
      </c>
      <c r="D30" s="508">
        <v>8</v>
      </c>
      <c r="E30" s="550">
        <v>7</v>
      </c>
      <c r="F30" s="550">
        <v>2</v>
      </c>
      <c r="G30" s="186">
        <v>137</v>
      </c>
      <c r="H30" s="8">
        <v>15</v>
      </c>
      <c r="I30" s="75">
        <v>1</v>
      </c>
    </row>
    <row r="31" spans="1:9" s="1" customFormat="1" ht="20.25" customHeight="1" x14ac:dyDescent="0.2">
      <c r="A31" s="15"/>
      <c r="B31" s="581"/>
      <c r="C31" s="585"/>
      <c r="D31" s="502"/>
      <c r="E31" s="194">
        <f>E30/D30</f>
        <v>0.875</v>
      </c>
      <c r="F31" s="194">
        <f>F30/D30</f>
        <v>0.25</v>
      </c>
      <c r="G31" s="311"/>
      <c r="H31" s="312">
        <f>H30/G30</f>
        <v>0.10948905109489052</v>
      </c>
      <c r="I31" s="313">
        <f>I30/G30</f>
        <v>7.2992700729927005E-3</v>
      </c>
    </row>
    <row r="32" spans="1:9" s="1" customFormat="1" ht="20.25" customHeight="1" x14ac:dyDescent="0.2">
      <c r="A32" s="15"/>
      <c r="B32" s="581"/>
      <c r="C32" s="687"/>
      <c r="D32" s="507"/>
      <c r="E32" s="551"/>
      <c r="F32" s="192">
        <f>F30/E30</f>
        <v>0.2857142857142857</v>
      </c>
      <c r="G32" s="317"/>
      <c r="H32" s="318"/>
      <c r="I32" s="319">
        <f>I30/H30</f>
        <v>6.6666666666666666E-2</v>
      </c>
    </row>
    <row r="33" spans="1:9" s="1" customFormat="1" ht="20.25" customHeight="1" x14ac:dyDescent="0.2">
      <c r="A33" s="15"/>
      <c r="B33" s="581"/>
      <c r="C33" s="584" t="s">
        <v>273</v>
      </c>
      <c r="D33" s="508">
        <v>176</v>
      </c>
      <c r="E33" s="550">
        <v>129</v>
      </c>
      <c r="F33" s="550">
        <v>79</v>
      </c>
      <c r="G33" s="187">
        <v>2590</v>
      </c>
      <c r="H33" s="23">
        <v>784</v>
      </c>
      <c r="I33" s="74">
        <v>276</v>
      </c>
    </row>
    <row r="34" spans="1:9" s="1" customFormat="1" ht="20.25" customHeight="1" x14ac:dyDescent="0.2">
      <c r="A34" s="15"/>
      <c r="B34" s="581"/>
      <c r="C34" s="585"/>
      <c r="D34" s="502"/>
      <c r="E34" s="194">
        <f>E33/D33</f>
        <v>0.73295454545454541</v>
      </c>
      <c r="F34" s="194">
        <f>F33/D33</f>
        <v>0.44886363636363635</v>
      </c>
      <c r="G34" s="311"/>
      <c r="H34" s="312">
        <f>H33/G33</f>
        <v>0.30270270270270272</v>
      </c>
      <c r="I34" s="313">
        <f>I33/G33</f>
        <v>0.10656370656370656</v>
      </c>
    </row>
    <row r="35" spans="1:9" s="1" customFormat="1" ht="20.25" customHeight="1" thickBot="1" x14ac:dyDescent="0.25">
      <c r="A35" s="15"/>
      <c r="B35" s="582"/>
      <c r="C35" s="676"/>
      <c r="D35" s="509"/>
      <c r="E35" s="552"/>
      <c r="F35" s="193">
        <f>F33/E33</f>
        <v>0.61240310077519378</v>
      </c>
      <c r="G35" s="321"/>
      <c r="H35" s="322"/>
      <c r="I35" s="323">
        <f>I33/H33</f>
        <v>0.35204081632653061</v>
      </c>
    </row>
    <row r="36" spans="1:9" s="1" customFormat="1" ht="20.25" customHeight="1" thickTop="1" x14ac:dyDescent="0.2">
      <c r="A36" s="15"/>
      <c r="B36" s="580" t="s">
        <v>274</v>
      </c>
      <c r="C36" s="686" t="s">
        <v>275</v>
      </c>
      <c r="D36" s="508">
        <v>106</v>
      </c>
      <c r="E36" s="550">
        <v>54</v>
      </c>
      <c r="F36" s="550">
        <v>20</v>
      </c>
      <c r="G36" s="187">
        <v>127</v>
      </c>
      <c r="H36" s="23">
        <v>35</v>
      </c>
      <c r="I36" s="74">
        <v>6</v>
      </c>
    </row>
    <row r="37" spans="1:9" s="1" customFormat="1" ht="20.25" customHeight="1" x14ac:dyDescent="0.2">
      <c r="A37" s="15"/>
      <c r="B37" s="581"/>
      <c r="C37" s="585"/>
      <c r="D37" s="502"/>
      <c r="E37" s="194">
        <f>E36/D36</f>
        <v>0.50943396226415094</v>
      </c>
      <c r="F37" s="194">
        <f>F36/D36</f>
        <v>0.18867924528301888</v>
      </c>
      <c r="G37" s="311"/>
      <c r="H37" s="312">
        <f>H36/G36</f>
        <v>0.27559055118110237</v>
      </c>
      <c r="I37" s="313">
        <f>I36/G36</f>
        <v>4.7244094488188976E-2</v>
      </c>
    </row>
    <row r="38" spans="1:9" s="1" customFormat="1" ht="20.25" customHeight="1" x14ac:dyDescent="0.2">
      <c r="A38" s="15"/>
      <c r="B38" s="581"/>
      <c r="C38" s="687"/>
      <c r="D38" s="507"/>
      <c r="E38" s="551"/>
      <c r="F38" s="192">
        <f>F36/E36</f>
        <v>0.37037037037037035</v>
      </c>
      <c r="G38" s="317"/>
      <c r="H38" s="318"/>
      <c r="I38" s="319">
        <f>I36/H36</f>
        <v>0.17142857142857143</v>
      </c>
    </row>
    <row r="39" spans="1:9" s="1" customFormat="1" ht="20.25" customHeight="1" x14ac:dyDescent="0.2">
      <c r="A39" s="15"/>
      <c r="B39" s="581"/>
      <c r="C39" s="584" t="s">
        <v>276</v>
      </c>
      <c r="D39" s="508">
        <v>171</v>
      </c>
      <c r="E39" s="550">
        <v>125</v>
      </c>
      <c r="F39" s="550">
        <v>67</v>
      </c>
      <c r="G39" s="187">
        <v>447</v>
      </c>
      <c r="H39" s="23">
        <v>142</v>
      </c>
      <c r="I39" s="74">
        <v>43</v>
      </c>
    </row>
    <row r="40" spans="1:9" s="1" customFormat="1" ht="20.25" customHeight="1" x14ac:dyDescent="0.2">
      <c r="A40" s="15"/>
      <c r="B40" s="581"/>
      <c r="C40" s="585"/>
      <c r="D40" s="502"/>
      <c r="E40" s="194">
        <f>E39/D39</f>
        <v>0.73099415204678364</v>
      </c>
      <c r="F40" s="194">
        <f>F39/D39</f>
        <v>0.391812865497076</v>
      </c>
      <c r="G40" s="311"/>
      <c r="H40" s="312">
        <f>H39/G39</f>
        <v>0.31767337807606266</v>
      </c>
      <c r="I40" s="313">
        <f>I39/G39</f>
        <v>9.6196868008948541E-2</v>
      </c>
    </row>
    <row r="41" spans="1:9" s="1" customFormat="1" ht="20.25" customHeight="1" x14ac:dyDescent="0.2">
      <c r="A41" s="15"/>
      <c r="B41" s="581"/>
      <c r="C41" s="687"/>
      <c r="D41" s="507"/>
      <c r="E41" s="551"/>
      <c r="F41" s="192">
        <f>F39/E39</f>
        <v>0.53600000000000003</v>
      </c>
      <c r="G41" s="317"/>
      <c r="H41" s="318"/>
      <c r="I41" s="319">
        <f>I39/H39</f>
        <v>0.30281690140845069</v>
      </c>
    </row>
    <row r="42" spans="1:9" s="1" customFormat="1" ht="20.25" customHeight="1" x14ac:dyDescent="0.2">
      <c r="A42" s="15"/>
      <c r="B42" s="581"/>
      <c r="C42" s="584" t="s">
        <v>277</v>
      </c>
      <c r="D42" s="508">
        <v>49</v>
      </c>
      <c r="E42" s="550">
        <v>42</v>
      </c>
      <c r="F42" s="550">
        <v>24</v>
      </c>
      <c r="G42" s="186">
        <v>309</v>
      </c>
      <c r="H42" s="8">
        <v>101</v>
      </c>
      <c r="I42" s="75">
        <v>38</v>
      </c>
    </row>
    <row r="43" spans="1:9" s="1" customFormat="1" ht="20.25" customHeight="1" x14ac:dyDescent="0.2">
      <c r="A43" s="15"/>
      <c r="B43" s="581"/>
      <c r="C43" s="585"/>
      <c r="D43" s="502"/>
      <c r="E43" s="194">
        <f>E42/D42</f>
        <v>0.8571428571428571</v>
      </c>
      <c r="F43" s="194">
        <f>F42/D42</f>
        <v>0.48979591836734693</v>
      </c>
      <c r="G43" s="311"/>
      <c r="H43" s="312">
        <f>H42/G42</f>
        <v>0.32686084142394822</v>
      </c>
      <c r="I43" s="313">
        <f>I42/G42</f>
        <v>0.12297734627831715</v>
      </c>
    </row>
    <row r="44" spans="1:9" s="1" customFormat="1" ht="20.25" customHeight="1" x14ac:dyDescent="0.2">
      <c r="A44" s="15"/>
      <c r="B44" s="581"/>
      <c r="C44" s="687"/>
      <c r="D44" s="507"/>
      <c r="E44" s="551"/>
      <c r="F44" s="192">
        <f>F42/E42</f>
        <v>0.5714285714285714</v>
      </c>
      <c r="G44" s="317"/>
      <c r="H44" s="318"/>
      <c r="I44" s="319">
        <f>I42/H42</f>
        <v>0.37623762376237624</v>
      </c>
    </row>
    <row r="45" spans="1:9" s="1" customFormat="1" ht="20.25" customHeight="1" x14ac:dyDescent="0.2">
      <c r="A45" s="15"/>
      <c r="B45" s="581"/>
      <c r="C45" s="584" t="s">
        <v>278</v>
      </c>
      <c r="D45" s="508">
        <v>38</v>
      </c>
      <c r="E45" s="550">
        <v>37</v>
      </c>
      <c r="F45" s="550">
        <v>28</v>
      </c>
      <c r="G45" s="186">
        <v>610</v>
      </c>
      <c r="H45" s="8">
        <v>189</v>
      </c>
      <c r="I45" s="75">
        <v>76</v>
      </c>
    </row>
    <row r="46" spans="1:9" s="1" customFormat="1" ht="20.25" customHeight="1" x14ac:dyDescent="0.2">
      <c r="A46" s="15"/>
      <c r="B46" s="581"/>
      <c r="C46" s="585"/>
      <c r="D46" s="502"/>
      <c r="E46" s="194">
        <f>E45/D45</f>
        <v>0.97368421052631582</v>
      </c>
      <c r="F46" s="194">
        <f>F45/D45</f>
        <v>0.73684210526315785</v>
      </c>
      <c r="G46" s="311"/>
      <c r="H46" s="312">
        <f>H45/G45</f>
        <v>0.30983606557377047</v>
      </c>
      <c r="I46" s="313">
        <f>I45/G45</f>
        <v>0.12459016393442623</v>
      </c>
    </row>
    <row r="47" spans="1:9" s="1" customFormat="1" ht="20.25" customHeight="1" x14ac:dyDescent="0.2">
      <c r="A47" s="15"/>
      <c r="B47" s="581"/>
      <c r="C47" s="687"/>
      <c r="D47" s="507"/>
      <c r="E47" s="551"/>
      <c r="F47" s="192">
        <f>F45/E45</f>
        <v>0.7567567567567568</v>
      </c>
      <c r="G47" s="317"/>
      <c r="H47" s="318"/>
      <c r="I47" s="319">
        <f>I45/H45</f>
        <v>0.40211640211640209</v>
      </c>
    </row>
    <row r="48" spans="1:9" s="1" customFormat="1" ht="20.25" customHeight="1" x14ac:dyDescent="0.2">
      <c r="A48" s="15"/>
      <c r="B48" s="581"/>
      <c r="C48" s="584" t="s">
        <v>279</v>
      </c>
      <c r="D48" s="508">
        <v>33</v>
      </c>
      <c r="E48" s="550">
        <v>29</v>
      </c>
      <c r="F48" s="550">
        <v>24</v>
      </c>
      <c r="G48" s="186">
        <v>617</v>
      </c>
      <c r="H48" s="8">
        <v>163</v>
      </c>
      <c r="I48" s="75">
        <v>78</v>
      </c>
    </row>
    <row r="49" spans="1:9" s="1" customFormat="1" ht="20.25" customHeight="1" x14ac:dyDescent="0.2">
      <c r="A49" s="15"/>
      <c r="B49" s="581"/>
      <c r="C49" s="585"/>
      <c r="D49" s="502"/>
      <c r="E49" s="194">
        <f>E48/D48</f>
        <v>0.87878787878787878</v>
      </c>
      <c r="F49" s="194">
        <f>F48/D48</f>
        <v>0.72727272727272729</v>
      </c>
      <c r="G49" s="311"/>
      <c r="H49" s="312">
        <f>H48/G48</f>
        <v>0.26418152350081037</v>
      </c>
      <c r="I49" s="313">
        <f>I48/G48</f>
        <v>0.12641815235008103</v>
      </c>
    </row>
    <row r="50" spans="1:9" s="1" customFormat="1" ht="20.25" customHeight="1" x14ac:dyDescent="0.2">
      <c r="A50" s="15"/>
      <c r="B50" s="581"/>
      <c r="C50" s="687"/>
      <c r="D50" s="507"/>
      <c r="E50" s="551"/>
      <c r="F50" s="192">
        <f>F48/E48</f>
        <v>0.82758620689655171</v>
      </c>
      <c r="G50" s="317"/>
      <c r="H50" s="318"/>
      <c r="I50" s="319">
        <f>I48/H48</f>
        <v>0.4785276073619632</v>
      </c>
    </row>
    <row r="51" spans="1:9" s="1" customFormat="1" ht="20.25" customHeight="1" x14ac:dyDescent="0.2">
      <c r="A51" s="15"/>
      <c r="B51" s="581"/>
      <c r="C51" s="584" t="s">
        <v>280</v>
      </c>
      <c r="D51" s="508">
        <v>30</v>
      </c>
      <c r="E51" s="477">
        <v>28</v>
      </c>
      <c r="F51" s="477">
        <v>25</v>
      </c>
      <c r="G51" s="186">
        <v>3222</v>
      </c>
      <c r="H51" s="8">
        <v>592</v>
      </c>
      <c r="I51" s="75">
        <v>250</v>
      </c>
    </row>
    <row r="52" spans="1:9" s="1" customFormat="1" ht="20.25" customHeight="1" x14ac:dyDescent="0.2">
      <c r="A52" s="15"/>
      <c r="B52" s="581"/>
      <c r="C52" s="585"/>
      <c r="D52" s="502"/>
      <c r="E52" s="194">
        <f>E51/D51</f>
        <v>0.93333333333333335</v>
      </c>
      <c r="F52" s="194">
        <f>F51/D51</f>
        <v>0.83333333333333337</v>
      </c>
      <c r="G52" s="311"/>
      <c r="H52" s="312">
        <f>H51/G51</f>
        <v>0.18373680943513346</v>
      </c>
      <c r="I52" s="313">
        <f>I51/G51</f>
        <v>7.7591558038485414E-2</v>
      </c>
    </row>
    <row r="53" spans="1:9" s="1" customFormat="1" ht="20.25" customHeight="1" thickBot="1" x14ac:dyDescent="0.25">
      <c r="A53" s="15"/>
      <c r="B53" s="581"/>
      <c r="C53" s="676"/>
      <c r="D53" s="509"/>
      <c r="E53" s="552"/>
      <c r="F53" s="193">
        <f>F51/E51</f>
        <v>0.8928571428571429</v>
      </c>
      <c r="G53" s="321"/>
      <c r="H53" s="322"/>
      <c r="I53" s="323">
        <f>I51/H51</f>
        <v>0.42229729729729731</v>
      </c>
    </row>
    <row r="54" spans="1:9" s="1" customFormat="1" ht="20.25" customHeight="1" thickTop="1" x14ac:dyDescent="0.2">
      <c r="A54" s="15"/>
      <c r="B54" s="581"/>
      <c r="C54" s="179" t="s">
        <v>281</v>
      </c>
      <c r="D54" s="85">
        <f t="shared" ref="D54:I54" si="0">D39+D42+D45+D48</f>
        <v>291</v>
      </c>
      <c r="E54" s="387">
        <f t="shared" si="0"/>
        <v>233</v>
      </c>
      <c r="F54" s="387">
        <f t="shared" si="0"/>
        <v>143</v>
      </c>
      <c r="G54" s="187">
        <f t="shared" si="0"/>
        <v>1983</v>
      </c>
      <c r="H54" s="23">
        <f t="shared" si="0"/>
        <v>595</v>
      </c>
      <c r="I54" s="74">
        <f t="shared" si="0"/>
        <v>235</v>
      </c>
    </row>
    <row r="55" spans="1:9" s="1" customFormat="1" ht="20.25" customHeight="1" x14ac:dyDescent="0.2">
      <c r="A55" s="15"/>
      <c r="B55" s="581"/>
      <c r="C55" s="290" t="s">
        <v>282</v>
      </c>
      <c r="D55" s="502"/>
      <c r="E55" s="194">
        <f>E54/D54</f>
        <v>0.80068728522336774</v>
      </c>
      <c r="F55" s="194">
        <f>F54/D54</f>
        <v>0.49140893470790376</v>
      </c>
      <c r="G55" s="311"/>
      <c r="H55" s="312">
        <f>H54/G54</f>
        <v>0.30005042864346948</v>
      </c>
      <c r="I55" s="313">
        <f>I54/G54</f>
        <v>0.11850731215330308</v>
      </c>
    </row>
    <row r="56" spans="1:9" s="1" customFormat="1" ht="20.25" customHeight="1" x14ac:dyDescent="0.2">
      <c r="A56" s="15"/>
      <c r="B56" s="581"/>
      <c r="C56" s="16"/>
      <c r="D56" s="507"/>
      <c r="E56" s="551"/>
      <c r="F56" s="192">
        <f>F54/E54</f>
        <v>0.61373390557939911</v>
      </c>
      <c r="G56" s="317"/>
      <c r="H56" s="318"/>
      <c r="I56" s="319">
        <f>I54/H54</f>
        <v>0.3949579831932773</v>
      </c>
    </row>
    <row r="57" spans="1:9" s="1" customFormat="1" ht="20.25" customHeight="1" x14ac:dyDescent="0.2">
      <c r="A57" s="15"/>
      <c r="B57" s="581"/>
      <c r="C57" s="180" t="s">
        <v>281</v>
      </c>
      <c r="D57" s="85">
        <f t="shared" ref="D57:I57" si="1">D42+D45+D48+D51</f>
        <v>150</v>
      </c>
      <c r="E57" s="387">
        <f t="shared" si="1"/>
        <v>136</v>
      </c>
      <c r="F57" s="387">
        <f t="shared" si="1"/>
        <v>101</v>
      </c>
      <c r="G57" s="186">
        <f t="shared" si="1"/>
        <v>4758</v>
      </c>
      <c r="H57" s="310">
        <f t="shared" si="1"/>
        <v>1045</v>
      </c>
      <c r="I57" s="75">
        <f t="shared" si="1"/>
        <v>442</v>
      </c>
    </row>
    <row r="58" spans="1:9" s="1" customFormat="1" ht="20.25" customHeight="1" x14ac:dyDescent="0.2">
      <c r="A58" s="15"/>
      <c r="B58" s="581"/>
      <c r="C58" s="290" t="s">
        <v>283</v>
      </c>
      <c r="D58" s="502"/>
      <c r="E58" s="194">
        <f>E57/D57</f>
        <v>0.90666666666666662</v>
      </c>
      <c r="F58" s="194">
        <f>F57/D57</f>
        <v>0.67333333333333334</v>
      </c>
      <c r="G58" s="311"/>
      <c r="H58" s="312">
        <f>H57/G57</f>
        <v>0.21963009667927702</v>
      </c>
      <c r="I58" s="313">
        <f>I57/G57</f>
        <v>9.2896174863387984E-2</v>
      </c>
    </row>
    <row r="59" spans="1:9" s="1" customFormat="1" ht="20.25" customHeight="1" thickBot="1" x14ac:dyDescent="0.25">
      <c r="A59" s="15"/>
      <c r="B59" s="587"/>
      <c r="C59" s="16"/>
      <c r="D59" s="507"/>
      <c r="E59" s="551"/>
      <c r="F59" s="192">
        <f>F57/E57</f>
        <v>0.74264705882352944</v>
      </c>
      <c r="G59" s="324"/>
      <c r="H59" s="325"/>
      <c r="I59" s="326">
        <f>I57/H57</f>
        <v>0.42296650717703349</v>
      </c>
    </row>
    <row r="60" spans="1:9" s="1" customFormat="1" x14ac:dyDescent="0.2">
      <c r="A60" s="15"/>
      <c r="B60" s="17"/>
      <c r="C60" s="21"/>
      <c r="D60" s="18"/>
      <c r="E60" s="18"/>
      <c r="F60" s="18"/>
      <c r="G60" s="177"/>
    </row>
    <row r="61" spans="1:9" s="1" customFormat="1" x14ac:dyDescent="0.2">
      <c r="A61" s="15"/>
      <c r="B61" s="15"/>
      <c r="C61" s="15"/>
      <c r="D61" s="15"/>
      <c r="E61" s="15"/>
      <c r="F61" s="15"/>
      <c r="G61" s="178"/>
    </row>
    <row r="62" spans="1:9" s="1" customFormat="1" x14ac:dyDescent="0.2">
      <c r="A62" s="15"/>
      <c r="B62" s="15"/>
      <c r="C62" s="15"/>
      <c r="D62" s="15"/>
      <c r="E62" s="15"/>
      <c r="F62" s="15"/>
      <c r="G62" s="178"/>
    </row>
    <row r="63" spans="1:9" s="1" customFormat="1" x14ac:dyDescent="0.2">
      <c r="A63" s="15"/>
      <c r="B63" s="15"/>
      <c r="C63" s="15"/>
      <c r="D63" s="15"/>
      <c r="E63" s="15"/>
      <c r="F63" s="15"/>
      <c r="G63" s="178"/>
    </row>
    <row r="64" spans="1:9" s="1" customFormat="1" x14ac:dyDescent="0.2">
      <c r="A64" s="15"/>
      <c r="B64" s="15"/>
      <c r="C64" s="15"/>
      <c r="D64" s="15"/>
      <c r="E64" s="15"/>
      <c r="F64" s="15"/>
      <c r="G64" s="178"/>
    </row>
    <row r="65" spans="1:7" s="1" customFormat="1" x14ac:dyDescent="0.2">
      <c r="A65" s="15"/>
      <c r="B65" s="15"/>
      <c r="C65" s="15"/>
      <c r="D65" s="15"/>
      <c r="E65" s="15"/>
      <c r="F65" s="15"/>
      <c r="G65" s="178"/>
    </row>
    <row r="66" spans="1:7" s="1" customFormat="1" x14ac:dyDescent="0.2">
      <c r="A66" s="15"/>
      <c r="B66" s="15"/>
      <c r="C66" s="15"/>
      <c r="D66" s="15"/>
      <c r="E66" s="15"/>
      <c r="F66" s="15"/>
      <c r="G66" s="178"/>
    </row>
    <row r="67" spans="1:7" s="1" customFormat="1" x14ac:dyDescent="0.2">
      <c r="A67" s="15"/>
      <c r="B67" s="15"/>
      <c r="C67" s="15"/>
      <c r="D67" s="15"/>
      <c r="E67" s="15"/>
      <c r="F67" s="15"/>
      <c r="G67" s="178"/>
    </row>
    <row r="68" spans="1:7" s="1" customFormat="1" x14ac:dyDescent="0.2">
      <c r="A68" s="15"/>
      <c r="B68" s="15"/>
      <c r="C68" s="15"/>
      <c r="D68" s="15"/>
      <c r="E68" s="15"/>
      <c r="F68" s="15"/>
      <c r="G68" s="178"/>
    </row>
  </sheetData>
  <mergeCells count="22">
    <mergeCell ref="F11:F14"/>
    <mergeCell ref="B11:C14"/>
    <mergeCell ref="C24:C26"/>
    <mergeCell ref="C27:C29"/>
    <mergeCell ref="C42:C44"/>
    <mergeCell ref="C30:C32"/>
    <mergeCell ref="C51:C53"/>
    <mergeCell ref="I12:I14"/>
    <mergeCell ref="B15:C17"/>
    <mergeCell ref="B18:B35"/>
    <mergeCell ref="C18:C20"/>
    <mergeCell ref="C21:C23"/>
    <mergeCell ref="G11:G14"/>
    <mergeCell ref="D11:D14"/>
    <mergeCell ref="E11:E14"/>
    <mergeCell ref="C33:C35"/>
    <mergeCell ref="H11:H14"/>
    <mergeCell ref="B36:B59"/>
    <mergeCell ref="C36:C38"/>
    <mergeCell ref="C39:C41"/>
    <mergeCell ref="C48:C50"/>
    <mergeCell ref="C45:C47"/>
  </mergeCells>
  <phoneticPr fontId="2"/>
  <printOptions horizontalCentered="1" verticalCentered="1"/>
  <pageMargins left="0.9055118110236221" right="0.62992125984251968" top="0.39370078740157483" bottom="0.74803149606299213" header="0.31496062992125984" footer="0.31496062992125984"/>
  <pageSetup paperSize="9" scale="6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>
    <tabColor rgb="FF00B0F0"/>
  </sheetPr>
  <dimension ref="A2:X42"/>
  <sheetViews>
    <sheetView view="pageBreakPreview" topLeftCell="A46" zoomScaleNormal="87" zoomScaleSheetLayoutView="100" workbookViewId="0">
      <selection activeCell="B4" sqref="B4"/>
    </sheetView>
  </sheetViews>
  <sheetFormatPr defaultColWidth="9" defaultRowHeight="13.2" x14ac:dyDescent="0.2"/>
  <cols>
    <col min="1" max="1" width="4.21875" customWidth="1"/>
    <col min="3" max="3" width="19.6640625" customWidth="1"/>
    <col min="4" max="6" width="26.33203125" customWidth="1"/>
  </cols>
  <sheetData>
    <row r="2" spans="1:24" ht="14.4" x14ac:dyDescent="0.2">
      <c r="B2" s="20" t="s">
        <v>284</v>
      </c>
    </row>
    <row r="4" spans="1:24" s="1" customFormat="1" x14ac:dyDescent="0.2">
      <c r="A4" s="15"/>
      <c r="E4" s="30" t="s">
        <v>285</v>
      </c>
    </row>
    <row r="5" spans="1:24" s="1" customFormat="1" x14ac:dyDescent="0.2">
      <c r="A5" s="15"/>
      <c r="E5" s="30" t="s">
        <v>286</v>
      </c>
    </row>
    <row r="6" spans="1:24" s="1" customFormat="1" ht="6.75" customHeight="1" x14ac:dyDescent="0.2">
      <c r="A6" s="15"/>
    </row>
    <row r="7" spans="1:24" s="1" customFormat="1" ht="15" thickBot="1" x14ac:dyDescent="0.25">
      <c r="A7" s="15"/>
      <c r="B7" s="20"/>
      <c r="E7" s="2"/>
      <c r="F7" s="2" t="s">
        <v>258</v>
      </c>
    </row>
    <row r="8" spans="1:24" s="1" customFormat="1" ht="15" customHeight="1" x14ac:dyDescent="0.2">
      <c r="A8" s="15"/>
      <c r="B8" s="696"/>
      <c r="C8" s="696"/>
      <c r="D8" s="677" t="s">
        <v>287</v>
      </c>
      <c r="E8" s="702" t="s">
        <v>288</v>
      </c>
      <c r="F8" s="175"/>
    </row>
    <row r="9" spans="1:24" s="1" customFormat="1" ht="15" customHeight="1" x14ac:dyDescent="0.2">
      <c r="A9" s="15"/>
      <c r="B9" s="696"/>
      <c r="C9" s="696"/>
      <c r="D9" s="700"/>
      <c r="E9" s="703"/>
      <c r="F9" s="677" t="s">
        <v>289</v>
      </c>
    </row>
    <row r="10" spans="1:24" s="1" customFormat="1" ht="10.5" customHeight="1" x14ac:dyDescent="0.2">
      <c r="A10" s="15"/>
      <c r="B10" s="696"/>
      <c r="C10" s="696"/>
      <c r="D10" s="700"/>
      <c r="E10" s="703"/>
      <c r="F10" s="678"/>
    </row>
    <row r="11" spans="1:24" s="1" customFormat="1" ht="44.25" customHeight="1" x14ac:dyDescent="0.2">
      <c r="A11" s="15"/>
      <c r="B11" s="696"/>
      <c r="C11" s="696"/>
      <c r="D11" s="701"/>
      <c r="E11" s="704"/>
      <c r="F11" s="679"/>
      <c r="X11" s="1" t="s">
        <v>265</v>
      </c>
    </row>
    <row r="12" spans="1:24" s="1" customFormat="1" ht="20.25" customHeight="1" x14ac:dyDescent="0.2">
      <c r="A12" s="15"/>
      <c r="B12" s="680" t="s">
        <v>266</v>
      </c>
      <c r="C12" s="705"/>
      <c r="D12" s="327">
        <v>427</v>
      </c>
      <c r="E12" s="186">
        <f>E14+E16+E18+E20+E22+E24</f>
        <v>3453</v>
      </c>
      <c r="F12" s="75">
        <f>F14+F16+F18+F20+F22+F24</f>
        <v>594</v>
      </c>
    </row>
    <row r="13" spans="1:24" s="1" customFormat="1" ht="20.25" customHeight="1" thickBot="1" x14ac:dyDescent="0.25">
      <c r="A13" s="15"/>
      <c r="B13" s="682"/>
      <c r="C13" s="706"/>
      <c r="D13" s="328"/>
      <c r="E13" s="311"/>
      <c r="F13" s="313">
        <f>F12/E12</f>
        <v>0.17202432667245873</v>
      </c>
    </row>
    <row r="14" spans="1:24" s="1" customFormat="1" ht="20.25" customHeight="1" thickTop="1" x14ac:dyDescent="0.2">
      <c r="A14" s="15"/>
      <c r="B14" s="580" t="s">
        <v>267</v>
      </c>
      <c r="C14" s="686" t="s">
        <v>268</v>
      </c>
      <c r="D14" s="316">
        <v>49</v>
      </c>
      <c r="E14" s="185">
        <v>234</v>
      </c>
      <c r="F14" s="73">
        <v>33</v>
      </c>
    </row>
    <row r="15" spans="1:24" s="1" customFormat="1" ht="20.25" customHeight="1" x14ac:dyDescent="0.2">
      <c r="A15" s="15"/>
      <c r="B15" s="581"/>
      <c r="C15" s="585"/>
      <c r="D15" s="329"/>
      <c r="E15" s="330"/>
      <c r="F15" s="331">
        <f>F14/E14</f>
        <v>0.14102564102564102</v>
      </c>
    </row>
    <row r="16" spans="1:24" s="1" customFormat="1" ht="20.25" customHeight="1" x14ac:dyDescent="0.2">
      <c r="A16" s="15"/>
      <c r="B16" s="581"/>
      <c r="C16" s="584" t="s">
        <v>269</v>
      </c>
      <c r="D16" s="309">
        <v>87</v>
      </c>
      <c r="E16" s="186">
        <v>903</v>
      </c>
      <c r="F16" s="75">
        <v>58</v>
      </c>
    </row>
    <row r="17" spans="1:6" s="1" customFormat="1" ht="20.25" customHeight="1" x14ac:dyDescent="0.2">
      <c r="A17" s="15"/>
      <c r="B17" s="581"/>
      <c r="C17" s="585"/>
      <c r="D17" s="332"/>
      <c r="E17" s="333"/>
      <c r="F17" s="334">
        <f>F16/E16</f>
        <v>6.4230343300110737E-2</v>
      </c>
    </row>
    <row r="18" spans="1:6" s="1" customFormat="1" ht="20.25" customHeight="1" x14ac:dyDescent="0.2">
      <c r="A18" s="15"/>
      <c r="B18" s="581"/>
      <c r="C18" s="698" t="s">
        <v>270</v>
      </c>
      <c r="D18" s="309">
        <v>25</v>
      </c>
      <c r="E18" s="186">
        <v>334</v>
      </c>
      <c r="F18" s="75">
        <v>11</v>
      </c>
    </row>
    <row r="19" spans="1:6" s="1" customFormat="1" ht="20.25" customHeight="1" x14ac:dyDescent="0.2">
      <c r="A19" s="15"/>
      <c r="B19" s="581"/>
      <c r="C19" s="670"/>
      <c r="D19" s="332"/>
      <c r="E19" s="333"/>
      <c r="F19" s="334">
        <f>F18/E18</f>
        <v>3.2934131736526949E-2</v>
      </c>
    </row>
    <row r="20" spans="1:6" s="1" customFormat="1" ht="20.25" customHeight="1" x14ac:dyDescent="0.2">
      <c r="A20" s="15"/>
      <c r="B20" s="581"/>
      <c r="C20" s="584" t="s">
        <v>271</v>
      </c>
      <c r="D20" s="309">
        <v>82</v>
      </c>
      <c r="E20" s="186">
        <v>371</v>
      </c>
      <c r="F20" s="75">
        <v>52</v>
      </c>
    </row>
    <row r="21" spans="1:6" s="1" customFormat="1" ht="20.25" customHeight="1" x14ac:dyDescent="0.2">
      <c r="A21" s="15"/>
      <c r="B21" s="581"/>
      <c r="C21" s="585"/>
      <c r="D21" s="332"/>
      <c r="E21" s="333"/>
      <c r="F21" s="334">
        <f>F20/E20</f>
        <v>0.14016172506738545</v>
      </c>
    </row>
    <row r="22" spans="1:6" s="1" customFormat="1" ht="20.25" customHeight="1" x14ac:dyDescent="0.2">
      <c r="A22" s="15"/>
      <c r="B22" s="581"/>
      <c r="C22" s="584" t="s">
        <v>272</v>
      </c>
      <c r="D22" s="309">
        <v>8</v>
      </c>
      <c r="E22" s="186">
        <v>140</v>
      </c>
      <c r="F22" s="75">
        <v>20</v>
      </c>
    </row>
    <row r="23" spans="1:6" s="1" customFormat="1" ht="20.25" customHeight="1" x14ac:dyDescent="0.2">
      <c r="A23" s="15"/>
      <c r="B23" s="581"/>
      <c r="C23" s="585"/>
      <c r="D23" s="332"/>
      <c r="E23" s="333"/>
      <c r="F23" s="334">
        <f>F22/E22</f>
        <v>0.14285714285714285</v>
      </c>
    </row>
    <row r="24" spans="1:6" s="1" customFormat="1" ht="20.25" customHeight="1" x14ac:dyDescent="0.2">
      <c r="A24" s="15"/>
      <c r="B24" s="581"/>
      <c r="C24" s="584" t="s">
        <v>273</v>
      </c>
      <c r="D24" s="309">
        <v>176</v>
      </c>
      <c r="E24" s="186">
        <v>1471</v>
      </c>
      <c r="F24" s="75">
        <v>420</v>
      </c>
    </row>
    <row r="25" spans="1:6" s="1" customFormat="1" ht="20.25" customHeight="1" thickBot="1" x14ac:dyDescent="0.25">
      <c r="A25" s="15"/>
      <c r="B25" s="581"/>
      <c r="C25" s="585"/>
      <c r="D25" s="329"/>
      <c r="E25" s="330"/>
      <c r="F25" s="331">
        <f>F24/E24</f>
        <v>0.28552005438477224</v>
      </c>
    </row>
    <row r="26" spans="1:6" s="1" customFormat="1" ht="20.25" customHeight="1" thickTop="1" x14ac:dyDescent="0.2">
      <c r="A26" s="15"/>
      <c r="B26" s="580" t="s">
        <v>274</v>
      </c>
      <c r="C26" s="686" t="s">
        <v>275</v>
      </c>
      <c r="D26" s="316">
        <v>106</v>
      </c>
      <c r="E26" s="185">
        <v>153</v>
      </c>
      <c r="F26" s="73">
        <v>41</v>
      </c>
    </row>
    <row r="27" spans="1:6" s="1" customFormat="1" ht="20.25" customHeight="1" x14ac:dyDescent="0.2">
      <c r="A27" s="15"/>
      <c r="B27" s="581"/>
      <c r="C27" s="585"/>
      <c r="D27" s="332"/>
      <c r="E27" s="333"/>
      <c r="F27" s="334">
        <f>F26/E26</f>
        <v>0.26797385620915032</v>
      </c>
    </row>
    <row r="28" spans="1:6" s="1" customFormat="1" ht="20.25" customHeight="1" x14ac:dyDescent="0.2">
      <c r="A28" s="15"/>
      <c r="B28" s="581"/>
      <c r="C28" s="584" t="s">
        <v>276</v>
      </c>
      <c r="D28" s="320">
        <v>171</v>
      </c>
      <c r="E28" s="187">
        <v>465</v>
      </c>
      <c r="F28" s="74">
        <v>114</v>
      </c>
    </row>
    <row r="29" spans="1:6" s="1" customFormat="1" ht="20.25" customHeight="1" x14ac:dyDescent="0.2">
      <c r="A29" s="15"/>
      <c r="B29" s="581"/>
      <c r="C29" s="585"/>
      <c r="D29" s="332"/>
      <c r="E29" s="311"/>
      <c r="F29" s="313">
        <f>F28/E28</f>
        <v>0.24516129032258063</v>
      </c>
    </row>
    <row r="30" spans="1:6" s="1" customFormat="1" ht="20.25" customHeight="1" x14ac:dyDescent="0.2">
      <c r="A30" s="15"/>
      <c r="B30" s="581"/>
      <c r="C30" s="584" t="s">
        <v>277</v>
      </c>
      <c r="D30" s="329">
        <v>49</v>
      </c>
      <c r="E30" s="186">
        <v>214</v>
      </c>
      <c r="F30" s="75">
        <v>64</v>
      </c>
    </row>
    <row r="31" spans="1:6" s="1" customFormat="1" ht="20.25" customHeight="1" x14ac:dyDescent="0.2">
      <c r="A31" s="15"/>
      <c r="B31" s="581"/>
      <c r="C31" s="585"/>
      <c r="D31" s="332"/>
      <c r="E31" s="311"/>
      <c r="F31" s="313">
        <f>F30/E30</f>
        <v>0.29906542056074764</v>
      </c>
    </row>
    <row r="32" spans="1:6" s="1" customFormat="1" ht="20.25" customHeight="1" x14ac:dyDescent="0.2">
      <c r="A32" s="15"/>
      <c r="B32" s="581"/>
      <c r="C32" s="584" t="s">
        <v>278</v>
      </c>
      <c r="D32" s="329">
        <v>38</v>
      </c>
      <c r="E32" s="186">
        <v>283</v>
      </c>
      <c r="F32" s="75">
        <v>65</v>
      </c>
    </row>
    <row r="33" spans="1:6" s="1" customFormat="1" ht="20.25" customHeight="1" x14ac:dyDescent="0.2">
      <c r="A33" s="15"/>
      <c r="B33" s="581"/>
      <c r="C33" s="585"/>
      <c r="D33" s="332"/>
      <c r="E33" s="311"/>
      <c r="F33" s="313">
        <f>F32/E32</f>
        <v>0.22968197879858657</v>
      </c>
    </row>
    <row r="34" spans="1:6" s="1" customFormat="1" ht="20.25" customHeight="1" x14ac:dyDescent="0.2">
      <c r="A34" s="15"/>
      <c r="B34" s="581"/>
      <c r="C34" s="584" t="s">
        <v>279</v>
      </c>
      <c r="D34" s="329">
        <v>33</v>
      </c>
      <c r="E34" s="186">
        <v>472</v>
      </c>
      <c r="F34" s="75">
        <v>65</v>
      </c>
    </row>
    <row r="35" spans="1:6" s="1" customFormat="1" ht="20.25" customHeight="1" x14ac:dyDescent="0.2">
      <c r="A35" s="15"/>
      <c r="B35" s="581"/>
      <c r="C35" s="585"/>
      <c r="D35" s="332"/>
      <c r="E35" s="311"/>
      <c r="F35" s="313">
        <f>F34/E34</f>
        <v>0.13771186440677965</v>
      </c>
    </row>
    <row r="36" spans="1:6" s="1" customFormat="1" ht="20.25" customHeight="1" x14ac:dyDescent="0.2">
      <c r="A36" s="15"/>
      <c r="B36" s="581"/>
      <c r="C36" s="584" t="s">
        <v>280</v>
      </c>
      <c r="D36" s="320">
        <v>30</v>
      </c>
      <c r="E36" s="186">
        <v>1866</v>
      </c>
      <c r="F36" s="75">
        <v>245</v>
      </c>
    </row>
    <row r="37" spans="1:6" s="1" customFormat="1" ht="20.25" customHeight="1" thickBot="1" x14ac:dyDescent="0.25">
      <c r="A37" s="15"/>
      <c r="B37" s="581"/>
      <c r="C37" s="585"/>
      <c r="D37" s="329"/>
      <c r="E37" s="330"/>
      <c r="F37" s="331">
        <f>F36/E36</f>
        <v>0.13129689174705253</v>
      </c>
    </row>
    <row r="38" spans="1:6" s="1" customFormat="1" ht="20.25" customHeight="1" thickTop="1" x14ac:dyDescent="0.2">
      <c r="A38" s="15"/>
      <c r="B38" s="581"/>
      <c r="C38" s="182" t="s">
        <v>281</v>
      </c>
      <c r="D38" s="183">
        <f>D28+D30+D32+D34</f>
        <v>291</v>
      </c>
      <c r="E38" s="335">
        <f>E28+E30+E32+E34</f>
        <v>1434</v>
      </c>
      <c r="F38" s="197">
        <f>F28+F30+F32+F34</f>
        <v>308</v>
      </c>
    </row>
    <row r="39" spans="1:6" s="1" customFormat="1" ht="20.25" customHeight="1" x14ac:dyDescent="0.2">
      <c r="A39" s="15"/>
      <c r="B39" s="581"/>
      <c r="C39" s="16" t="s">
        <v>282</v>
      </c>
      <c r="D39" s="332"/>
      <c r="E39" s="333"/>
      <c r="F39" s="334">
        <f>F38/E38</f>
        <v>0.21478382147838215</v>
      </c>
    </row>
    <row r="40" spans="1:6" s="1" customFormat="1" ht="20.25" customHeight="1" x14ac:dyDescent="0.2">
      <c r="A40" s="15"/>
      <c r="B40" s="581"/>
      <c r="C40" s="180" t="s">
        <v>281</v>
      </c>
      <c r="D40" s="184">
        <f>D30+D32+D34+D36</f>
        <v>150</v>
      </c>
      <c r="E40" s="336">
        <f>E30+E32+E34+E36</f>
        <v>2835</v>
      </c>
      <c r="F40" s="198">
        <f>F30+F32+F34+F36</f>
        <v>439</v>
      </c>
    </row>
    <row r="41" spans="1:6" s="1" customFormat="1" ht="20.25" customHeight="1" thickBot="1" x14ac:dyDescent="0.25">
      <c r="A41" s="15"/>
      <c r="B41" s="587"/>
      <c r="C41" s="16" t="s">
        <v>283</v>
      </c>
      <c r="D41" s="332"/>
      <c r="E41" s="337"/>
      <c r="F41" s="338">
        <f>F40/E40</f>
        <v>0.15485008818342152</v>
      </c>
    </row>
    <row r="42" spans="1:6" s="1" customFormat="1" x14ac:dyDescent="0.2">
      <c r="A42" s="15"/>
      <c r="B42" s="17"/>
      <c r="C42" s="21"/>
      <c r="D42" s="18"/>
      <c r="E42" s="177"/>
    </row>
  </sheetData>
  <mergeCells count="19">
    <mergeCell ref="B26:B41"/>
    <mergeCell ref="C26:C27"/>
    <mergeCell ref="C28:C29"/>
    <mergeCell ref="C30:C31"/>
    <mergeCell ref="C32:C33"/>
    <mergeCell ref="C34:C35"/>
    <mergeCell ref="C36:C37"/>
    <mergeCell ref="B14:B25"/>
    <mergeCell ref="C14:C15"/>
    <mergeCell ref="C16:C17"/>
    <mergeCell ref="C18:C19"/>
    <mergeCell ref="C20:C21"/>
    <mergeCell ref="C22:C23"/>
    <mergeCell ref="C24:C25"/>
    <mergeCell ref="B8:C11"/>
    <mergeCell ref="D8:D11"/>
    <mergeCell ref="E8:E11"/>
    <mergeCell ref="F9:F11"/>
    <mergeCell ref="B12:C13"/>
  </mergeCells>
  <phoneticPr fontId="2"/>
  <printOptions horizontalCentered="1"/>
  <pageMargins left="0.9055118110236221" right="0.51181102362204722" top="0.39370078740157483" bottom="0.74803149606299213" header="0.31496062992125984" footer="0.31496062992125984"/>
  <pageSetup paperSize="9"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bc35bfd-7794-4c8c-b846-d4ae8f13a48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0ABA4F1B5428A45BA756470C4A01D69" ma:contentTypeVersion="18" ma:contentTypeDescription="新しいドキュメントを作成します。" ma:contentTypeScope="" ma:versionID="950796619167ac5004acfda2176bc90b">
  <xsd:schema xmlns:xsd="http://www.w3.org/2001/XMLSchema" xmlns:xs="http://www.w3.org/2001/XMLSchema" xmlns:p="http://schemas.microsoft.com/office/2006/metadata/properties" xmlns:ns3="caaac1a8-278e-4f0b-b907-c321bbf0f875" xmlns:ns4="ebc35bfd-7794-4c8c-b846-d4ae8f13a481" targetNamespace="http://schemas.microsoft.com/office/2006/metadata/properties" ma:root="true" ma:fieldsID="d3cf3ec683cb8290b0374bf8d894005e" ns3:_="" ns4:_="">
    <xsd:import namespace="caaac1a8-278e-4f0b-b907-c321bbf0f875"/>
    <xsd:import namespace="ebc35bfd-7794-4c8c-b846-d4ae8f13a48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  <xsd:element ref="ns4:MediaServiceAutoKeyPoints" minOccurs="0"/>
                <xsd:element ref="ns4:MediaServiceKeyPoints" minOccurs="0"/>
                <xsd:element ref="ns4:MediaServiceLocation" minOccurs="0"/>
                <xsd:element ref="ns4:_activity" minOccurs="0"/>
                <xsd:element ref="ns4:MediaServiceObjectDetectorVersions" minOccurs="0"/>
                <xsd:element ref="ns4:MediaServiceSearchProperties" minOccurs="0"/>
                <xsd:element ref="ns4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ac1a8-278e-4f0b-b907-c321bbf0f87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35bfd-7794-4c8c-b846-d4ae8f13a4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8C9270-793B-4E0A-BCF2-AE68301E79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BB9B34-E4C7-4B55-B1F7-972D6AB1FDDB}">
  <ds:schemaRefs>
    <ds:schemaRef ds:uri="caaac1a8-278e-4f0b-b907-c321bbf0f875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ebc35bfd-7794-4c8c-b846-d4ae8f13a481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6E4E70A-D3B2-4091-915C-C66CF4ADDD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aac1a8-278e-4f0b-b907-c321bbf0f875"/>
    <ds:schemaRef ds:uri="ebc35bfd-7794-4c8c-b846-d4ae8f13a4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目次</vt:lpstr>
      <vt:lpstr>表1</vt:lpstr>
      <vt:lpstr>表2</vt:lpstr>
      <vt:lpstr>表3‐1</vt:lpstr>
      <vt:lpstr>表3-2</vt:lpstr>
      <vt:lpstr>表3 形態別内訳(60歳以上 (3)</vt:lpstr>
      <vt:lpstr>表3-3</vt:lpstr>
      <vt:lpstr>表4</vt:lpstr>
      <vt:lpstr>表5-1</vt:lpstr>
      <vt:lpstr>表5-2</vt:lpstr>
      <vt:lpstr>表5-3</vt:lpstr>
      <vt:lpstr>表6</vt:lpstr>
      <vt:lpstr>表7</vt:lpstr>
      <vt:lpstr>表8</vt:lpstr>
      <vt:lpstr>表9</vt:lpstr>
      <vt:lpstr>表10</vt:lpstr>
      <vt:lpstr>表11</vt:lpstr>
      <vt:lpstr>表12-1</vt:lpstr>
      <vt:lpstr>表12-2</vt:lpstr>
      <vt:lpstr>表12-3</vt:lpstr>
      <vt:lpstr>表1!Print_Area</vt:lpstr>
      <vt:lpstr>表10!Print_Area</vt:lpstr>
      <vt:lpstr>表11!Print_Area</vt:lpstr>
      <vt:lpstr>'表12-1'!Print_Area</vt:lpstr>
      <vt:lpstr>'表12-2'!Print_Area</vt:lpstr>
      <vt:lpstr>'表12-3'!Print_Area</vt:lpstr>
      <vt:lpstr>表2!Print_Area</vt:lpstr>
      <vt:lpstr>'表3 形態別内訳(60歳以上 (3)'!Print_Area</vt:lpstr>
      <vt:lpstr>表3‐1!Print_Area</vt:lpstr>
      <vt:lpstr>'表3-2'!Print_Area</vt:lpstr>
      <vt:lpstr>'表3-3'!Print_Area</vt:lpstr>
      <vt:lpstr>表4!Print_Area</vt:lpstr>
      <vt:lpstr>'表5-1'!Print_Area</vt:lpstr>
      <vt:lpstr>'表5-2'!Print_Area</vt:lpstr>
      <vt:lpstr>'表5-3'!Print_Area</vt:lpstr>
      <vt:lpstr>表6!Print_Area</vt:lpstr>
      <vt:lpstr>表7!Print_Area</vt:lpstr>
      <vt:lpstr>表8!Print_Area</vt:lpstr>
      <vt:lpstr>表9!Print_Area</vt:lpstr>
      <vt:lpstr>目次!Print_Area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峯金　愛</dc:creator>
  <cp:keywords/>
  <dc:description/>
  <cp:lastModifiedBy>林 美冬</cp:lastModifiedBy>
  <cp:revision/>
  <cp:lastPrinted>2024-05-29T14:31:55Z</cp:lastPrinted>
  <dcterms:created xsi:type="dcterms:W3CDTF">2004-02-16T15:12:48Z</dcterms:created>
  <dcterms:modified xsi:type="dcterms:W3CDTF">2024-05-29T16:16:48Z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0x01010060ABA4F1B5428A45BA756470C4A01D69</vt:lpwstr>
  </property>
</Properties>
</file>