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70747\Desktop\"/>
    </mc:Choice>
  </mc:AlternateContent>
  <xr:revisionPtr revIDLastSave="0" documentId="13_ncr:1_{34A0B409-F0D4-45C0-9BD7-CF6322CC79FF}" xr6:coauthVersionLast="47" xr6:coauthVersionMax="47" xr10:uidLastSave="{00000000-0000-0000-0000-000000000000}"/>
  <bookViews>
    <workbookView xWindow="-120" yWindow="-120" windowWidth="23280" windowHeight="15000" tabRatio="757" xr2:uid="{E924EE7C-AB7F-42BF-96AD-31BA80009491}"/>
  </bookViews>
  <sheets>
    <sheet name="目次（水産）" sheetId="10" r:id="rId1"/>
    <sheet name="水産1・2" sheetId="1" r:id="rId2"/>
    <sheet name="水産3" sheetId="2" r:id="rId3"/>
    <sheet name="水産4・5" sheetId="25" r:id="rId4"/>
    <sheet name="水産6" sheetId="21" r:id="rId5"/>
    <sheet name="水産7" sheetId="22" r:id="rId6"/>
    <sheet name="水産8" sheetId="23" r:id="rId7"/>
    <sheet name="水産9" sheetId="17" r:id="rId8"/>
    <sheet name="水産10・11" sheetId="2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Va1">#REF!</definedName>
    <definedName name="_Fill" hidden="1">#REF!</definedName>
    <definedName name="_Key1" hidden="1">#REF!</definedName>
    <definedName name="_Order1" hidden="1">255</definedName>
    <definedName name="_Sort" localSheetId="4" hidden="1">#REF!</definedName>
    <definedName name="_Sort" hidden="1">#REF!</definedName>
    <definedName name="_Table1_In1" hidden="1">#REF!</definedName>
    <definedName name="_Table1_Out" hidden="1">#REF!</definedName>
    <definedName name="aaa">[1]収獲量検討表!#REF!</definedName>
    <definedName name="COLNUM" localSheetId="4">#REF!</definedName>
    <definedName name="COLNUM">#REF!</definedName>
    <definedName name="COLNUM2">#REF!</definedName>
    <definedName name="COLSZ">#REF!</definedName>
    <definedName name="COLSZ2">#REF!</definedName>
    <definedName name="count">#REF!</definedName>
    <definedName name="GGG">[2]漁労体数等検討表!#REF!</definedName>
    <definedName name="GROUPCD">[2]漁労体数等検討表!#REF!</definedName>
    <definedName name="gura" localSheetId="8">[3]!rv:tekito</definedName>
    <definedName name="gura" localSheetId="3">[3]!rv:tekito</definedName>
    <definedName name="gura" localSheetId="4">[3]!rv:tekito</definedName>
    <definedName name="gura" localSheetId="5">[3]!rv:tekito</definedName>
    <definedName name="gura" localSheetId="6">[3]!rv:tekito</definedName>
    <definedName name="gura" localSheetId="7">[3]!rv:tekito</definedName>
    <definedName name="gura">[3]!rv:tekito</definedName>
    <definedName name="gurafu" localSheetId="8">[3]!rv:tekito</definedName>
    <definedName name="gurafu" localSheetId="3">[3]!rv:tekito</definedName>
    <definedName name="gurafu" localSheetId="4">[3]!rv:tekito</definedName>
    <definedName name="gurafu" localSheetId="5">[3]!rv:tekito</definedName>
    <definedName name="gurafu" localSheetId="6">[3]!rv:tekito</definedName>
    <definedName name="gurafu" localSheetId="7">[3]!rv:tekito</definedName>
    <definedName name="gurafu">[3]!rv:tekito</definedName>
    <definedName name="Header" localSheetId="8">[3]!rv:tekito</definedName>
    <definedName name="Header" localSheetId="3">[3]!rv:tekito</definedName>
    <definedName name="Header" localSheetId="4">[3]!rv:tekito</definedName>
    <definedName name="Header" localSheetId="5">[3]!rv:tekito</definedName>
    <definedName name="Header" localSheetId="6">[3]!rv:tekito</definedName>
    <definedName name="Header" localSheetId="7">[3]!rv:tekito</definedName>
    <definedName name="Header">[3]!rv:tekito</definedName>
    <definedName name="hyousi">[4]!Macro_Pup</definedName>
    <definedName name="ID" localSheetId="8">[5]計算表!#REF!</definedName>
    <definedName name="ID" localSheetId="3">[5]計算表!#REF!</definedName>
    <definedName name="ID" localSheetId="4">[5]計算表!#REF!</definedName>
    <definedName name="ID" localSheetId="5">[5]計算表!#REF!</definedName>
    <definedName name="ID" localSheetId="6">[5]計算表!#REF!</definedName>
    <definedName name="ID">[5]計算表!#REF!</definedName>
    <definedName name="input_DATA1" localSheetId="4">#REF!,#REF!,#REF!,#REF!</definedName>
    <definedName name="input_DATA1">#REF!,#REF!,#REF!,#REF!</definedName>
    <definedName name="JumpBack">[6]!JumpBack</definedName>
    <definedName name="kohi" localSheetId="8">[5]計算表!#REF!</definedName>
    <definedName name="kohi" localSheetId="3">[5]計算表!#REF!</definedName>
    <definedName name="kohi" localSheetId="4">[5]計算表!#REF!</definedName>
    <definedName name="kohi" localSheetId="5">[5]計算表!#REF!</definedName>
    <definedName name="kohi" localSheetId="6">[5]計算表!#REF!</definedName>
    <definedName name="kohi">[5]計算表!#REF!</definedName>
    <definedName name="kohira">[6]!JumpBack</definedName>
    <definedName name="Macro_Exit">[7]!Macro_Exit</definedName>
    <definedName name="Macro_Last">[4]!Macro_Last</definedName>
    <definedName name="Macro_Pdn">[4]!Macro_Pdn</definedName>
    <definedName name="Macro_Pnd">[7]!Macro_Pnd</definedName>
    <definedName name="Macro_print">[4]!Macro_print</definedName>
    <definedName name="Macro_Pup">[4]!Macro_Pup</definedName>
    <definedName name="Macro_Quit">[4]!Macro_Quit</definedName>
    <definedName name="Macro_Start">[4]!Macro_Start</definedName>
    <definedName name="Macro_W">[4]!Macro_W</definedName>
    <definedName name="NEN" localSheetId="4">[2]収獲量検討表!#REF!</definedName>
    <definedName name="NEN">[2]収獲量検討表!#REF!</definedName>
    <definedName name="PKNUM" localSheetId="4">#REF!</definedName>
    <definedName name="PKNUM">#REF!</definedName>
    <definedName name="PKSZ">#REF!</definedName>
    <definedName name="PKSZ2">#REF!</definedName>
    <definedName name="_xlnm.Print_Area" localSheetId="1">水産1・2!$A$1:$R$47</definedName>
    <definedName name="_xlnm.Print_Area" localSheetId="8">水産10・11!$A$1:$M$31</definedName>
    <definedName name="_xlnm.Print_Area" localSheetId="3">水産4・5!$A$1:$R$49</definedName>
    <definedName name="_xlnm.Print_Area" localSheetId="4">水産6!$A$1:$O$65</definedName>
    <definedName name="_xlnm.Print_Area" localSheetId="5">水産7!$A$1:$J$53</definedName>
    <definedName name="_xlnm.Print_Area" localSheetId="6">水産8!$A$1:$O$37</definedName>
    <definedName name="_xlnm.Print_Area" localSheetId="7">水産9!$A$1:$P$29</definedName>
    <definedName name="_xlnm.Print_Area" localSheetId="0">'目次（水産）'!$B$1:$S$17</definedName>
    <definedName name="_xlnm.Print_Area">[8]整備方針:PL効果!$A$1:$J$59</definedName>
    <definedName name="_xlnm.Print_Titles" localSheetId="8">#REF!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0">'目次（水産）'!$2:$3</definedName>
    <definedName name="_xlnm.Print_Titles">#REF!</definedName>
    <definedName name="PRINT_TITLES_MI">#REF!</definedName>
    <definedName name="siryou">#REF!</definedName>
    <definedName name="SUBETE">#REF!</definedName>
    <definedName name="むむむ">#REF!</definedName>
    <definedName name="印刷1">[9]取りセン16.6!$B$2:$AD$74</definedName>
    <definedName name="印刷2">[9]取りセン16.6!$AE$2:$BB$74</definedName>
    <definedName name="印刷3">[9]取りセン16.6!$BC$2:$BQ$74</definedName>
    <definedName name="後場">'[9]#REF'!$BL$6</definedName>
    <definedName name="前場">'[9]#REF'!$AE$6</definedName>
    <definedName name="全集連系データ" localSheetId="4">#REF!</definedName>
    <definedName name="全集連系データ">#REF!</definedName>
    <definedName name="全農系データ">#REF!</definedName>
    <definedName name="統計表">#REF!</definedName>
    <definedName name="有田">[10]Sheet1!$C$36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25" l="1"/>
  <c r="M37" i="25"/>
  <c r="K37" i="25"/>
  <c r="I37" i="25"/>
  <c r="G37" i="25"/>
  <c r="K30" i="24"/>
  <c r="L28" i="24"/>
  <c r="M28" i="24" s="1"/>
  <c r="M26" i="24"/>
  <c r="L26" i="24"/>
  <c r="L24" i="24"/>
  <c r="M24" i="24" s="1"/>
  <c r="M30" i="24" s="1"/>
  <c r="M22" i="24"/>
  <c r="L22" i="24"/>
  <c r="L30" i="24" s="1"/>
  <c r="K13" i="24"/>
  <c r="L12" i="24"/>
  <c r="M12" i="24" s="1"/>
  <c r="M11" i="24"/>
  <c r="L11" i="24"/>
  <c r="L9" i="24"/>
  <c r="M9" i="24" s="1"/>
  <c r="L8" i="24"/>
  <c r="M8" i="24" s="1"/>
  <c r="M7" i="24"/>
  <c r="M13" i="24" s="1"/>
  <c r="H33" i="23"/>
  <c r="I50" i="22"/>
  <c r="I51" i="22" s="1"/>
  <c r="E50" i="22"/>
  <c r="I47" i="22"/>
  <c r="H47" i="22"/>
  <c r="G47" i="22"/>
  <c r="I45" i="22"/>
  <c r="I44" i="22"/>
  <c r="H44" i="22"/>
  <c r="H45" i="22" s="1"/>
  <c r="G44" i="22"/>
  <c r="G45" i="22" s="1"/>
  <c r="F44" i="22"/>
  <c r="I43" i="22"/>
  <c r="H43" i="22"/>
  <c r="I42" i="22"/>
  <c r="H42" i="22"/>
  <c r="G42" i="22"/>
  <c r="G43" i="22" s="1"/>
  <c r="H41" i="22"/>
  <c r="G41" i="22"/>
  <c r="I40" i="22"/>
  <c r="I41" i="22" s="1"/>
  <c r="H40" i="22"/>
  <c r="G40" i="22"/>
  <c r="F40" i="22"/>
  <c r="G39" i="22"/>
  <c r="I38" i="22"/>
  <c r="I39" i="22" s="1"/>
  <c r="H38" i="22"/>
  <c r="H39" i="22" s="1"/>
  <c r="I35" i="22"/>
  <c r="H35" i="22"/>
  <c r="I34" i="22"/>
  <c r="H34" i="22"/>
  <c r="H33" i="22"/>
  <c r="G33" i="22"/>
  <c r="I32" i="22"/>
  <c r="I33" i="22" s="1"/>
  <c r="H32" i="22"/>
  <c r="H50" i="22" s="1"/>
  <c r="H51" i="22" s="1"/>
  <c r="G32" i="22"/>
  <c r="G50" i="22" s="1"/>
  <c r="G51" i="22" s="1"/>
  <c r="F32" i="22"/>
  <c r="F50" i="22" s="1"/>
  <c r="H27" i="22"/>
  <c r="G27" i="22"/>
  <c r="B27" i="22"/>
  <c r="H26" i="22"/>
  <c r="G26" i="22"/>
  <c r="F26" i="22"/>
  <c r="F27" i="22" s="1"/>
  <c r="E26" i="22"/>
  <c r="E27" i="22" s="1"/>
  <c r="E5" i="22" s="1"/>
  <c r="D26" i="22"/>
  <c r="D27" i="22" s="1"/>
  <c r="C26" i="22"/>
  <c r="C27" i="22" s="1"/>
  <c r="B26" i="22"/>
  <c r="F25" i="22"/>
  <c r="E25" i="22"/>
  <c r="D25" i="22"/>
  <c r="C25" i="22"/>
  <c r="B25" i="22"/>
  <c r="F23" i="22"/>
  <c r="E23" i="22"/>
  <c r="D23" i="22"/>
  <c r="C23" i="22"/>
  <c r="B23" i="22"/>
  <c r="H21" i="22"/>
  <c r="H5" i="22" s="1"/>
  <c r="F21" i="22"/>
  <c r="E21" i="22"/>
  <c r="D21" i="22"/>
  <c r="C21" i="22"/>
  <c r="B21" i="22"/>
  <c r="H19" i="22"/>
  <c r="G19" i="22"/>
  <c r="F19" i="22"/>
  <c r="E19" i="22"/>
  <c r="D19" i="22"/>
  <c r="C19" i="22"/>
  <c r="B19" i="22"/>
  <c r="H17" i="22"/>
  <c r="G17" i="22"/>
  <c r="F17" i="22"/>
  <c r="E17" i="22"/>
  <c r="D17" i="22"/>
  <c r="C17" i="22"/>
  <c r="B17" i="22"/>
  <c r="H15" i="22"/>
  <c r="G15" i="22"/>
  <c r="F15" i="22"/>
  <c r="E15" i="22"/>
  <c r="D15" i="22"/>
  <c r="D5" i="22" s="1"/>
  <c r="C15" i="22"/>
  <c r="B15" i="22"/>
  <c r="H13" i="22"/>
  <c r="G13" i="22"/>
  <c r="F13" i="22"/>
  <c r="E13" i="22"/>
  <c r="D13" i="22"/>
  <c r="C13" i="22"/>
  <c r="C5" i="22" s="1"/>
  <c r="B13" i="22"/>
  <c r="B11" i="22"/>
  <c r="E9" i="22"/>
  <c r="D9" i="22"/>
  <c r="C9" i="22"/>
  <c r="B9" i="22"/>
  <c r="B5" i="22" s="1"/>
  <c r="H7" i="22"/>
  <c r="G7" i="22"/>
  <c r="G5" i="22" s="1"/>
  <c r="F7" i="22"/>
  <c r="F5" i="22" s="1"/>
  <c r="E7" i="22"/>
  <c r="D7" i="22"/>
  <c r="C7" i="22"/>
  <c r="B7" i="22"/>
  <c r="L13" i="24" l="1"/>
  <c r="H31" i="22"/>
  <c r="I31" i="22"/>
  <c r="G31" i="22"/>
  <c r="O63" i="21" l="1"/>
  <c r="O59" i="21"/>
  <c r="O54" i="21"/>
  <c r="N54" i="21"/>
  <c r="O51" i="21"/>
  <c r="O42" i="21"/>
  <c r="O33" i="21"/>
  <c r="N33" i="21"/>
  <c r="M33" i="21"/>
  <c r="L33" i="21"/>
  <c r="O21" i="21"/>
  <c r="N21" i="21"/>
  <c r="M21" i="21"/>
  <c r="L21" i="21"/>
  <c r="O13" i="21"/>
  <c r="M13" i="21"/>
  <c r="O10" i="21"/>
  <c r="M1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AC0416F9-B0FC-48E5-B174-5B2DE35BA98E}">
      <text>
        <r>
          <rPr>
            <b/>
            <sz val="9"/>
            <color indexed="81"/>
            <rFont val="MS P ゴシック"/>
            <family val="3"/>
            <charset val="128"/>
          </rPr>
          <t>中タイトル</t>
        </r>
      </text>
    </comment>
    <comment ref="B8" authorId="0" shapeId="0" xr:uid="{61C00C54-DE21-4C3A-9FC4-D0B837FCD142}">
      <text>
        <r>
          <rPr>
            <b/>
            <sz val="9"/>
            <color indexed="81"/>
            <rFont val="MS P ゴシック"/>
            <family val="3"/>
            <charset val="128"/>
          </rPr>
          <t>中タイトル</t>
        </r>
      </text>
    </comment>
    <comment ref="B15" authorId="0" shapeId="0" xr:uid="{2A43697C-FF0E-4335-8147-A61735B6E16D}">
      <text>
        <r>
          <rPr>
            <b/>
            <sz val="9"/>
            <color indexed="81"/>
            <rFont val="MS P ゴシック"/>
            <family val="3"/>
            <charset val="128"/>
          </rPr>
          <t>中タイトル</t>
        </r>
      </text>
    </comment>
  </commentList>
</comments>
</file>

<file path=xl/sharedStrings.xml><?xml version="1.0" encoding="utf-8"?>
<sst xmlns="http://schemas.openxmlformats.org/spreadsheetml/2006/main" count="1029" uniqueCount="380">
  <si>
    <t>石　　川</t>
    <rPh sb="0" eb="1">
      <t>イシ</t>
    </rPh>
    <rPh sb="3" eb="4">
      <t>カワ</t>
    </rPh>
    <phoneticPr fontId="3"/>
  </si>
  <si>
    <t xml:space="preserve"> -</t>
  </si>
  <si>
    <t>富　　山</t>
    <rPh sb="0" eb="1">
      <t>トミ</t>
    </rPh>
    <rPh sb="3" eb="4">
      <t>ヤマ</t>
    </rPh>
    <phoneticPr fontId="3"/>
  </si>
  <si>
    <t>全　　国</t>
    <rPh sb="0" eb="1">
      <t>ゼン</t>
    </rPh>
    <rPh sb="3" eb="4">
      <t>クニ</t>
    </rPh>
    <phoneticPr fontId="3"/>
  </si>
  <si>
    <t>高浜町</t>
    <rPh sb="0" eb="3">
      <t>タカハマチョウ</t>
    </rPh>
    <phoneticPr fontId="3"/>
  </si>
  <si>
    <t>おおい町</t>
    <rPh sb="3" eb="4">
      <t>チョウ</t>
    </rPh>
    <phoneticPr fontId="3"/>
  </si>
  <si>
    <t>小浜市</t>
    <rPh sb="0" eb="3">
      <t>オバマシ</t>
    </rPh>
    <phoneticPr fontId="3"/>
  </si>
  <si>
    <t>若狭町</t>
    <rPh sb="0" eb="3">
      <t>ワカサチョウ</t>
    </rPh>
    <phoneticPr fontId="3"/>
  </si>
  <si>
    <t>美浜町</t>
    <rPh sb="0" eb="3">
      <t>ミハマチョウ</t>
    </rPh>
    <phoneticPr fontId="3"/>
  </si>
  <si>
    <t>敦賀市</t>
    <rPh sb="0" eb="3">
      <t>ツルガシ</t>
    </rPh>
    <phoneticPr fontId="3"/>
  </si>
  <si>
    <t>南越前町</t>
    <rPh sb="0" eb="4">
      <t>ミナミエチゼンチョウ</t>
    </rPh>
    <phoneticPr fontId="3"/>
  </si>
  <si>
    <t>越前町</t>
    <rPh sb="0" eb="3">
      <t>エチゼンチョウ</t>
    </rPh>
    <phoneticPr fontId="3"/>
  </si>
  <si>
    <t>福井市</t>
    <rPh sb="0" eb="3">
      <t>フクイシ</t>
    </rPh>
    <phoneticPr fontId="3"/>
  </si>
  <si>
    <t>坂井市</t>
    <rPh sb="0" eb="3">
      <t>サカイシ</t>
    </rPh>
    <phoneticPr fontId="3"/>
  </si>
  <si>
    <t>あわら市</t>
    <rPh sb="3" eb="4">
      <t>シ</t>
    </rPh>
    <phoneticPr fontId="3"/>
  </si>
  <si>
    <t>市 町 別 経 営 体 数</t>
    <rPh sb="0" eb="1">
      <t>シ</t>
    </rPh>
    <rPh sb="2" eb="3">
      <t>マチ</t>
    </rPh>
    <rPh sb="4" eb="5">
      <t>ベツ</t>
    </rPh>
    <rPh sb="6" eb="7">
      <t>ヘ</t>
    </rPh>
    <rPh sb="8" eb="9">
      <t>エイ</t>
    </rPh>
    <rPh sb="10" eb="11">
      <t>カラダ</t>
    </rPh>
    <rPh sb="12" eb="13">
      <t>スウ</t>
    </rPh>
    <phoneticPr fontId="3"/>
  </si>
  <si>
    <t>総経営体</t>
    <rPh sb="0" eb="1">
      <t>ソウ</t>
    </rPh>
    <rPh sb="1" eb="3">
      <t>ケイエイ</t>
    </rPh>
    <rPh sb="3" eb="4">
      <t>タイ</t>
    </rPh>
    <phoneticPr fontId="3"/>
  </si>
  <si>
    <t>100
ﾄﾝ
以上</t>
    <rPh sb="7" eb="9">
      <t>イジョウ</t>
    </rPh>
    <phoneticPr fontId="3"/>
  </si>
  <si>
    <t>50～
100</t>
  </si>
  <si>
    <t>30～
50</t>
  </si>
  <si>
    <t>20～
30</t>
  </si>
  <si>
    <t>10～
20</t>
  </si>
  <si>
    <t>５～
10</t>
  </si>
  <si>
    <t>３～
５</t>
  </si>
  <si>
    <t>１～
３</t>
  </si>
  <si>
    <t>１ﾄﾝ
未満</t>
    <rPh sb="4" eb="6">
      <t>ミマン</t>
    </rPh>
    <phoneticPr fontId="3"/>
  </si>
  <si>
    <t>動　　力　　船　　使　　用</t>
    <rPh sb="0" eb="1">
      <t>ドウ</t>
    </rPh>
    <rPh sb="3" eb="4">
      <t>チカラ</t>
    </rPh>
    <rPh sb="6" eb="7">
      <t>セン</t>
    </rPh>
    <rPh sb="9" eb="10">
      <t>シ</t>
    </rPh>
    <rPh sb="12" eb="13">
      <t>ヨウ</t>
    </rPh>
    <phoneticPr fontId="3"/>
  </si>
  <si>
    <t>無動力のみ</t>
    <rPh sb="0" eb="1">
      <t>ム</t>
    </rPh>
    <rPh sb="1" eb="3">
      <t>ドウリョク</t>
    </rPh>
    <phoneticPr fontId="3"/>
  </si>
  <si>
    <t>海面養殖</t>
    <rPh sb="0" eb="1">
      <t>ウミ</t>
    </rPh>
    <rPh sb="1" eb="2">
      <t>メン</t>
    </rPh>
    <rPh sb="2" eb="4">
      <t>ヨウショク</t>
    </rPh>
    <phoneticPr fontId="3"/>
  </si>
  <si>
    <t>小型定置網</t>
    <rPh sb="0" eb="2">
      <t>コガタ</t>
    </rPh>
    <rPh sb="2" eb="5">
      <t>テイチアミ</t>
    </rPh>
    <phoneticPr fontId="3"/>
  </si>
  <si>
    <t>大型定置網</t>
    <rPh sb="0" eb="2">
      <t>オオガタ</t>
    </rPh>
    <rPh sb="2" eb="5">
      <t>テイチアミ</t>
    </rPh>
    <phoneticPr fontId="3"/>
  </si>
  <si>
    <t>漁　　　船　　　使　　　用</t>
    <rPh sb="0" eb="1">
      <t>リョウ</t>
    </rPh>
    <rPh sb="4" eb="5">
      <t>フネ</t>
    </rPh>
    <rPh sb="8" eb="9">
      <t>シ</t>
    </rPh>
    <rPh sb="12" eb="13">
      <t>ヨウ</t>
    </rPh>
    <phoneticPr fontId="3"/>
  </si>
  <si>
    <t>漁船非使用</t>
    <rPh sb="0" eb="2">
      <t>ギョセン</t>
    </rPh>
    <rPh sb="2" eb="3">
      <t>ヒ</t>
    </rPh>
    <rPh sb="3" eb="5">
      <t>シヨウ</t>
    </rPh>
    <phoneticPr fontId="3"/>
  </si>
  <si>
    <t>総　　　数</t>
    <rPh sb="0" eb="1">
      <t>ソウ</t>
    </rPh>
    <rPh sb="4" eb="5">
      <t>スウ</t>
    </rPh>
    <phoneticPr fontId="3"/>
  </si>
  <si>
    <t>-</t>
  </si>
  <si>
    <t xml:space="preserve">         25.11.　1</t>
  </si>
  <si>
    <t xml:space="preserve">         20.11.　1</t>
  </si>
  <si>
    <t xml:space="preserve">         15.11.　1</t>
  </si>
  <si>
    <t xml:space="preserve">         15. 1.　1</t>
  </si>
  <si>
    <t xml:space="preserve">         14. 1.　1</t>
  </si>
  <si>
    <t xml:space="preserve">         13. 1.　1</t>
  </si>
  <si>
    <t xml:space="preserve">         12. 1.　1</t>
  </si>
  <si>
    <t xml:space="preserve">         10.11.　1</t>
  </si>
  <si>
    <t xml:space="preserve">          9.11.　1</t>
  </si>
  <si>
    <t xml:space="preserve">  平成  5.11.　1</t>
    <rPh sb="2" eb="4">
      <t>ヘイセイ</t>
    </rPh>
    <phoneticPr fontId="3"/>
  </si>
  <si>
    <t xml:space="preserve">  　　　63.11.　1</t>
  </si>
  <si>
    <t xml:space="preserve">  　　　53.11.　1</t>
  </si>
  <si>
    <t xml:space="preserve">  昭和43.11.　1</t>
    <rPh sb="2" eb="4">
      <t>ショウワ</t>
    </rPh>
    <phoneticPr fontId="3"/>
  </si>
  <si>
    <t>小計</t>
    <rPh sb="0" eb="2">
      <t>ショウケイ</t>
    </rPh>
    <phoneticPr fontId="3"/>
  </si>
  <si>
    <t>60歳以上</t>
    <rPh sb="2" eb="3">
      <t>サイ</t>
    </rPh>
    <rPh sb="3" eb="5">
      <t>イジョウ</t>
    </rPh>
    <phoneticPr fontId="3"/>
  </si>
  <si>
    <t>40～59歳</t>
    <rPh sb="5" eb="6">
      <t>サイ</t>
    </rPh>
    <phoneticPr fontId="3"/>
  </si>
  <si>
    <t>25～39歳</t>
    <rPh sb="5" eb="6">
      <t>サイ</t>
    </rPh>
    <phoneticPr fontId="3"/>
  </si>
  <si>
    <t>15～24歳</t>
    <rPh sb="5" eb="6">
      <t>サイ</t>
    </rPh>
    <phoneticPr fontId="3"/>
  </si>
  <si>
    <t>女</t>
    <rPh sb="0" eb="1">
      <t>オンナ</t>
    </rPh>
    <phoneticPr fontId="3"/>
  </si>
  <si>
    <t>男</t>
    <rPh sb="0" eb="1">
      <t>オトコ</t>
    </rPh>
    <phoneticPr fontId="3"/>
  </si>
  <si>
    <t>男女計</t>
    <rPh sb="0" eb="2">
      <t>ダンジョ</t>
    </rPh>
    <rPh sb="2" eb="3">
      <t>ケイ</t>
    </rPh>
    <phoneticPr fontId="3"/>
  </si>
  <si>
    <t>漁家
総数</t>
    <rPh sb="0" eb="2">
      <t>ギョカ</t>
    </rPh>
    <rPh sb="3" eb="5">
      <t>ソウスウ</t>
    </rPh>
    <phoneticPr fontId="3"/>
  </si>
  <si>
    <t>１　漁業経営体の概要</t>
    <rPh sb="2" eb="4">
      <t>ギョギョウ</t>
    </rPh>
    <rPh sb="4" eb="6">
      <t>ケイエイ</t>
    </rPh>
    <rPh sb="6" eb="7">
      <t>タイ</t>
    </rPh>
    <rPh sb="8" eb="10">
      <t>ガイヨウ</t>
    </rPh>
    <phoneticPr fontId="3"/>
  </si>
  <si>
    <t>（注）定置網、地びき網および海面養殖専用船は含まない。</t>
    <rPh sb="1" eb="2">
      <t>チュウ</t>
    </rPh>
    <rPh sb="3" eb="6">
      <t>テイチアミ</t>
    </rPh>
    <rPh sb="7" eb="8">
      <t>ジ</t>
    </rPh>
    <rPh sb="10" eb="11">
      <t>アミ</t>
    </rPh>
    <rPh sb="14" eb="16">
      <t>カイメン</t>
    </rPh>
    <rPh sb="16" eb="18">
      <t>ヨウショク</t>
    </rPh>
    <rPh sb="18" eb="20">
      <t>センヨウ</t>
    </rPh>
    <rPh sb="20" eb="21">
      <t>セン</t>
    </rPh>
    <rPh sb="22" eb="23">
      <t>フク</t>
    </rPh>
    <phoneticPr fontId="3"/>
  </si>
  <si>
    <t>200～</t>
  </si>
  <si>
    <t>100～200</t>
  </si>
  <si>
    <t>50～100</t>
  </si>
  <si>
    <t>30～50</t>
  </si>
  <si>
    <t>20～30</t>
  </si>
  <si>
    <t>10～20</t>
  </si>
  <si>
    <t>５～10</t>
  </si>
  <si>
    <t>３～５</t>
  </si>
  <si>
    <t>１～３</t>
  </si>
  <si>
    <t>１トン未満</t>
    <rPh sb="3" eb="5">
      <t>ミマン</t>
    </rPh>
    <phoneticPr fontId="3"/>
  </si>
  <si>
    <t>小　　計</t>
    <rPh sb="0" eb="1">
      <t>ショウ</t>
    </rPh>
    <rPh sb="3" eb="4">
      <t>ケイ</t>
    </rPh>
    <phoneticPr fontId="3"/>
  </si>
  <si>
    <t>動　　　力　　　船</t>
    <rPh sb="0" eb="1">
      <t>ドウ</t>
    </rPh>
    <rPh sb="4" eb="5">
      <t>チカラ</t>
    </rPh>
    <rPh sb="8" eb="9">
      <t>セン</t>
    </rPh>
    <phoneticPr fontId="3"/>
  </si>
  <si>
    <t>船外機付船</t>
    <rPh sb="0" eb="3">
      <t>センガイキ</t>
    </rPh>
    <rPh sb="3" eb="4">
      <t>ツ</t>
    </rPh>
    <rPh sb="4" eb="5">
      <t>フネ</t>
    </rPh>
    <phoneticPr fontId="3"/>
  </si>
  <si>
    <t>無動力船</t>
    <rPh sb="0" eb="1">
      <t>ム</t>
    </rPh>
    <rPh sb="1" eb="3">
      <t>ドウリョク</t>
    </rPh>
    <rPh sb="3" eb="4">
      <t>セン</t>
    </rPh>
    <phoneticPr fontId="3"/>
  </si>
  <si>
    <t>総数</t>
    <rPh sb="0" eb="2">
      <t>ソウスウ</t>
    </rPh>
    <phoneticPr fontId="3"/>
  </si>
  <si>
    <t>　　　　　　年　次
 項　目</t>
    <rPh sb="6" eb="7">
      <t>ネン</t>
    </rPh>
    <rPh sb="8" eb="9">
      <t>ツギ</t>
    </rPh>
    <rPh sb="11" eb="12">
      <t>コウ</t>
    </rPh>
    <rPh sb="13" eb="14">
      <t>モク</t>
    </rPh>
    <phoneticPr fontId="3"/>
  </si>
  <si>
    <t>200～500</t>
  </si>
  <si>
    <t>単位：隻</t>
    <rPh sb="0" eb="2">
      <t>タンイ</t>
    </rPh>
    <rPh sb="3" eb="4">
      <t>セキ</t>
    </rPh>
    <phoneticPr fontId="3"/>
  </si>
  <si>
    <t>遠   洋   漁   業
（C）</t>
    <rPh sb="0" eb="1">
      <t>オン</t>
    </rPh>
    <rPh sb="4" eb="5">
      <t>ヨウ</t>
    </rPh>
    <rPh sb="8" eb="9">
      <t>ギョ</t>
    </rPh>
    <rPh sb="12" eb="13">
      <t>ギョウ</t>
    </rPh>
    <phoneticPr fontId="3"/>
  </si>
  <si>
    <t>沖   合   漁   業
（B）</t>
    <rPh sb="0" eb="1">
      <t>オキ</t>
    </rPh>
    <rPh sb="4" eb="5">
      <t>ゴウ</t>
    </rPh>
    <rPh sb="8" eb="9">
      <t>ギョ</t>
    </rPh>
    <rPh sb="12" eb="13">
      <t>ギョウ</t>
    </rPh>
    <phoneticPr fontId="3"/>
  </si>
  <si>
    <t>海面養殖業</t>
    <rPh sb="0" eb="2">
      <t>カイメン</t>
    </rPh>
    <rPh sb="2" eb="4">
      <t>ヨウショク</t>
    </rPh>
    <rPh sb="4" eb="5">
      <t>ギョウ</t>
    </rPh>
    <phoneticPr fontId="3"/>
  </si>
  <si>
    <t>-</t>
    <phoneticPr fontId="3"/>
  </si>
  <si>
    <t>沿　 岸　 漁 　業
（A）</t>
    <rPh sb="0" eb="1">
      <t>エン</t>
    </rPh>
    <rPh sb="3" eb="4">
      <t>キシ</t>
    </rPh>
    <rPh sb="6" eb="7">
      <t>ギョ</t>
    </rPh>
    <rPh sb="9" eb="10">
      <t>ギョウ</t>
    </rPh>
    <phoneticPr fontId="3"/>
  </si>
  <si>
    <t>海面漁業養殖業計
（A）+（B）+（C）</t>
    <rPh sb="0" eb="2">
      <t>カイメン</t>
    </rPh>
    <rPh sb="2" eb="4">
      <t>ギョギョウ</t>
    </rPh>
    <rPh sb="4" eb="6">
      <t>ヨウショク</t>
    </rPh>
    <rPh sb="6" eb="7">
      <t>ギョウ</t>
    </rPh>
    <rPh sb="7" eb="8">
      <t>ケイ</t>
    </rPh>
    <phoneticPr fontId="3"/>
  </si>
  <si>
    <t>　　　　　　　年　次
　項　目</t>
    <rPh sb="7" eb="8">
      <t>ネン</t>
    </rPh>
    <rPh sb="9" eb="10">
      <t>ツギ</t>
    </rPh>
    <rPh sb="12" eb="13">
      <t>コウ</t>
    </rPh>
    <rPh sb="14" eb="15">
      <t>モク</t>
    </rPh>
    <phoneticPr fontId="3"/>
  </si>
  <si>
    <t>単位：上段　ｔ、下段　百万円</t>
    <rPh sb="0" eb="2">
      <t>タンイ</t>
    </rPh>
    <rPh sb="3" eb="5">
      <t>ジョウダン</t>
    </rPh>
    <rPh sb="8" eb="10">
      <t>ゲダン</t>
    </rPh>
    <rPh sb="11" eb="14">
      <t>ヒャクマンエン</t>
    </rPh>
    <phoneticPr fontId="3"/>
  </si>
  <si>
    <t>計</t>
    <rPh sb="0" eb="1">
      <t>ケイ</t>
    </rPh>
    <phoneticPr fontId="3"/>
  </si>
  <si>
    <t>水産動物貝類</t>
    <rPh sb="0" eb="2">
      <t>スイサン</t>
    </rPh>
    <rPh sb="2" eb="4">
      <t>ドウブツ</t>
    </rPh>
    <rPh sb="4" eb="5">
      <t>カイ</t>
    </rPh>
    <rPh sb="5" eb="6">
      <t>ルイ</t>
    </rPh>
    <phoneticPr fontId="3"/>
  </si>
  <si>
    <t>属人</t>
    <rPh sb="0" eb="2">
      <t>ゾクジン</t>
    </rPh>
    <phoneticPr fontId="3"/>
  </si>
  <si>
    <t>比　率</t>
    <rPh sb="0" eb="1">
      <t>ヒ</t>
    </rPh>
    <rPh sb="2" eb="3">
      <t>リツ</t>
    </rPh>
    <phoneticPr fontId="3"/>
  </si>
  <si>
    <t>漁獲量</t>
    <rPh sb="0" eb="2">
      <t>ギョカク</t>
    </rPh>
    <rPh sb="2" eb="3">
      <t>リョウ</t>
    </rPh>
    <phoneticPr fontId="3"/>
  </si>
  <si>
    <t>単位：ｔ、％</t>
    <rPh sb="0" eb="2">
      <t>タンイ</t>
    </rPh>
    <phoneticPr fontId="3"/>
  </si>
  <si>
    <t>２　漁業生産の動き</t>
    <rPh sb="2" eb="4">
      <t>ギョギョウ</t>
    </rPh>
    <rPh sb="4" eb="6">
      <t>セイサン</t>
    </rPh>
    <rPh sb="7" eb="8">
      <t>ウゴ</t>
    </rPh>
    <phoneticPr fontId="3"/>
  </si>
  <si>
    <t>　　　「-」は未集計を示す。</t>
    <rPh sb="7" eb="10">
      <t>ミシュウケイ</t>
    </rPh>
    <rPh sb="11" eb="12">
      <t>シメ</t>
    </rPh>
    <phoneticPr fontId="3"/>
  </si>
  <si>
    <t>（注）魚種ごとにラウンドしているため、計と内訳は一致しない場合がある。</t>
    <rPh sb="1" eb="2">
      <t>チュウ</t>
    </rPh>
    <rPh sb="3" eb="5">
      <t>ギョシュ</t>
    </rPh>
    <rPh sb="19" eb="20">
      <t>ケイ</t>
    </rPh>
    <rPh sb="21" eb="23">
      <t>ウチワケ</t>
    </rPh>
    <phoneticPr fontId="3"/>
  </si>
  <si>
    <t>その他の海藻類</t>
  </si>
  <si>
    <t xml:space="preserve">- </t>
  </si>
  <si>
    <t>てんぐさ類</t>
    <rPh sb="4" eb="5">
      <t>ルイ</t>
    </rPh>
    <phoneticPr fontId="11"/>
  </si>
  <si>
    <t>わかめ類</t>
    <rPh sb="3" eb="4">
      <t>ルイ</t>
    </rPh>
    <phoneticPr fontId="11"/>
  </si>
  <si>
    <t>藻類</t>
    <rPh sb="0" eb="2">
      <t>ソウルイ</t>
    </rPh>
    <phoneticPr fontId="3"/>
  </si>
  <si>
    <t>藻類計</t>
    <rPh sb="0" eb="2">
      <t>ソウルイ</t>
    </rPh>
    <phoneticPr fontId="11"/>
  </si>
  <si>
    <t>その他水産動物類</t>
    <rPh sb="2" eb="3">
      <t>タ</t>
    </rPh>
    <rPh sb="3" eb="5">
      <t>スイサン</t>
    </rPh>
    <rPh sb="5" eb="7">
      <t>ドウブツ</t>
    </rPh>
    <rPh sb="7" eb="8">
      <t>ルイ</t>
    </rPh>
    <phoneticPr fontId="11"/>
  </si>
  <si>
    <t>x</t>
    <phoneticPr fontId="3"/>
  </si>
  <si>
    <t>海産ほ乳類</t>
  </si>
  <si>
    <t>なまこ類</t>
    <phoneticPr fontId="3"/>
  </si>
  <si>
    <t>うに類</t>
    <phoneticPr fontId="3"/>
  </si>
  <si>
    <t>たこ類</t>
  </si>
  <si>
    <t>その他のいか類</t>
  </si>
  <si>
    <t>するめいか</t>
  </si>
  <si>
    <t>いか</t>
    <phoneticPr fontId="3"/>
  </si>
  <si>
    <t>いか類計</t>
    <rPh sb="2" eb="3">
      <t>ルイ</t>
    </rPh>
    <rPh sb="3" eb="4">
      <t>ケイ</t>
    </rPh>
    <phoneticPr fontId="3"/>
  </si>
  <si>
    <t>その他の貝類</t>
  </si>
  <si>
    <t>さざえ</t>
  </si>
  <si>
    <t xml:space="preserve">x </t>
  </si>
  <si>
    <t>あわび類</t>
  </si>
  <si>
    <t>貝</t>
    <rPh sb="0" eb="1">
      <t>カイ</t>
    </rPh>
    <phoneticPr fontId="3"/>
  </si>
  <si>
    <t>貝類計</t>
    <rPh sb="2" eb="3">
      <t>ケイ</t>
    </rPh>
    <phoneticPr fontId="11"/>
  </si>
  <si>
    <t>その他のかに類</t>
  </si>
  <si>
    <t>がざみ類</t>
  </si>
  <si>
    <t>べにずわいがに</t>
  </si>
  <si>
    <t>ずわいがに</t>
  </si>
  <si>
    <t>かに</t>
    <phoneticPr fontId="3"/>
  </si>
  <si>
    <t>かに類計</t>
    <rPh sb="3" eb="4">
      <t>ケイ</t>
    </rPh>
    <phoneticPr fontId="3"/>
  </si>
  <si>
    <t>その他のえび類</t>
  </si>
  <si>
    <t>くるまえび類</t>
    <rPh sb="5" eb="6">
      <t>ルイ</t>
    </rPh>
    <phoneticPr fontId="12"/>
  </si>
  <si>
    <t>えび</t>
    <phoneticPr fontId="3"/>
  </si>
  <si>
    <t>えび類計</t>
    <rPh sb="3" eb="4">
      <t>ケイ</t>
    </rPh>
    <phoneticPr fontId="3"/>
  </si>
  <si>
    <t>その他の魚類</t>
    <rPh sb="2" eb="3">
      <t>タ</t>
    </rPh>
    <rPh sb="4" eb="5">
      <t>サカナ</t>
    </rPh>
    <rPh sb="5" eb="6">
      <t>タグイ</t>
    </rPh>
    <phoneticPr fontId="11"/>
  </si>
  <si>
    <t>ふぐ類</t>
    <rPh sb="2" eb="3">
      <t>ルイ</t>
    </rPh>
    <phoneticPr fontId="11"/>
  </si>
  <si>
    <t>あまだい</t>
  </si>
  <si>
    <t>すずき類</t>
    <rPh sb="3" eb="4">
      <t>ルイ</t>
    </rPh>
    <phoneticPr fontId="11"/>
  </si>
  <si>
    <t>まだい</t>
  </si>
  <si>
    <t>たちうお</t>
  </si>
  <si>
    <t>あなご</t>
  </si>
  <si>
    <t>にぎす類</t>
    <rPh sb="3" eb="4">
      <t>ルイ</t>
    </rPh>
    <phoneticPr fontId="11"/>
  </si>
  <si>
    <t>はたはた</t>
  </si>
  <si>
    <t>すけそうだら</t>
  </si>
  <si>
    <t>まだら</t>
  </si>
  <si>
    <t>かれい類</t>
  </si>
  <si>
    <t>ひらめ類</t>
    <rPh sb="3" eb="4">
      <t>ルイ</t>
    </rPh>
    <phoneticPr fontId="12"/>
  </si>
  <si>
    <t>ぶり類</t>
  </si>
  <si>
    <t>さば類</t>
  </si>
  <si>
    <t>あじ類</t>
  </si>
  <si>
    <t>かたくちいわし</t>
  </si>
  <si>
    <t>うるめいわし</t>
  </si>
  <si>
    <t>まいわし</t>
  </si>
  <si>
    <t>ます類</t>
  </si>
  <si>
    <t>さけ類</t>
  </si>
  <si>
    <t>そうだがつお類</t>
    <rPh sb="6" eb="7">
      <t>ルイ</t>
    </rPh>
    <phoneticPr fontId="3"/>
  </si>
  <si>
    <t>かつお</t>
  </si>
  <si>
    <t>その他のかじき類</t>
    <rPh sb="2" eb="3">
      <t>タ</t>
    </rPh>
    <rPh sb="7" eb="8">
      <t>ルイ</t>
    </rPh>
    <phoneticPr fontId="3"/>
  </si>
  <si>
    <t>まかじき</t>
  </si>
  <si>
    <t>その他のまぐろ類</t>
    <rPh sb="2" eb="3">
      <t>タ</t>
    </rPh>
    <rPh sb="7" eb="8">
      <t>ルイ</t>
    </rPh>
    <phoneticPr fontId="3"/>
  </si>
  <si>
    <t>きはだ</t>
  </si>
  <si>
    <t>めばち</t>
  </si>
  <si>
    <t>びんなが</t>
  </si>
  <si>
    <t>くろまぐろ</t>
    <phoneticPr fontId="3"/>
  </si>
  <si>
    <t>魚　　　　　　　　　　　　　　　　　　　　類</t>
    <rPh sb="0" eb="1">
      <t>サカナ</t>
    </rPh>
    <rPh sb="21" eb="22">
      <t>ルイ</t>
    </rPh>
    <phoneticPr fontId="3"/>
  </si>
  <si>
    <t>魚類計</t>
    <rPh sb="0" eb="2">
      <t>ギョルイ</t>
    </rPh>
    <rPh sb="2" eb="3">
      <t>ケイ</t>
    </rPh>
    <phoneticPr fontId="11"/>
  </si>
  <si>
    <t>合計</t>
    <rPh sb="0" eb="2">
      <t>ゴウケイ</t>
    </rPh>
    <phoneticPr fontId="11"/>
  </si>
  <si>
    <t>単位：ｔ</t>
    <rPh sb="0" eb="2">
      <t>タンイ</t>
    </rPh>
    <phoneticPr fontId="3"/>
  </si>
  <si>
    <t>その他</t>
    <rPh sb="2" eb="3">
      <t>タ</t>
    </rPh>
    <phoneticPr fontId="1"/>
  </si>
  <si>
    <t>採貝・採藻</t>
    <rPh sb="0" eb="1">
      <t>サイ</t>
    </rPh>
    <rPh sb="1" eb="2">
      <t>カイ</t>
    </rPh>
    <rPh sb="3" eb="4">
      <t>サイ</t>
    </rPh>
    <rPh sb="4" eb="5">
      <t>モ</t>
    </rPh>
    <phoneticPr fontId="1"/>
  </si>
  <si>
    <t>ひき網</t>
    <rPh sb="2" eb="3">
      <t>アミ</t>
    </rPh>
    <phoneticPr fontId="13"/>
  </si>
  <si>
    <t>定置網</t>
    <rPh sb="0" eb="2">
      <t>テイチ</t>
    </rPh>
    <rPh sb="2" eb="3">
      <t>アミ</t>
    </rPh>
    <phoneticPr fontId="1"/>
  </si>
  <si>
    <t>はえなわ</t>
  </si>
  <si>
    <t>釣</t>
    <rPh sb="0" eb="1">
      <t>ツ</t>
    </rPh>
    <phoneticPr fontId="1"/>
  </si>
  <si>
    <t>刺網</t>
    <rPh sb="0" eb="2">
      <t>サシアミ</t>
    </rPh>
    <phoneticPr fontId="1"/>
  </si>
  <si>
    <t>敷網</t>
    <rPh sb="0" eb="1">
      <t>シキ</t>
    </rPh>
    <rPh sb="1" eb="2">
      <t>アミ</t>
    </rPh>
    <phoneticPr fontId="1"/>
  </si>
  <si>
    <t>まき網</t>
    <rPh sb="2" eb="3">
      <t>アミ</t>
    </rPh>
    <phoneticPr fontId="1"/>
  </si>
  <si>
    <t>底曳網</t>
    <rPh sb="0" eb="2">
      <t>ソコビキ</t>
    </rPh>
    <rPh sb="2" eb="3">
      <t>アミ</t>
    </rPh>
    <phoneticPr fontId="1"/>
  </si>
  <si>
    <t>総量</t>
    <rPh sb="0" eb="2">
      <t>ソウリョウ</t>
    </rPh>
    <phoneticPr fontId="1"/>
  </si>
  <si>
    <t>　　　　　　 年次
  項目</t>
    <rPh sb="7" eb="9">
      <t>ネンジ</t>
    </rPh>
    <rPh sb="12" eb="14">
      <t>コウモク</t>
    </rPh>
    <phoneticPr fontId="3"/>
  </si>
  <si>
    <t>採藻</t>
    <rPh sb="0" eb="1">
      <t>サイ</t>
    </rPh>
    <rPh sb="1" eb="2">
      <t>モ</t>
    </rPh>
    <phoneticPr fontId="1"/>
  </si>
  <si>
    <t>採貝</t>
    <rPh sb="0" eb="1">
      <t>サイ</t>
    </rPh>
    <rPh sb="1" eb="2">
      <t>カイ</t>
    </rPh>
    <phoneticPr fontId="1"/>
  </si>
  <si>
    <t>単位：上段　生産量 ｔ、下段　構成比 ％</t>
    <rPh sb="0" eb="2">
      <t>タンイ</t>
    </rPh>
    <rPh sb="3" eb="5">
      <t>ジョウダン</t>
    </rPh>
    <rPh sb="6" eb="8">
      <t>セイサン</t>
    </rPh>
    <rPh sb="8" eb="9">
      <t>リョウ</t>
    </rPh>
    <rPh sb="12" eb="14">
      <t>ゲダン</t>
    </rPh>
    <rPh sb="15" eb="18">
      <t>コウセイヒ</t>
    </rPh>
    <phoneticPr fontId="3"/>
  </si>
  <si>
    <t>わかめ養殖</t>
    <rPh sb="3" eb="5">
      <t>ヨウショク</t>
    </rPh>
    <phoneticPr fontId="11"/>
  </si>
  <si>
    <t>のり養殖</t>
    <rPh sb="2" eb="4">
      <t>ヨウショク</t>
    </rPh>
    <phoneticPr fontId="11"/>
  </si>
  <si>
    <t>真珠養殖（kg）</t>
    <rPh sb="0" eb="2">
      <t>シンジュ</t>
    </rPh>
    <rPh sb="2" eb="4">
      <t>ヨウショク</t>
    </rPh>
    <phoneticPr fontId="11"/>
  </si>
  <si>
    <t>計</t>
    <rPh sb="0" eb="1">
      <t>ケイ</t>
    </rPh>
    <phoneticPr fontId="11"/>
  </si>
  <si>
    <t>その他</t>
    <rPh sb="2" eb="3">
      <t>タ</t>
    </rPh>
    <phoneticPr fontId="11"/>
  </si>
  <si>
    <t>ひらめ</t>
  </si>
  <si>
    <t>魚類養殖</t>
    <rPh sb="0" eb="2">
      <t>ギョルイ</t>
    </rPh>
    <rPh sb="2" eb="4">
      <t>ヨウショク</t>
    </rPh>
    <phoneticPr fontId="11"/>
  </si>
  <si>
    <t>かき養殖（カラ付）</t>
    <rPh sb="2" eb="4">
      <t>ヨウショク</t>
    </rPh>
    <rPh sb="7" eb="8">
      <t>ツキ</t>
    </rPh>
    <phoneticPr fontId="11"/>
  </si>
  <si>
    <t>収　穫　量</t>
    <rPh sb="0" eb="1">
      <t>オサム</t>
    </rPh>
    <rPh sb="2" eb="3">
      <t>カク</t>
    </rPh>
    <rPh sb="4" eb="5">
      <t>リョウ</t>
    </rPh>
    <phoneticPr fontId="11"/>
  </si>
  <si>
    <t>区分</t>
    <rPh sb="0" eb="2">
      <t>クブン</t>
    </rPh>
    <phoneticPr fontId="3"/>
  </si>
  <si>
    <t>わかめ養殖（千m）</t>
    <rPh sb="3" eb="5">
      <t>ヨウショク</t>
    </rPh>
    <rPh sb="6" eb="7">
      <t>セン</t>
    </rPh>
    <phoneticPr fontId="11"/>
  </si>
  <si>
    <t>のり養殖（冊）</t>
    <rPh sb="2" eb="4">
      <t>ヨウショク</t>
    </rPh>
    <rPh sb="5" eb="6">
      <t>サツ</t>
    </rPh>
    <phoneticPr fontId="11"/>
  </si>
  <si>
    <t>真珠養殖（台）</t>
    <rPh sb="0" eb="2">
      <t>シンジュ</t>
    </rPh>
    <rPh sb="2" eb="4">
      <t>ヨウショク</t>
    </rPh>
    <rPh sb="5" eb="6">
      <t>ダイ</t>
    </rPh>
    <phoneticPr fontId="3"/>
  </si>
  <si>
    <t>魚類養殖（面）</t>
    <rPh sb="0" eb="2">
      <t>ギョルイ</t>
    </rPh>
    <rPh sb="2" eb="4">
      <t>ヨウショク</t>
    </rPh>
    <rPh sb="5" eb="6">
      <t>メン</t>
    </rPh>
    <phoneticPr fontId="3"/>
  </si>
  <si>
    <t>かき養殖（台）</t>
    <rPh sb="2" eb="4">
      <t>ヨウショク</t>
    </rPh>
    <rPh sb="5" eb="6">
      <t>ダイ</t>
    </rPh>
    <phoneticPr fontId="3"/>
  </si>
  <si>
    <t>施　設　数</t>
    <rPh sb="0" eb="1">
      <t>シ</t>
    </rPh>
    <rPh sb="2" eb="3">
      <t>セツ</t>
    </rPh>
    <rPh sb="4" eb="5">
      <t>スウ</t>
    </rPh>
    <phoneticPr fontId="3"/>
  </si>
  <si>
    <t>真珠養殖</t>
    <rPh sb="0" eb="2">
      <t>シンジュ</t>
    </rPh>
    <rPh sb="2" eb="4">
      <t>ヨウショク</t>
    </rPh>
    <phoneticPr fontId="11"/>
  </si>
  <si>
    <t>かき養殖</t>
    <rPh sb="2" eb="4">
      <t>ヨウショク</t>
    </rPh>
    <phoneticPr fontId="11"/>
  </si>
  <si>
    <t>経　営　体　数</t>
    <rPh sb="0" eb="1">
      <t>ヘ</t>
    </rPh>
    <rPh sb="2" eb="3">
      <t>エイ</t>
    </rPh>
    <rPh sb="4" eb="5">
      <t>カラダ</t>
    </rPh>
    <rPh sb="6" eb="7">
      <t>スウ</t>
    </rPh>
    <phoneticPr fontId="11"/>
  </si>
  <si>
    <t>（注）　（　）内：漁港の種類</t>
    <rPh sb="1" eb="2">
      <t>チュウ</t>
    </rPh>
    <rPh sb="7" eb="8">
      <t>ナイ</t>
    </rPh>
    <rPh sb="9" eb="11">
      <t>ギョコウ</t>
    </rPh>
    <rPh sb="12" eb="14">
      <t>シュルイ</t>
    </rPh>
    <phoneticPr fontId="3"/>
  </si>
  <si>
    <t>港</t>
    <rPh sb="0" eb="1">
      <t>ミナト</t>
    </rPh>
    <phoneticPr fontId="3"/>
  </si>
  <si>
    <t>４種</t>
    <rPh sb="1" eb="2">
      <t>シュ</t>
    </rPh>
    <phoneticPr fontId="3"/>
  </si>
  <si>
    <t>３種</t>
    <rPh sb="1" eb="2">
      <t>シュ</t>
    </rPh>
    <phoneticPr fontId="3"/>
  </si>
  <si>
    <t>２種</t>
    <rPh sb="1" eb="2">
      <t>シュ</t>
    </rPh>
    <phoneticPr fontId="3"/>
  </si>
  <si>
    <t>１種</t>
    <rPh sb="1" eb="2">
      <t>シュ</t>
    </rPh>
    <phoneticPr fontId="3"/>
  </si>
  <si>
    <t>内訳</t>
    <rPh sb="0" eb="2">
      <t>ウチワケ</t>
    </rPh>
    <phoneticPr fontId="3"/>
  </si>
  <si>
    <t>上瀬</t>
    <rPh sb="0" eb="1">
      <t>ウワ</t>
    </rPh>
    <rPh sb="1" eb="2">
      <t>セ</t>
    </rPh>
    <phoneticPr fontId="3"/>
  </si>
  <si>
    <t>小黒飯</t>
    <rPh sb="0" eb="1">
      <t>ショウ</t>
    </rPh>
    <rPh sb="1" eb="2">
      <t>クロ</t>
    </rPh>
    <rPh sb="2" eb="3">
      <t>メシ</t>
    </rPh>
    <phoneticPr fontId="3"/>
  </si>
  <si>
    <t>音海</t>
    <rPh sb="0" eb="1">
      <t>オト</t>
    </rPh>
    <rPh sb="1" eb="2">
      <t>ウミ</t>
    </rPh>
    <phoneticPr fontId="3"/>
  </si>
  <si>
    <t>高浜</t>
    <rPh sb="0" eb="2">
      <t>タカハマ</t>
    </rPh>
    <phoneticPr fontId="3"/>
  </si>
  <si>
    <t>犬見</t>
    <rPh sb="0" eb="1">
      <t>イヌ</t>
    </rPh>
    <rPh sb="1" eb="2">
      <t>ミ</t>
    </rPh>
    <phoneticPr fontId="3"/>
  </si>
  <si>
    <t>本郷</t>
    <rPh sb="0" eb="2">
      <t>ホンゴウ</t>
    </rPh>
    <phoneticPr fontId="3"/>
  </si>
  <si>
    <t>内外海</t>
    <rPh sb="0" eb="2">
      <t>ナイガイ</t>
    </rPh>
    <rPh sb="2" eb="3">
      <t>ウミ</t>
    </rPh>
    <phoneticPr fontId="3"/>
  </si>
  <si>
    <t>田烏</t>
    <rPh sb="0" eb="1">
      <t>タ</t>
    </rPh>
    <rPh sb="1" eb="2">
      <t>ガラス</t>
    </rPh>
    <phoneticPr fontId="3"/>
  </si>
  <si>
    <t>小浜</t>
    <rPh sb="0" eb="2">
      <t>オバマ</t>
    </rPh>
    <phoneticPr fontId="3"/>
  </si>
  <si>
    <t>世久見</t>
    <rPh sb="0" eb="1">
      <t>セ</t>
    </rPh>
    <rPh sb="1" eb="2">
      <t>ク</t>
    </rPh>
    <rPh sb="2" eb="3">
      <t>ミ</t>
    </rPh>
    <phoneticPr fontId="3"/>
  </si>
  <si>
    <t>塩坂越</t>
    <rPh sb="0" eb="1">
      <t>シオ</t>
    </rPh>
    <rPh sb="1" eb="2">
      <t>サカ</t>
    </rPh>
    <rPh sb="2" eb="3">
      <t>コ</t>
    </rPh>
    <phoneticPr fontId="3"/>
  </si>
  <si>
    <t>小川</t>
    <rPh sb="0" eb="2">
      <t>オガワ</t>
    </rPh>
    <phoneticPr fontId="3"/>
  </si>
  <si>
    <t>神子</t>
    <rPh sb="0" eb="2">
      <t>ミコ</t>
    </rPh>
    <phoneticPr fontId="3"/>
  </si>
  <si>
    <t>常神</t>
    <rPh sb="0" eb="1">
      <t>ツネ</t>
    </rPh>
    <rPh sb="1" eb="2">
      <t>ガミ</t>
    </rPh>
    <phoneticPr fontId="3"/>
  </si>
  <si>
    <t>日向</t>
    <rPh sb="0" eb="2">
      <t>ヒルガ</t>
    </rPh>
    <phoneticPr fontId="3"/>
  </si>
  <si>
    <t>坂尻</t>
    <rPh sb="0" eb="2">
      <t>サカジリ</t>
    </rPh>
    <phoneticPr fontId="3"/>
  </si>
  <si>
    <t>菅浜</t>
    <rPh sb="0" eb="1">
      <t>スガ</t>
    </rPh>
    <rPh sb="1" eb="2">
      <t>ハマ</t>
    </rPh>
    <phoneticPr fontId="3"/>
  </si>
  <si>
    <t>丹生</t>
    <rPh sb="0" eb="2">
      <t>ニュウ</t>
    </rPh>
    <phoneticPr fontId="3"/>
  </si>
  <si>
    <t>早瀬</t>
    <rPh sb="0" eb="2">
      <t>ハヤセ</t>
    </rPh>
    <phoneticPr fontId="3"/>
  </si>
  <si>
    <t>白木</t>
    <rPh sb="0" eb="2">
      <t>シラキ</t>
    </rPh>
    <phoneticPr fontId="3"/>
  </si>
  <si>
    <t>立石</t>
    <rPh sb="0" eb="2">
      <t>タテイシ</t>
    </rPh>
    <phoneticPr fontId="3"/>
  </si>
  <si>
    <t>浦底</t>
    <rPh sb="0" eb="1">
      <t>ウラ</t>
    </rPh>
    <rPh sb="1" eb="2">
      <t>ソコ</t>
    </rPh>
    <phoneticPr fontId="3"/>
  </si>
  <si>
    <t>河野</t>
    <rPh sb="0" eb="2">
      <t>コウノ</t>
    </rPh>
    <phoneticPr fontId="3"/>
  </si>
  <si>
    <t>糠</t>
    <rPh sb="0" eb="1">
      <t>ヌカ</t>
    </rPh>
    <phoneticPr fontId="3"/>
  </si>
  <si>
    <t>南越前町</t>
    <rPh sb="0" eb="1">
      <t>ミナミ</t>
    </rPh>
    <rPh sb="1" eb="4">
      <t>エチゼンチョウ</t>
    </rPh>
    <phoneticPr fontId="3"/>
  </si>
  <si>
    <t>米の浦　</t>
    <rPh sb="0" eb="1">
      <t>コメ</t>
    </rPh>
    <rPh sb="2" eb="3">
      <t>ウラ</t>
    </rPh>
    <phoneticPr fontId="3"/>
  </si>
  <si>
    <t>茂原</t>
    <rPh sb="0" eb="1">
      <t>モ</t>
    </rPh>
    <rPh sb="1" eb="2">
      <t>ハラ</t>
    </rPh>
    <phoneticPr fontId="3"/>
  </si>
  <si>
    <t>玉川</t>
    <rPh sb="0" eb="2">
      <t>タマガワ</t>
    </rPh>
    <phoneticPr fontId="3"/>
  </si>
  <si>
    <t>左右</t>
    <rPh sb="0" eb="2">
      <t>サユウ</t>
    </rPh>
    <phoneticPr fontId="3"/>
  </si>
  <si>
    <t>越前</t>
    <rPh sb="0" eb="2">
      <t>エチゼン</t>
    </rPh>
    <phoneticPr fontId="3"/>
  </si>
  <si>
    <t>居倉</t>
    <rPh sb="0" eb="1">
      <t>イ</t>
    </rPh>
    <rPh sb="1" eb="2">
      <t>クラ</t>
    </rPh>
    <phoneticPr fontId="3"/>
  </si>
  <si>
    <t>茱崎</t>
    <rPh sb="0" eb="2">
      <t>グミザキ</t>
    </rPh>
    <phoneticPr fontId="3"/>
  </si>
  <si>
    <t>大味</t>
    <rPh sb="0" eb="2">
      <t>オオアジ</t>
    </rPh>
    <phoneticPr fontId="3"/>
  </si>
  <si>
    <t>大丹生</t>
    <rPh sb="0" eb="1">
      <t>ダイ</t>
    </rPh>
    <rPh sb="1" eb="3">
      <t>ニュウ</t>
    </rPh>
    <phoneticPr fontId="3"/>
  </si>
  <si>
    <t>鮎川</t>
    <rPh sb="0" eb="2">
      <t>アユカワ</t>
    </rPh>
    <phoneticPr fontId="3"/>
  </si>
  <si>
    <t>長橋菅生</t>
    <rPh sb="0" eb="2">
      <t>ナガハシ</t>
    </rPh>
    <rPh sb="2" eb="4">
      <t>スゴウ</t>
    </rPh>
    <phoneticPr fontId="3"/>
  </si>
  <si>
    <t>鷹巣</t>
    <rPh sb="0" eb="1">
      <t>タカ</t>
    </rPh>
    <rPh sb="1" eb="2">
      <t>ス</t>
    </rPh>
    <phoneticPr fontId="3"/>
  </si>
  <si>
    <t>安島</t>
    <rPh sb="0" eb="2">
      <t>アントウ</t>
    </rPh>
    <phoneticPr fontId="3"/>
  </si>
  <si>
    <t>崎</t>
    <rPh sb="0" eb="1">
      <t>サキ</t>
    </rPh>
    <phoneticPr fontId="3"/>
  </si>
  <si>
    <t>梶</t>
    <rPh sb="0" eb="1">
      <t>カジ</t>
    </rPh>
    <phoneticPr fontId="3"/>
  </si>
  <si>
    <t>浜坂</t>
    <rPh sb="0" eb="2">
      <t>ハマサカ</t>
    </rPh>
    <phoneticPr fontId="3"/>
  </si>
  <si>
    <t>市　　　町　　　管　　　理　　　漁　　　港</t>
    <rPh sb="0" eb="1">
      <t>シ</t>
    </rPh>
    <rPh sb="4" eb="5">
      <t>マチ</t>
    </rPh>
    <rPh sb="8" eb="9">
      <t>カン</t>
    </rPh>
    <rPh sb="12" eb="13">
      <t>リ</t>
    </rPh>
    <rPh sb="16" eb="17">
      <t>ギョ</t>
    </rPh>
    <rPh sb="20" eb="21">
      <t>ミナト</t>
    </rPh>
    <phoneticPr fontId="3"/>
  </si>
  <si>
    <t>県管理漁港</t>
    <rPh sb="0" eb="1">
      <t>ケン</t>
    </rPh>
    <rPh sb="1" eb="3">
      <t>カンリ</t>
    </rPh>
    <rPh sb="3" eb="5">
      <t>ギョコウ</t>
    </rPh>
    <phoneticPr fontId="3"/>
  </si>
  <si>
    <t>市　町　名</t>
    <rPh sb="0" eb="1">
      <t>シ</t>
    </rPh>
    <rPh sb="2" eb="3">
      <t>マチ</t>
    </rPh>
    <rPh sb="4" eb="5">
      <t>メイ</t>
    </rPh>
    <phoneticPr fontId="3"/>
  </si>
  <si>
    <t>合　　　　　　　　　　　　　　　　　　　　計</t>
    <rPh sb="0" eb="1">
      <t>ゴウ</t>
    </rPh>
    <rPh sb="21" eb="22">
      <t>ケイ</t>
    </rPh>
    <phoneticPr fontId="3"/>
  </si>
  <si>
    <t>佐分利川</t>
    <rPh sb="0" eb="3">
      <t>サブリ</t>
    </rPh>
    <rPh sb="3" eb="4">
      <t>ガワ</t>
    </rPh>
    <phoneticPr fontId="3"/>
  </si>
  <si>
    <t>海   山</t>
    <rPh sb="0" eb="1">
      <t>ウミ</t>
    </rPh>
    <rPh sb="4" eb="5">
      <t>ヤマ</t>
    </rPh>
    <phoneticPr fontId="3"/>
  </si>
  <si>
    <t>鳥   浜</t>
    <rPh sb="0" eb="1">
      <t>トリ</t>
    </rPh>
    <rPh sb="4" eb="5">
      <t>ハマ</t>
    </rPh>
    <phoneticPr fontId="3"/>
  </si>
  <si>
    <t>南西郷</t>
    <rPh sb="0" eb="1">
      <t>ミナミ</t>
    </rPh>
    <rPh sb="1" eb="3">
      <t>サイゴウ</t>
    </rPh>
    <phoneticPr fontId="3"/>
  </si>
  <si>
    <t>河野川</t>
    <rPh sb="0" eb="2">
      <t>コウノ</t>
    </rPh>
    <rPh sb="2" eb="3">
      <t>ガワ</t>
    </rPh>
    <phoneticPr fontId="3"/>
  </si>
  <si>
    <t>50人未満</t>
    <rPh sb="2" eb="3">
      <t>ニン</t>
    </rPh>
    <rPh sb="3" eb="5">
      <t>ミマン</t>
    </rPh>
    <phoneticPr fontId="3"/>
  </si>
  <si>
    <t>敦賀河川</t>
    <rPh sb="0" eb="2">
      <t>ツルガ</t>
    </rPh>
    <rPh sb="2" eb="4">
      <t>カセン</t>
    </rPh>
    <phoneticPr fontId="3"/>
  </si>
  <si>
    <t>50～99</t>
  </si>
  <si>
    <t>日野川</t>
    <rPh sb="0" eb="3">
      <t>ヒノガワ</t>
    </rPh>
    <phoneticPr fontId="3"/>
  </si>
  <si>
    <t>勝山市</t>
    <rPh sb="0" eb="3">
      <t>カツヤマシ</t>
    </rPh>
    <phoneticPr fontId="3"/>
  </si>
  <si>
    <t>大野市</t>
    <rPh sb="0" eb="3">
      <t>オオノシ</t>
    </rPh>
    <phoneticPr fontId="3"/>
  </si>
  <si>
    <t>100～199</t>
  </si>
  <si>
    <t>若狭河川</t>
    <rPh sb="0" eb="2">
      <t>ワカサ</t>
    </rPh>
    <rPh sb="2" eb="4">
      <t>カセン</t>
    </rPh>
    <phoneticPr fontId="3"/>
  </si>
  <si>
    <t>足羽川</t>
    <rPh sb="0" eb="2">
      <t>アスワ</t>
    </rPh>
    <rPh sb="2" eb="3">
      <t>ガワ</t>
    </rPh>
    <phoneticPr fontId="3"/>
  </si>
  <si>
    <t>200～599</t>
  </si>
  <si>
    <t>－</t>
  </si>
  <si>
    <t>600人以上</t>
    <rPh sb="3" eb="4">
      <t>ニン</t>
    </rPh>
    <rPh sb="4" eb="6">
      <t>イジョウ</t>
    </rPh>
    <phoneticPr fontId="3"/>
  </si>
  <si>
    <t>割合（％）</t>
    <rPh sb="0" eb="2">
      <t>ワリアイ</t>
    </rPh>
    <phoneticPr fontId="3"/>
  </si>
  <si>
    <t>組合員数</t>
    <rPh sb="0" eb="2">
      <t>クミアイ</t>
    </rPh>
    <rPh sb="2" eb="3">
      <t>イン</t>
    </rPh>
    <rPh sb="3" eb="4">
      <t>スウ</t>
    </rPh>
    <phoneticPr fontId="3"/>
  </si>
  <si>
    <t>正　組　合　員</t>
    <rPh sb="0" eb="1">
      <t>セイ</t>
    </rPh>
    <rPh sb="2" eb="3">
      <t>グミ</t>
    </rPh>
    <rPh sb="4" eb="5">
      <t>ゴウ</t>
    </rPh>
    <rPh sb="6" eb="7">
      <t>イン</t>
    </rPh>
    <phoneticPr fontId="3"/>
  </si>
  <si>
    <t>組合数</t>
    <rPh sb="0" eb="2">
      <t>クミアイ</t>
    </rPh>
    <rPh sb="2" eb="3">
      <t>スウ</t>
    </rPh>
    <phoneticPr fontId="3"/>
  </si>
  <si>
    <t>組　合　名（正組合員数）</t>
    <rPh sb="0" eb="1">
      <t>クミ</t>
    </rPh>
    <rPh sb="2" eb="3">
      <t>ゴウ</t>
    </rPh>
    <rPh sb="4" eb="5">
      <t>メイ</t>
    </rPh>
    <rPh sb="6" eb="7">
      <t>セイ</t>
    </rPh>
    <rPh sb="7" eb="10">
      <t>クミアイイン</t>
    </rPh>
    <rPh sb="10" eb="11">
      <t>スウ</t>
    </rPh>
    <phoneticPr fontId="3"/>
  </si>
  <si>
    <t>規　　　模</t>
    <rPh sb="0" eb="1">
      <t>タダシ</t>
    </rPh>
    <rPh sb="4" eb="5">
      <t>ボ</t>
    </rPh>
    <phoneticPr fontId="3"/>
  </si>
  <si>
    <t>三国港</t>
    <rPh sb="0" eb="2">
      <t>ミクニ</t>
    </rPh>
    <rPh sb="2" eb="3">
      <t>ミナト</t>
    </rPh>
    <phoneticPr fontId="3"/>
  </si>
  <si>
    <t>越   廼</t>
    <rPh sb="0" eb="1">
      <t>エツ</t>
    </rPh>
    <rPh sb="4" eb="5">
      <t>ノ</t>
    </rPh>
    <phoneticPr fontId="3"/>
  </si>
  <si>
    <t>若狭三方</t>
    <rPh sb="0" eb="2">
      <t>ワカサ</t>
    </rPh>
    <rPh sb="2" eb="4">
      <t>ミカタ</t>
    </rPh>
    <phoneticPr fontId="3"/>
  </si>
  <si>
    <t>大   島</t>
    <rPh sb="0" eb="1">
      <t>ダイ</t>
    </rPh>
    <rPh sb="4" eb="5">
      <t>シマ</t>
    </rPh>
    <phoneticPr fontId="3"/>
  </si>
  <si>
    <t>雄   島</t>
    <rPh sb="0" eb="1">
      <t>オ</t>
    </rPh>
    <rPh sb="4" eb="5">
      <t>シマ</t>
    </rPh>
    <phoneticPr fontId="3"/>
  </si>
  <si>
    <t>200～299</t>
  </si>
  <si>
    <t>300人以上</t>
    <rPh sb="3" eb="4">
      <t>ニン</t>
    </rPh>
    <rPh sb="4" eb="6">
      <t>イジョウ</t>
    </rPh>
    <phoneticPr fontId="3"/>
  </si>
  <si>
    <t>３　漁業団体の動き</t>
    <rPh sb="2" eb="4">
      <t>ギョギョウ</t>
    </rPh>
    <rPh sb="4" eb="6">
      <t>ダンタイ</t>
    </rPh>
    <rPh sb="7" eb="8">
      <t>ウゴ</t>
    </rPh>
    <phoneticPr fontId="3"/>
  </si>
  <si>
    <t>「～平成15年：福井農林水産統計年報」、「平成15年～：漁業センサス」</t>
    <rPh sb="2" eb="4">
      <t>ヘイセイ</t>
    </rPh>
    <rPh sb="6" eb="7">
      <t>ネン</t>
    </rPh>
    <rPh sb="8" eb="10">
      <t>フクイ</t>
    </rPh>
    <rPh sb="10" eb="12">
      <t>ノウリン</t>
    </rPh>
    <rPh sb="12" eb="14">
      <t>スイサン</t>
    </rPh>
    <rPh sb="14" eb="16">
      <t>トウケイ</t>
    </rPh>
    <rPh sb="16" eb="18">
      <t>ネンポウ</t>
    </rPh>
    <rPh sb="21" eb="23">
      <t>ヘイセイ</t>
    </rPh>
    <rPh sb="25" eb="26">
      <t>ネン</t>
    </rPh>
    <rPh sb="28" eb="30">
      <t>ギョギョウ</t>
    </rPh>
    <phoneticPr fontId="3"/>
  </si>
  <si>
    <t>「～平成15年：福井農林水産統計年報」、「平成20年～：漁業センサス」</t>
    <rPh sb="2" eb="4">
      <t>ヘイセイ</t>
    </rPh>
    <rPh sb="6" eb="7">
      <t>ネン</t>
    </rPh>
    <rPh sb="8" eb="10">
      <t>フクイ</t>
    </rPh>
    <rPh sb="10" eb="12">
      <t>ノウリン</t>
    </rPh>
    <rPh sb="12" eb="14">
      <t>スイサン</t>
    </rPh>
    <rPh sb="14" eb="16">
      <t>トウケイ</t>
    </rPh>
    <rPh sb="16" eb="18">
      <t>ネンポウ</t>
    </rPh>
    <rPh sb="21" eb="23">
      <t>ヘイセイ</t>
    </rPh>
    <rPh sb="25" eb="26">
      <t>ネン</t>
    </rPh>
    <rPh sb="28" eb="30">
      <t>ギョギョウ</t>
    </rPh>
    <phoneticPr fontId="3"/>
  </si>
  <si>
    <t>　　　項　目
　区　分</t>
    <rPh sb="3" eb="4">
      <t>コウ</t>
    </rPh>
    <rPh sb="5" eb="6">
      <t>モク</t>
    </rPh>
    <rPh sb="10" eb="11">
      <t>ク</t>
    </rPh>
    <rPh sb="12" eb="13">
      <t>ブン</t>
    </rPh>
    <phoneticPr fontId="3"/>
  </si>
  <si>
    <t>　  　区　分
　年　次</t>
    <rPh sb="4" eb="5">
      <t>ク</t>
    </rPh>
    <rPh sb="6" eb="7">
      <t>ブン</t>
    </rPh>
    <rPh sb="10" eb="11">
      <t>ネン</t>
    </rPh>
    <rPh sb="12" eb="13">
      <t>ツギ</t>
    </rPh>
    <phoneticPr fontId="3"/>
  </si>
  <si>
    <t>29 福井</t>
    <rPh sb="3" eb="5">
      <t>フクイ</t>
    </rPh>
    <phoneticPr fontId="3"/>
  </si>
  <si>
    <t>魚類</t>
    <rPh sb="0" eb="1">
      <t>サカナ</t>
    </rPh>
    <rPh sb="1" eb="2">
      <t>ルイ</t>
    </rPh>
    <phoneticPr fontId="3"/>
  </si>
  <si>
    <t>藻類</t>
    <rPh sb="0" eb="1">
      <t>モ</t>
    </rPh>
    <rPh sb="1" eb="2">
      <t>ルイ</t>
    </rPh>
    <phoneticPr fontId="3"/>
  </si>
  <si>
    <t>内水面漁業
養殖業</t>
    <rPh sb="0" eb="3">
      <t>ナイスイメン</t>
    </rPh>
    <rPh sb="3" eb="5">
      <t>ギョギョウ</t>
    </rPh>
    <rPh sb="6" eb="8">
      <t>ヨウショク</t>
    </rPh>
    <rPh sb="8" eb="9">
      <t>ギョウ</t>
    </rPh>
    <phoneticPr fontId="3"/>
  </si>
  <si>
    <t>　　　　　年　次
　項　目</t>
    <rPh sb="5" eb="6">
      <t>ネン</t>
    </rPh>
    <rPh sb="7" eb="8">
      <t>ツギ</t>
    </rPh>
    <rPh sb="11" eb="12">
      <t>コウ</t>
    </rPh>
    <rPh sb="13" eb="14">
      <t>モク</t>
    </rPh>
    <phoneticPr fontId="3"/>
  </si>
  <si>
    <t>　　　　　年　次
　項　目</t>
    <rPh sb="5" eb="6">
      <t>ネン</t>
    </rPh>
    <rPh sb="7" eb="8">
      <t>ツギ</t>
    </rPh>
    <rPh sb="10" eb="11">
      <t>コウ</t>
    </rPh>
    <rPh sb="12" eb="13">
      <t>モク</t>
    </rPh>
    <phoneticPr fontId="3"/>
  </si>
  <si>
    <t>　　　             　年次
　　　魚類</t>
    <rPh sb="17" eb="19">
      <t>ネンジ</t>
    </rPh>
    <rPh sb="23" eb="25">
      <t>ギョルイ</t>
    </rPh>
    <phoneticPr fontId="12"/>
  </si>
  <si>
    <t>　　　　         年次
　　項目</t>
    <rPh sb="13" eb="15">
      <t>ネンジ</t>
    </rPh>
    <rPh sb="18" eb="20">
      <t>コウモク</t>
    </rPh>
    <phoneticPr fontId="3"/>
  </si>
  <si>
    <t>甲楽城</t>
    <rPh sb="0" eb="3">
      <t>カブラギ</t>
    </rPh>
    <phoneticPr fontId="3"/>
  </si>
  <si>
    <t>大島</t>
    <rPh sb="0" eb="2">
      <t>オオシマ</t>
    </rPh>
    <phoneticPr fontId="3"/>
  </si>
  <si>
    <t>白浜(国見)</t>
    <rPh sb="0" eb="2">
      <t>シラハマ</t>
    </rPh>
    <rPh sb="3" eb="5">
      <t>クニミ</t>
    </rPh>
    <phoneticPr fontId="3"/>
  </si>
  <si>
    <t>白浜(城崎)</t>
    <rPh sb="0" eb="2">
      <t>シラハマ</t>
    </rPh>
    <rPh sb="3" eb="4">
      <t>シロ</t>
    </rPh>
    <rPh sb="4" eb="5">
      <t>サキ</t>
    </rPh>
    <phoneticPr fontId="3"/>
  </si>
  <si>
    <t>三国港機船
底曳網</t>
    <rPh sb="0" eb="2">
      <t>ミクニ</t>
    </rPh>
    <rPh sb="2" eb="3">
      <t>ミナト</t>
    </rPh>
    <rPh sb="3" eb="5">
      <t>キセン</t>
    </rPh>
    <rPh sb="6" eb="9">
      <t>ソコビキアミ</t>
    </rPh>
    <phoneticPr fontId="3"/>
  </si>
  <si>
    <t>九頭竜川
中部</t>
    <rPh sb="0" eb="3">
      <t>クズリュウ</t>
    </rPh>
    <rPh sb="3" eb="4">
      <t>ガワ</t>
    </rPh>
    <rPh sb="5" eb="7">
      <t>チュウブ</t>
    </rPh>
    <phoneticPr fontId="3"/>
  </si>
  <si>
    <t xml:space="preserve">         30.11.　1</t>
    <phoneticPr fontId="3"/>
  </si>
  <si>
    <t>（全国）30.11.　1</t>
    <rPh sb="1" eb="3">
      <t>ゼンコク</t>
    </rPh>
    <phoneticPr fontId="3"/>
  </si>
  <si>
    <t>（富山）30.11.　1</t>
    <rPh sb="1" eb="3">
      <t>トヤマ</t>
    </rPh>
    <phoneticPr fontId="3"/>
  </si>
  <si>
    <t>（石川）30.11.　1</t>
    <rPh sb="1" eb="3">
      <t>イシカワ</t>
    </rPh>
    <phoneticPr fontId="3"/>
  </si>
  <si>
    <t>-</t>
    <phoneticPr fontId="3"/>
  </si>
  <si>
    <t>「2018年 漁業センサス」</t>
    <rPh sb="5" eb="6">
      <t>ネン</t>
    </rPh>
    <rPh sb="7" eb="9">
      <t>ギョギョウ</t>
    </rPh>
    <phoneticPr fontId="3"/>
  </si>
  <si>
    <t>30
福井</t>
    <rPh sb="3" eb="5">
      <t>フクイ</t>
    </rPh>
    <phoneticPr fontId="3"/>
  </si>
  <si>
    <t>30
全国</t>
    <rPh sb="3" eb="5">
      <t>ゼンコク</t>
    </rPh>
    <phoneticPr fontId="3"/>
  </si>
  <si>
    <t>30
石川</t>
    <rPh sb="3" eb="5">
      <t>イシカワ</t>
    </rPh>
    <phoneticPr fontId="3"/>
  </si>
  <si>
    <t>30
富山</t>
    <rPh sb="3" eb="5">
      <t>トヤマ</t>
    </rPh>
    <phoneticPr fontId="3"/>
  </si>
  <si>
    <t>第１種漁港…　その利用範囲が地元の漁業を主とするもの</t>
    <rPh sb="0" eb="1">
      <t>ダイ</t>
    </rPh>
    <rPh sb="2" eb="3">
      <t>シュ</t>
    </rPh>
    <rPh sb="3" eb="5">
      <t>ギョコウ</t>
    </rPh>
    <rPh sb="9" eb="11">
      <t>リヨウ</t>
    </rPh>
    <rPh sb="11" eb="13">
      <t>ハンイ</t>
    </rPh>
    <rPh sb="14" eb="16">
      <t>ジモト</t>
    </rPh>
    <rPh sb="17" eb="19">
      <t>ギョギョウ</t>
    </rPh>
    <rPh sb="20" eb="21">
      <t>オモ</t>
    </rPh>
    <phoneticPr fontId="3"/>
  </si>
  <si>
    <t>第２種漁港…　その利用範囲が第１種漁港より広く、第３種漁港に属しないもの</t>
    <rPh sb="0" eb="1">
      <t>ダイ</t>
    </rPh>
    <rPh sb="2" eb="3">
      <t>シュ</t>
    </rPh>
    <rPh sb="3" eb="5">
      <t>ギョコウ</t>
    </rPh>
    <rPh sb="9" eb="11">
      <t>リヨウ</t>
    </rPh>
    <rPh sb="11" eb="13">
      <t>ハンイ</t>
    </rPh>
    <rPh sb="14" eb="15">
      <t>ダイ</t>
    </rPh>
    <rPh sb="16" eb="17">
      <t>シュ</t>
    </rPh>
    <rPh sb="17" eb="19">
      <t>ギョコウ</t>
    </rPh>
    <rPh sb="21" eb="22">
      <t>ヒロ</t>
    </rPh>
    <rPh sb="24" eb="25">
      <t>ダイ</t>
    </rPh>
    <rPh sb="26" eb="27">
      <t>シュ</t>
    </rPh>
    <rPh sb="27" eb="29">
      <t>ギョコウ</t>
    </rPh>
    <rPh sb="30" eb="31">
      <t>ゾク</t>
    </rPh>
    <phoneticPr fontId="3"/>
  </si>
  <si>
    <t>第３種漁港…　その利用範囲が全国的なもの</t>
    <rPh sb="0" eb="1">
      <t>ダイ</t>
    </rPh>
    <rPh sb="2" eb="3">
      <t>シュ</t>
    </rPh>
    <rPh sb="3" eb="5">
      <t>ギョコウ</t>
    </rPh>
    <rPh sb="9" eb="11">
      <t>リヨウ</t>
    </rPh>
    <rPh sb="11" eb="13">
      <t>ハンイ</t>
    </rPh>
    <rPh sb="14" eb="17">
      <t>ゼンコクテキ</t>
    </rPh>
    <phoneticPr fontId="3"/>
  </si>
  <si>
    <t>第４種漁港…　離島その他周辺地にあって漁場の開発又は漁船の避難上特に必要なもの</t>
    <rPh sb="0" eb="1">
      <t>ダイ</t>
    </rPh>
    <rPh sb="2" eb="3">
      <t>シュ</t>
    </rPh>
    <rPh sb="3" eb="5">
      <t>ギョコウ</t>
    </rPh>
    <rPh sb="7" eb="9">
      <t>リトウ</t>
    </rPh>
    <rPh sb="11" eb="12">
      <t>タ</t>
    </rPh>
    <rPh sb="12" eb="14">
      <t>シュウヘン</t>
    </rPh>
    <rPh sb="14" eb="15">
      <t>チ</t>
    </rPh>
    <rPh sb="19" eb="21">
      <t>ギョジョウ</t>
    </rPh>
    <rPh sb="22" eb="24">
      <t>カイハツ</t>
    </rPh>
    <rPh sb="24" eb="25">
      <t>マタ</t>
    </rPh>
    <rPh sb="26" eb="28">
      <t>ギョセン</t>
    </rPh>
    <rPh sb="29" eb="31">
      <t>ヒナン</t>
    </rPh>
    <rPh sb="31" eb="32">
      <t>ジョウ</t>
    </rPh>
    <rPh sb="32" eb="33">
      <t>トク</t>
    </rPh>
    <rPh sb="34" eb="36">
      <t>ヒツヨウ</t>
    </rPh>
    <phoneticPr fontId="3"/>
  </si>
  <si>
    <t>【水産課】</t>
    <rPh sb="1" eb="3">
      <t>スイサン</t>
    </rPh>
    <rPh sb="3" eb="4">
      <t>カ</t>
    </rPh>
    <phoneticPr fontId="3"/>
  </si>
  <si>
    <t>第</t>
    <rPh sb="0" eb="1">
      <t>ダイ</t>
    </rPh>
    <phoneticPr fontId="3"/>
  </si>
  <si>
    <t>表</t>
    <rPh sb="0" eb="1">
      <t>ヒョウ</t>
    </rPh>
    <phoneticPr fontId="3"/>
  </si>
  <si>
    <t>・・・・・・・・・・・・・・・・・・・・・・・・・・・・・・・・・・・・・・・・・・・・・・・・・</t>
    <phoneticPr fontId="3"/>
  </si>
  <si>
    <t>・・・・・・・・・・・・・・・・・・・・</t>
    <phoneticPr fontId="3"/>
  </si>
  <si>
    <t>・・・・・・・・・・・・・・・・・・・・・・</t>
    <phoneticPr fontId="3"/>
  </si>
  <si>
    <t>１　漁業経営体の概要</t>
    <rPh sb="2" eb="4">
      <t>ギョギョウ</t>
    </rPh>
    <rPh sb="4" eb="7">
      <t>ケイエイタイ</t>
    </rPh>
    <rPh sb="8" eb="10">
      <t>ガイヨウ</t>
    </rPh>
    <phoneticPr fontId="3"/>
  </si>
  <si>
    <t>漁家数・漁業就業者人口の推移</t>
    <rPh sb="0" eb="2">
      <t>ギョカ</t>
    </rPh>
    <rPh sb="2" eb="3">
      <t>スウ</t>
    </rPh>
    <rPh sb="4" eb="6">
      <t>ギョギョウ</t>
    </rPh>
    <rPh sb="6" eb="9">
      <t>シュウギョウシャ</t>
    </rPh>
    <rPh sb="9" eb="11">
      <t>ジンコウ</t>
    </rPh>
    <rPh sb="12" eb="14">
      <t>スイイ</t>
    </rPh>
    <phoneticPr fontId="3"/>
  </si>
  <si>
    <t>階層別・市町別経営体数</t>
    <rPh sb="0" eb="2">
      <t>カイソウ</t>
    </rPh>
    <rPh sb="2" eb="3">
      <t>ベツ</t>
    </rPh>
    <rPh sb="4" eb="6">
      <t>シチョウ</t>
    </rPh>
    <rPh sb="6" eb="7">
      <t>ベツ</t>
    </rPh>
    <rPh sb="7" eb="10">
      <t>ケイエイタイ</t>
    </rPh>
    <rPh sb="10" eb="11">
      <t>スウ</t>
    </rPh>
    <phoneticPr fontId="3"/>
  </si>
  <si>
    <t>規模別漁船隻数</t>
    <rPh sb="0" eb="3">
      <t>キボベツ</t>
    </rPh>
    <rPh sb="3" eb="5">
      <t>ギョセン</t>
    </rPh>
    <rPh sb="5" eb="7">
      <t>セキスウ</t>
    </rPh>
    <phoneticPr fontId="3"/>
  </si>
  <si>
    <t>海面漁業漁獲量の推移</t>
    <rPh sb="0" eb="2">
      <t>カイメン</t>
    </rPh>
    <rPh sb="2" eb="4">
      <t>ギョギョウ</t>
    </rPh>
    <rPh sb="4" eb="6">
      <t>ギョカク</t>
    </rPh>
    <rPh sb="6" eb="7">
      <t>リョウ</t>
    </rPh>
    <rPh sb="8" eb="10">
      <t>スイイ</t>
    </rPh>
    <phoneticPr fontId="3"/>
  </si>
  <si>
    <t>漁業養殖業生産量および生産金額の推移（属人）</t>
    <rPh sb="0" eb="2">
      <t>ギョギョウ</t>
    </rPh>
    <rPh sb="2" eb="4">
      <t>ヨウショク</t>
    </rPh>
    <rPh sb="4" eb="5">
      <t>ギョウ</t>
    </rPh>
    <rPh sb="5" eb="7">
      <t>セイサン</t>
    </rPh>
    <rPh sb="7" eb="8">
      <t>リョウ</t>
    </rPh>
    <rPh sb="11" eb="13">
      <t>セイサン</t>
    </rPh>
    <rPh sb="13" eb="15">
      <t>キンガク</t>
    </rPh>
    <rPh sb="16" eb="18">
      <t>スイイ</t>
    </rPh>
    <rPh sb="19" eb="21">
      <t>ゾクジン</t>
    </rPh>
    <phoneticPr fontId="3"/>
  </si>
  <si>
    <t>魚種別漁獲量（属人）</t>
    <rPh sb="0" eb="2">
      <t>ギョシュ</t>
    </rPh>
    <rPh sb="2" eb="3">
      <t>ベツ</t>
    </rPh>
    <rPh sb="3" eb="5">
      <t>ギョカク</t>
    </rPh>
    <rPh sb="5" eb="6">
      <t>リョウ</t>
    </rPh>
    <rPh sb="7" eb="9">
      <t>ゾクジン</t>
    </rPh>
    <phoneticPr fontId="3"/>
  </si>
  <si>
    <t>海面漁業種類別漁獲量の推移（属人）</t>
    <rPh sb="0" eb="2">
      <t>カイメン</t>
    </rPh>
    <rPh sb="2" eb="4">
      <t>ギョギョウ</t>
    </rPh>
    <rPh sb="4" eb="6">
      <t>シュルイ</t>
    </rPh>
    <rPh sb="6" eb="7">
      <t>ベツ</t>
    </rPh>
    <rPh sb="7" eb="9">
      <t>ギョカク</t>
    </rPh>
    <rPh sb="9" eb="10">
      <t>リョウ</t>
    </rPh>
    <rPh sb="11" eb="13">
      <t>スイイ</t>
    </rPh>
    <rPh sb="14" eb="16">
      <t>ゾクジン</t>
    </rPh>
    <phoneticPr fontId="3"/>
  </si>
  <si>
    <t>浅海養殖業の動き</t>
    <rPh sb="0" eb="2">
      <t>センカイ</t>
    </rPh>
    <rPh sb="2" eb="4">
      <t>ヨウショク</t>
    </rPh>
    <rPh sb="4" eb="5">
      <t>ギョウ</t>
    </rPh>
    <rPh sb="6" eb="7">
      <t>ウゴ</t>
    </rPh>
    <phoneticPr fontId="3"/>
  </si>
  <si>
    <t>福井県管内漁港一覧表</t>
    <rPh sb="0" eb="3">
      <t>フクイケン</t>
    </rPh>
    <rPh sb="3" eb="5">
      <t>カンナイ</t>
    </rPh>
    <rPh sb="5" eb="7">
      <t>ギョコウ</t>
    </rPh>
    <rPh sb="7" eb="9">
      <t>イチラン</t>
    </rPh>
    <rPh sb="9" eb="10">
      <t>ヒョウ</t>
    </rPh>
    <phoneticPr fontId="3"/>
  </si>
  <si>
    <t>沿岸漁業協同組合の概要</t>
    <rPh sb="0" eb="2">
      <t>エンガン</t>
    </rPh>
    <rPh sb="2" eb="4">
      <t>ギョギョウ</t>
    </rPh>
    <rPh sb="4" eb="6">
      <t>キョウドウ</t>
    </rPh>
    <rPh sb="6" eb="8">
      <t>クミアイ</t>
    </rPh>
    <rPh sb="9" eb="11">
      <t>ガイヨウ</t>
    </rPh>
    <phoneticPr fontId="3"/>
  </si>
  <si>
    <t>内水面漁業協同組合の概要</t>
    <rPh sb="0" eb="3">
      <t>ナイスイメン</t>
    </rPh>
    <rPh sb="3" eb="5">
      <t>ギョギョウ</t>
    </rPh>
    <rPh sb="5" eb="7">
      <t>キョウドウ</t>
    </rPh>
    <rPh sb="7" eb="9">
      <t>クミアイ</t>
    </rPh>
    <rPh sb="10" eb="12">
      <t>ガイヨウ</t>
    </rPh>
    <phoneticPr fontId="3"/>
  </si>
  <si>
    <t>水産戦略Ｇ</t>
    <rPh sb="0" eb="2">
      <t>スイサン</t>
    </rPh>
    <rPh sb="2" eb="4">
      <t>センリャク</t>
    </rPh>
    <phoneticPr fontId="3"/>
  </si>
  <si>
    <t>漁業管理Ｇ</t>
    <rPh sb="0" eb="2">
      <t>ギョギョウ</t>
    </rPh>
    <rPh sb="2" eb="4">
      <t>カンリ</t>
    </rPh>
    <phoneticPr fontId="3"/>
  </si>
  <si>
    <t>漁港漁村Ｇ</t>
    <rPh sb="0" eb="2">
      <t>ギョコウ</t>
    </rPh>
    <rPh sb="2" eb="4">
      <t>ギョソン</t>
    </rPh>
    <phoneticPr fontId="3"/>
  </si>
  <si>
    <t>30 福井</t>
    <rPh sb="3" eb="5">
      <t>フクイ</t>
    </rPh>
    <phoneticPr fontId="3"/>
  </si>
  <si>
    <t>ふぐ類</t>
    <rPh sb="2" eb="3">
      <t>ルイ</t>
    </rPh>
    <phoneticPr fontId="3"/>
  </si>
  <si>
    <t xml:space="preserve">x </t>
    <phoneticPr fontId="3"/>
  </si>
  <si>
    <t>第1表　漁家数・漁業就業者人口の推移</t>
    <rPh sb="0" eb="1">
      <t>ダイ</t>
    </rPh>
    <rPh sb="2" eb="3">
      <t>ヒョウ</t>
    </rPh>
    <rPh sb="4" eb="6">
      <t>ギョカ</t>
    </rPh>
    <rPh sb="6" eb="7">
      <t>スウ</t>
    </rPh>
    <rPh sb="8" eb="10">
      <t>ギョギョウ</t>
    </rPh>
    <rPh sb="10" eb="13">
      <t>シュウギョウシャ</t>
    </rPh>
    <rPh sb="13" eb="15">
      <t>ジンコウ</t>
    </rPh>
    <rPh sb="16" eb="18">
      <t>スイイ</t>
    </rPh>
    <phoneticPr fontId="3"/>
  </si>
  <si>
    <t>第2表　階層別・市町別経営体数　（平成30年11月1日現在）</t>
    <rPh sb="0" eb="1">
      <t>ダイ</t>
    </rPh>
    <rPh sb="2" eb="3">
      <t>ヒョウ</t>
    </rPh>
    <rPh sb="4" eb="7">
      <t>カイソウベツ</t>
    </rPh>
    <rPh sb="8" eb="9">
      <t>シ</t>
    </rPh>
    <rPh sb="9" eb="10">
      <t>マチ</t>
    </rPh>
    <rPh sb="10" eb="11">
      <t>ベツ</t>
    </rPh>
    <rPh sb="11" eb="14">
      <t>ケイエイタイ</t>
    </rPh>
    <rPh sb="14" eb="15">
      <t>スウ</t>
    </rPh>
    <rPh sb="17" eb="19">
      <t>ヘイセイ</t>
    </rPh>
    <rPh sb="21" eb="22">
      <t>ネン</t>
    </rPh>
    <rPh sb="24" eb="25">
      <t>ガツ</t>
    </rPh>
    <rPh sb="26" eb="27">
      <t>ニチ</t>
    </rPh>
    <rPh sb="27" eb="29">
      <t>ゲンザイ</t>
    </rPh>
    <phoneticPr fontId="3"/>
  </si>
  <si>
    <t>第3表　規模別漁船隻数　（平成30年11月1日現在）</t>
    <rPh sb="0" eb="1">
      <t>ダイ</t>
    </rPh>
    <rPh sb="2" eb="3">
      <t>ヒョウ</t>
    </rPh>
    <rPh sb="4" eb="7">
      <t>キボベツ</t>
    </rPh>
    <rPh sb="7" eb="9">
      <t>ギョセン</t>
    </rPh>
    <rPh sb="9" eb="11">
      <t>セキスウ</t>
    </rPh>
    <phoneticPr fontId="3"/>
  </si>
  <si>
    <t>第4表　海面漁業漁獲量の推移</t>
    <rPh sb="0" eb="1">
      <t>ダイ</t>
    </rPh>
    <rPh sb="2" eb="3">
      <t>ヒョウ</t>
    </rPh>
    <rPh sb="4" eb="6">
      <t>カイメン</t>
    </rPh>
    <rPh sb="6" eb="8">
      <t>ギョギョウ</t>
    </rPh>
    <rPh sb="8" eb="10">
      <t>ギョカク</t>
    </rPh>
    <rPh sb="10" eb="11">
      <t>リョウ</t>
    </rPh>
    <rPh sb="12" eb="14">
      <t>スイイ</t>
    </rPh>
    <phoneticPr fontId="3"/>
  </si>
  <si>
    <t>第5表　漁業養殖業生産量および生産金額の推移　（属人）</t>
    <rPh sb="0" eb="1">
      <t>ダイ</t>
    </rPh>
    <rPh sb="2" eb="3">
      <t>ヒョウ</t>
    </rPh>
    <rPh sb="4" eb="6">
      <t>ギョギョウ</t>
    </rPh>
    <rPh sb="6" eb="8">
      <t>ヨウショク</t>
    </rPh>
    <rPh sb="8" eb="9">
      <t>ギョウ</t>
    </rPh>
    <rPh sb="9" eb="11">
      <t>セイサン</t>
    </rPh>
    <rPh sb="11" eb="12">
      <t>リョウ</t>
    </rPh>
    <rPh sb="15" eb="17">
      <t>セイサン</t>
    </rPh>
    <rPh sb="17" eb="19">
      <t>キンガク</t>
    </rPh>
    <rPh sb="20" eb="22">
      <t>スイイ</t>
    </rPh>
    <rPh sb="24" eb="26">
      <t>ゾクジン</t>
    </rPh>
    <phoneticPr fontId="3"/>
  </si>
  <si>
    <t>第6表　魚種別漁獲量（属人）</t>
    <rPh sb="0" eb="1">
      <t>ダイ</t>
    </rPh>
    <rPh sb="2" eb="3">
      <t>ヒョウ</t>
    </rPh>
    <rPh sb="4" eb="6">
      <t>ギョシュ</t>
    </rPh>
    <rPh sb="6" eb="7">
      <t>ベツ</t>
    </rPh>
    <rPh sb="7" eb="9">
      <t>ギョカク</t>
    </rPh>
    <rPh sb="9" eb="10">
      <t>リョウ</t>
    </rPh>
    <rPh sb="11" eb="12">
      <t>ゾク</t>
    </rPh>
    <rPh sb="12" eb="13">
      <t>ヒト</t>
    </rPh>
    <phoneticPr fontId="3"/>
  </si>
  <si>
    <t>第7表　海面漁業種類別漁獲量の推移　（属人）</t>
    <rPh sb="0" eb="1">
      <t>ダイ</t>
    </rPh>
    <rPh sb="2" eb="3">
      <t>ヒョウ</t>
    </rPh>
    <rPh sb="4" eb="6">
      <t>カイメン</t>
    </rPh>
    <rPh sb="6" eb="8">
      <t>ギョギョウ</t>
    </rPh>
    <rPh sb="8" eb="10">
      <t>シュルイ</t>
    </rPh>
    <rPh sb="10" eb="11">
      <t>ベツ</t>
    </rPh>
    <rPh sb="11" eb="13">
      <t>ギョカク</t>
    </rPh>
    <rPh sb="13" eb="14">
      <t>リョウ</t>
    </rPh>
    <rPh sb="15" eb="17">
      <t>スイイ</t>
    </rPh>
    <rPh sb="19" eb="20">
      <t>ゾク</t>
    </rPh>
    <rPh sb="20" eb="21">
      <t>ヒト</t>
    </rPh>
    <phoneticPr fontId="3"/>
  </si>
  <si>
    <t>第8表　浅海養殖業の動き</t>
    <rPh sb="0" eb="1">
      <t>ダイ</t>
    </rPh>
    <rPh sb="2" eb="3">
      <t>ヒョウ</t>
    </rPh>
    <rPh sb="4" eb="6">
      <t>センカイ</t>
    </rPh>
    <rPh sb="6" eb="8">
      <t>ヨウショク</t>
    </rPh>
    <rPh sb="8" eb="9">
      <t>ギョウ</t>
    </rPh>
    <rPh sb="10" eb="11">
      <t>ウゴ</t>
    </rPh>
    <phoneticPr fontId="3"/>
  </si>
  <si>
    <t>担当
グループ</t>
    <rPh sb="0" eb="2">
      <t>タントウ</t>
    </rPh>
    <phoneticPr fontId="3"/>
  </si>
  <si>
    <t>R1 福井</t>
    <rPh sb="3" eb="5">
      <t>フクイ</t>
    </rPh>
    <phoneticPr fontId="3"/>
  </si>
  <si>
    <t>「北陸農林水産統計年報」</t>
    <rPh sb="1" eb="3">
      <t>ホクリク</t>
    </rPh>
    <rPh sb="3" eb="5">
      <t>ノウリン</t>
    </rPh>
    <rPh sb="5" eb="7">
      <t>スイサン</t>
    </rPh>
    <rPh sb="7" eb="9">
      <t>トウケイ</t>
    </rPh>
    <rPh sb="9" eb="11">
      <t>ネンポウ</t>
    </rPh>
    <phoneticPr fontId="3"/>
  </si>
  <si>
    <t>-</t>
    <phoneticPr fontId="12"/>
  </si>
  <si>
    <t>R元</t>
    <rPh sb="1" eb="2">
      <t>ガン</t>
    </rPh>
    <phoneticPr fontId="12"/>
  </si>
  <si>
    <t xml:space="preserve">x </t>
    <phoneticPr fontId="12"/>
  </si>
  <si>
    <t>x</t>
  </si>
  <si>
    <t>河野村</t>
    <rPh sb="0" eb="2">
      <t>コウノ</t>
    </rPh>
    <rPh sb="2" eb="3">
      <t>ムラ</t>
    </rPh>
    <phoneticPr fontId="12"/>
  </si>
  <si>
    <t>耳河川</t>
    <rPh sb="0" eb="1">
      <t>ミミ</t>
    </rPh>
    <rPh sb="1" eb="3">
      <t>カセン</t>
    </rPh>
    <phoneticPr fontId="12"/>
  </si>
  <si>
    <t>竹田川</t>
    <rPh sb="0" eb="3">
      <t>タケダガワ</t>
    </rPh>
    <phoneticPr fontId="3"/>
  </si>
  <si>
    <t>北　潟</t>
    <rPh sb="0" eb="1">
      <t>キタ</t>
    </rPh>
    <rPh sb="2" eb="3">
      <t>カタ</t>
    </rPh>
    <phoneticPr fontId="3"/>
  </si>
  <si>
    <t>奥　越</t>
    <rPh sb="0" eb="1">
      <t>オク</t>
    </rPh>
    <rPh sb="2" eb="3">
      <t>コシ</t>
    </rPh>
    <phoneticPr fontId="12"/>
  </si>
  <si>
    <t>水産（R4農林漁業の動き）目次</t>
    <rPh sb="0" eb="2">
      <t>スイサン</t>
    </rPh>
    <rPh sb="5" eb="7">
      <t>ノウリン</t>
    </rPh>
    <rPh sb="7" eb="9">
      <t>ギョギョウ</t>
    </rPh>
    <rPh sb="10" eb="11">
      <t>ウゴ</t>
    </rPh>
    <rPh sb="13" eb="15">
      <t>モクジ</t>
    </rPh>
    <phoneticPr fontId="3"/>
  </si>
  <si>
    <t>R2 福井</t>
    <rPh sb="3" eb="5">
      <t>フクイ</t>
    </rPh>
    <phoneticPr fontId="3"/>
  </si>
  <si>
    <t>R2 富山</t>
    <rPh sb="3" eb="5">
      <t>トヤマ</t>
    </rPh>
    <phoneticPr fontId="3"/>
  </si>
  <si>
    <t>R2 石川</t>
    <rPh sb="3" eb="5">
      <t>イシカワ</t>
    </rPh>
    <phoneticPr fontId="3"/>
  </si>
  <si>
    <t>R2 全国</t>
    <rPh sb="3" eb="5">
      <t>ゼンコク</t>
    </rPh>
    <phoneticPr fontId="3"/>
  </si>
  <si>
    <t>R2</t>
    <phoneticPr fontId="12"/>
  </si>
  <si>
    <t>R2 富山</t>
    <phoneticPr fontId="3"/>
  </si>
  <si>
    <t>R2 石川</t>
    <phoneticPr fontId="3"/>
  </si>
  <si>
    <t>R2 全国</t>
    <phoneticPr fontId="3"/>
  </si>
  <si>
    <t>くろかじき類</t>
    <rPh sb="5" eb="6">
      <t>ルイ</t>
    </rPh>
    <phoneticPr fontId="11"/>
  </si>
  <si>
    <t>ちだい・きだい</t>
  </si>
  <si>
    <t>くろだい</t>
  </si>
  <si>
    <t>さわら類</t>
    <rPh sb="3" eb="4">
      <t>ルイ</t>
    </rPh>
    <phoneticPr fontId="11"/>
  </si>
  <si>
    <t>R2 全国</t>
    <rPh sb="3" eb="5">
      <t>ゼンコク</t>
    </rPh>
    <phoneticPr fontId="13"/>
  </si>
  <si>
    <t>R元</t>
    <rPh sb="1" eb="2">
      <t>ガン</t>
    </rPh>
    <phoneticPr fontId="3"/>
  </si>
  <si>
    <t>30※</t>
    <phoneticPr fontId="12"/>
  </si>
  <si>
    <t>とらふぐ</t>
    <phoneticPr fontId="12"/>
  </si>
  <si>
    <t>※販売金額一位の経営体数</t>
    <rPh sb="1" eb="5">
      <t>ハンバイキンガク</t>
    </rPh>
    <rPh sb="5" eb="7">
      <t>イチイ</t>
    </rPh>
    <rPh sb="8" eb="10">
      <t>ケイエイ</t>
    </rPh>
    <rPh sb="10" eb="11">
      <t>カラダ</t>
    </rPh>
    <rPh sb="11" eb="12">
      <t>スウ</t>
    </rPh>
    <phoneticPr fontId="12"/>
  </si>
  <si>
    <t>R2 富山</t>
    <rPh sb="3" eb="5">
      <t>トヤマ</t>
    </rPh>
    <phoneticPr fontId="11"/>
  </si>
  <si>
    <t>R2 石川</t>
    <rPh sb="3" eb="5">
      <t>イシカワ</t>
    </rPh>
    <phoneticPr fontId="11"/>
  </si>
  <si>
    <t>R2 全国</t>
    <rPh sb="3" eb="5">
      <t>ゼンコク</t>
    </rPh>
    <phoneticPr fontId="11"/>
  </si>
  <si>
    <t>x</t>
    <phoneticPr fontId="12"/>
  </si>
  <si>
    <t>若狭高浜※</t>
    <rPh sb="0" eb="4">
      <t>ワカサタカハマ</t>
    </rPh>
    <phoneticPr fontId="3"/>
  </si>
  <si>
    <t>第10表　沿岸漁業協同組合の概要　（令和3年3月31日現在）</t>
    <rPh sb="0" eb="1">
      <t>ダイ</t>
    </rPh>
    <rPh sb="3" eb="4">
      <t>ヒョウ</t>
    </rPh>
    <rPh sb="5" eb="7">
      <t>エンガン</t>
    </rPh>
    <rPh sb="7" eb="9">
      <t>ギョギョウ</t>
    </rPh>
    <rPh sb="9" eb="11">
      <t>キョウドウ</t>
    </rPh>
    <rPh sb="11" eb="13">
      <t>クミアイ</t>
    </rPh>
    <rPh sb="14" eb="16">
      <t>ガイヨウ</t>
    </rPh>
    <rPh sb="18" eb="20">
      <t>レイワ</t>
    </rPh>
    <rPh sb="21" eb="22">
      <t>ネン</t>
    </rPh>
    <rPh sb="22" eb="23">
      <t>ヘイネン</t>
    </rPh>
    <rPh sb="23" eb="24">
      <t>ガツ</t>
    </rPh>
    <rPh sb="26" eb="27">
      <t>ニチ</t>
    </rPh>
    <rPh sb="27" eb="29">
      <t>ゲンザイ</t>
    </rPh>
    <phoneticPr fontId="3"/>
  </si>
  <si>
    <t>令和3年度　水産課調べ</t>
    <rPh sb="0" eb="2">
      <t>レイワ</t>
    </rPh>
    <rPh sb="3" eb="5">
      <t>ネンド</t>
    </rPh>
    <rPh sb="6" eb="8">
      <t>スイサン</t>
    </rPh>
    <rPh sb="8" eb="9">
      <t>カ</t>
    </rPh>
    <rPh sb="9" eb="10">
      <t>シラ</t>
    </rPh>
    <phoneticPr fontId="3"/>
  </si>
  <si>
    <t>第11表　内水面漁業協同組合の概要　（令和3年3月31日現在）</t>
    <rPh sb="0" eb="1">
      <t>ダイ</t>
    </rPh>
    <rPh sb="3" eb="4">
      <t>ヒョウ</t>
    </rPh>
    <rPh sb="5" eb="8">
      <t>ナイスイメン</t>
    </rPh>
    <rPh sb="8" eb="10">
      <t>ギョギョウ</t>
    </rPh>
    <rPh sb="10" eb="12">
      <t>キョウドウ</t>
    </rPh>
    <rPh sb="12" eb="14">
      <t>クミアイ</t>
    </rPh>
    <rPh sb="15" eb="17">
      <t>ガイヨウ</t>
    </rPh>
    <rPh sb="19" eb="21">
      <t>レイワ</t>
    </rPh>
    <rPh sb="22" eb="23">
      <t>ネン</t>
    </rPh>
    <rPh sb="23" eb="24">
      <t>ヘイネン</t>
    </rPh>
    <rPh sb="24" eb="25">
      <t>ガツ</t>
    </rPh>
    <rPh sb="27" eb="28">
      <t>ニチ</t>
    </rPh>
    <rPh sb="28" eb="30">
      <t>ゲンザイ</t>
    </rPh>
    <phoneticPr fontId="3"/>
  </si>
  <si>
    <r>
      <t>第9表　福井県管内漁港一覧表</t>
    </r>
    <r>
      <rPr>
        <sz val="11"/>
        <rFont val="ＭＳ Ｐ明朝"/>
        <family val="1"/>
        <charset val="128"/>
      </rPr>
      <t>　（令和3年4月1日現在）</t>
    </r>
    <rPh sb="0" eb="1">
      <t>ダイ</t>
    </rPh>
    <rPh sb="2" eb="3">
      <t>ヒョウ</t>
    </rPh>
    <rPh sb="4" eb="7">
      <t>フクイケン</t>
    </rPh>
    <rPh sb="7" eb="9">
      <t>カンナイ</t>
    </rPh>
    <rPh sb="9" eb="11">
      <t>ギョコウ</t>
    </rPh>
    <rPh sb="11" eb="13">
      <t>イチラン</t>
    </rPh>
    <rPh sb="13" eb="14">
      <t>ヒョウ</t>
    </rPh>
    <rPh sb="16" eb="18">
      <t>レイワ</t>
    </rPh>
    <rPh sb="19" eb="20">
      <t>ネン</t>
    </rPh>
    <rPh sb="21" eb="22">
      <t>ツキ</t>
    </rPh>
    <rPh sb="24" eb="25">
      <t>ニチ</t>
    </rPh>
    <rPh sb="25" eb="2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</si>
</sst>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 ;[Red]\-#,##0\ "/>
    <numFmt numFmtId="179" formatCode="#,##0_);[Red]\(#,##0\)"/>
    <numFmt numFmtId="180" formatCode="#,##0.0_ "/>
    <numFmt numFmtId="181" formatCode="#,##0.0;[Red]\-#,##0.0"/>
    <numFmt numFmtId="182" formatCode="0.0;_蠆"/>
    <numFmt numFmtId="183" formatCode="0.0_ "/>
    <numFmt numFmtId="184" formatCode="0_);[Red]\(0\)"/>
    <numFmt numFmtId="185" formatCode="#\ ##0"/>
    <numFmt numFmtId="186" formatCode="\(0\)"/>
    <numFmt numFmtId="187" formatCode="0_);\(0\)"/>
    <numFmt numFmtId="188" formatCode="\(0.0\)"/>
    <numFmt numFmtId="189" formatCode="#,##0.0_);[Red]\(#,##0.0\)"/>
    <numFmt numFmtId="190" formatCode="0.0000000000000000"/>
    <numFmt numFmtId="191" formatCode="0.0"/>
  </numFmts>
  <fonts count="29">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14"/>
      <name val="ＭＳ Ｐ明朝"/>
      <family val="1"/>
      <charset val="128"/>
    </font>
    <font>
      <sz val="11"/>
      <name val="游ゴシック"/>
      <family val="2"/>
      <charset val="128"/>
      <scheme val="minor"/>
    </font>
    <font>
      <sz val="16"/>
      <name val="ＭＳ ゴシック"/>
      <family val="3"/>
      <charset val="128"/>
    </font>
    <font>
      <sz val="10"/>
      <name val="ＭＳ Ｐ明朝"/>
      <family val="1"/>
      <charset val="128"/>
    </font>
    <font>
      <sz val="16"/>
      <name val="ＭＳ Ｐゴシック"/>
      <family val="3"/>
      <charset val="128"/>
    </font>
    <font>
      <sz val="8"/>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color theme="0"/>
      <name val="游ゴシック"/>
      <family val="3"/>
      <charset val="128"/>
      <scheme val="minor"/>
    </font>
    <font>
      <sz val="8"/>
      <name val="ＭＳ Ｐ明朝"/>
      <family val="1"/>
      <charset val="128"/>
    </font>
    <font>
      <sz val="16"/>
      <name val="ＭＳ Ｐ明朝"/>
      <family val="1"/>
      <charset val="128"/>
    </font>
    <font>
      <sz val="9"/>
      <name val="ＭＳ Ｐ明朝"/>
      <family val="1"/>
      <charset val="128"/>
    </font>
    <font>
      <sz val="9"/>
      <name val="游ゴシック"/>
      <family val="2"/>
      <charset val="128"/>
      <scheme val="minor"/>
    </font>
    <font>
      <sz val="9"/>
      <name val="ＭＳ 明朝"/>
      <family val="1"/>
      <charset val="128"/>
    </font>
    <font>
      <sz val="10"/>
      <name val="游ゴシック"/>
      <family val="2"/>
      <charset val="128"/>
      <scheme val="minor"/>
    </font>
    <font>
      <sz val="14"/>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b/>
      <sz val="10"/>
      <name val="ＭＳ Ｐ明朝"/>
      <family val="1"/>
      <charset val="128"/>
    </font>
    <font>
      <b/>
      <sz val="11"/>
      <name val="ＭＳ Ｐ明朝"/>
      <family val="1"/>
      <charset val="128"/>
    </font>
    <font>
      <b/>
      <sz val="11"/>
      <name val="ＭＳ ゴシック"/>
      <family val="3"/>
      <charset val="128"/>
    </font>
    <font>
      <b/>
      <sz val="9"/>
      <color indexed="81"/>
      <name val="MS P ゴシック"/>
      <family val="3"/>
      <charset val="128"/>
    </font>
    <font>
      <sz val="14"/>
      <name val="游ゴシック"/>
      <family val="2"/>
      <charset val="128"/>
      <scheme val="minor"/>
    </font>
  </fonts>
  <fills count="2">
    <fill>
      <patternFill patternType="none"/>
    </fill>
    <fill>
      <patternFill patternType="gray125"/>
    </fill>
  </fills>
  <borders count="10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bottom style="thin">
        <color auto="1"/>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style="medium">
        <color indexed="64"/>
      </left>
      <right/>
      <top style="double">
        <color indexed="64"/>
      </top>
      <bottom style="thin">
        <color indexed="64"/>
      </bottom>
      <diagonal/>
    </border>
    <border>
      <left style="thin">
        <color auto="1"/>
      </left>
      <right style="medium">
        <color indexed="64"/>
      </right>
      <top/>
      <bottom style="double">
        <color indexed="64"/>
      </bottom>
      <diagonal/>
    </border>
    <border>
      <left style="thin">
        <color auto="1"/>
      </left>
      <right style="thin">
        <color auto="1"/>
      </right>
      <top/>
      <bottom style="double">
        <color indexed="64"/>
      </bottom>
      <diagonal/>
    </border>
    <border>
      <left/>
      <right style="thin">
        <color indexed="64"/>
      </right>
      <top/>
      <bottom style="double">
        <color indexed="64"/>
      </bottom>
      <diagonal/>
    </border>
    <border>
      <left style="thin">
        <color auto="1"/>
      </left>
      <right/>
      <top/>
      <bottom style="double">
        <color indexed="64"/>
      </bottom>
      <diagonal/>
    </border>
    <border>
      <left style="medium">
        <color indexed="64"/>
      </left>
      <right style="thin">
        <color indexed="64"/>
      </right>
      <top/>
      <bottom style="double">
        <color indexed="64"/>
      </bottom>
      <diagonal/>
    </border>
    <border>
      <left style="thin">
        <color auto="1"/>
      </left>
      <right style="medium">
        <color indexed="64"/>
      </right>
      <top/>
      <bottom/>
      <diagonal/>
    </border>
    <border>
      <left style="thin">
        <color auto="1"/>
      </left>
      <right style="thin">
        <color auto="1"/>
      </right>
      <top/>
      <bottom/>
      <diagonal/>
    </border>
    <border>
      <left/>
      <right style="thin">
        <color indexed="64"/>
      </right>
      <top/>
      <bottom/>
      <diagonal/>
    </border>
    <border>
      <left style="thin">
        <color indexed="64"/>
      </left>
      <right/>
      <top/>
      <bottom/>
      <diagonal/>
    </border>
    <border>
      <left style="medium">
        <color indexed="64"/>
      </left>
      <right style="thin">
        <color auto="1"/>
      </right>
      <top/>
      <bottom/>
      <diagonal/>
    </border>
    <border>
      <left/>
      <right style="thin">
        <color indexed="64"/>
      </right>
      <top style="thin">
        <color indexed="64"/>
      </top>
      <bottom/>
      <diagonal/>
    </border>
    <border>
      <left style="thin">
        <color auto="1"/>
      </left>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double">
        <color indexed="64"/>
      </top>
      <bottom style="thin">
        <color indexed="64"/>
      </bottom>
      <diagonal/>
    </border>
    <border>
      <left style="thin">
        <color auto="1"/>
      </left>
      <right style="thin">
        <color auto="1"/>
      </right>
      <top style="double">
        <color indexed="64"/>
      </top>
      <bottom style="thin">
        <color auto="1"/>
      </bottom>
      <diagonal/>
    </border>
    <border>
      <left style="thin">
        <color auto="1"/>
      </left>
      <right style="thin">
        <color auto="1"/>
      </right>
      <top style="thin">
        <color auto="1"/>
      </top>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diagonalDown="1">
      <left/>
      <right/>
      <top/>
      <bottom style="double">
        <color auto="1"/>
      </bottom>
      <diagonal style="thin">
        <color indexed="64"/>
      </diagonal>
    </border>
    <border diagonalDown="1">
      <left style="medium">
        <color indexed="64"/>
      </left>
      <right/>
      <top/>
      <bottom style="double">
        <color auto="1"/>
      </bottom>
      <diagonal style="thin">
        <color indexed="64"/>
      </diagonal>
    </border>
    <border>
      <left/>
      <right/>
      <top style="thin">
        <color indexed="64"/>
      </top>
      <bottom style="thin">
        <color indexed="64"/>
      </bottom>
      <diagonal/>
    </border>
    <border diagonalDown="1">
      <left/>
      <right/>
      <top/>
      <bottom/>
      <diagonal style="thin">
        <color indexed="64"/>
      </diagonal>
    </border>
    <border diagonalDown="1">
      <left style="medium">
        <color indexed="64"/>
      </left>
      <right/>
      <top/>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double">
        <color auto="1"/>
      </bottom>
      <diagonal/>
    </border>
    <border>
      <left style="thin">
        <color auto="1"/>
      </left>
      <right/>
      <top style="medium">
        <color indexed="64"/>
      </top>
      <bottom style="double">
        <color auto="1"/>
      </bottom>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double">
        <color auto="1"/>
      </top>
      <bottom/>
      <diagonal/>
    </border>
    <border>
      <left style="thin">
        <color auto="1"/>
      </left>
      <right style="thin">
        <color auto="1"/>
      </right>
      <top style="double">
        <color auto="1"/>
      </top>
      <bottom/>
      <diagonal/>
    </border>
    <border>
      <left/>
      <right style="thin">
        <color auto="1"/>
      </right>
      <top style="double">
        <color indexed="64"/>
      </top>
      <bottom/>
      <diagonal/>
    </border>
    <border>
      <left/>
      <right/>
      <top style="double">
        <color indexed="64"/>
      </top>
      <bottom/>
      <diagonal/>
    </border>
    <border>
      <left style="thin">
        <color auto="1"/>
      </left>
      <right/>
      <top style="double">
        <color indexed="64"/>
      </top>
      <bottom/>
      <diagonal/>
    </border>
    <border>
      <left style="medium">
        <color indexed="64"/>
      </left>
      <right style="thin">
        <color indexed="64"/>
      </right>
      <top style="double">
        <color indexed="64"/>
      </top>
      <bottom/>
      <diagonal/>
    </border>
    <border>
      <left style="thin">
        <color auto="1"/>
      </left>
      <right style="medium">
        <color indexed="64"/>
      </right>
      <top style="thin">
        <color auto="1"/>
      </top>
      <bottom/>
      <diagonal/>
    </border>
    <border diagonalDown="1">
      <left style="thin">
        <color indexed="64"/>
      </left>
      <right style="thin">
        <color indexed="64"/>
      </right>
      <top style="thin">
        <color indexed="64"/>
      </top>
      <bottom/>
      <diagonal style="thin">
        <color auto="1"/>
      </diagonal>
    </border>
    <border diagonalDown="1">
      <left style="medium">
        <color indexed="64"/>
      </left>
      <right style="thin">
        <color indexed="64"/>
      </right>
      <top style="thin">
        <color indexed="64"/>
      </top>
      <bottom/>
      <diagonal style="thin">
        <color auto="1"/>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auto="1"/>
      </bottom>
      <diagonal/>
    </border>
    <border diagonalDown="1">
      <left style="thin">
        <color indexed="64"/>
      </left>
      <right style="thin">
        <color indexed="64"/>
      </right>
      <top style="medium">
        <color indexed="64"/>
      </top>
      <bottom style="thin">
        <color indexed="64"/>
      </bottom>
      <diagonal style="thin">
        <color auto="1"/>
      </diagonal>
    </border>
    <border diagonalDown="1">
      <left style="medium">
        <color indexed="64"/>
      </left>
      <right style="thin">
        <color indexed="64"/>
      </right>
      <top style="medium">
        <color indexed="64"/>
      </top>
      <bottom style="thin">
        <color indexed="64"/>
      </bottom>
      <diagonal style="thin">
        <color indexed="64"/>
      </diagonal>
    </border>
    <border>
      <left style="thin">
        <color auto="1"/>
      </left>
      <right style="medium">
        <color indexed="64"/>
      </right>
      <top/>
      <bottom style="medium">
        <color indexed="64"/>
      </bottom>
      <diagonal/>
    </border>
    <border>
      <left style="thin">
        <color auto="1"/>
      </left>
      <right style="thin">
        <color indexed="64"/>
      </right>
      <top/>
      <bottom style="medium">
        <color indexed="64"/>
      </bottom>
      <diagonal/>
    </border>
    <border>
      <left style="medium">
        <color indexed="64"/>
      </left>
      <right style="thin">
        <color auto="1"/>
      </right>
      <top/>
      <bottom style="thin">
        <color auto="1"/>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indexed="64"/>
      </left>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diagonalDown="1">
      <left style="medium">
        <color indexed="64"/>
      </left>
      <right style="thin">
        <color indexed="64"/>
      </right>
      <top style="thin">
        <color indexed="64"/>
      </top>
      <bottom style="thin">
        <color indexed="64"/>
      </bottom>
      <diagonal style="thin">
        <color auto="1"/>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medium">
        <color indexed="64"/>
      </left>
      <right style="thin">
        <color auto="1"/>
      </right>
      <top style="medium">
        <color indexed="64"/>
      </top>
      <bottom style="thin">
        <color auto="1"/>
      </bottom>
      <diagonal/>
    </border>
    <border>
      <left/>
      <right style="thin">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auto="1"/>
      </right>
      <top style="hair">
        <color indexed="64"/>
      </top>
      <bottom/>
      <diagonal/>
    </border>
    <border>
      <left style="thin">
        <color auto="1"/>
      </left>
      <right style="thin">
        <color auto="1"/>
      </right>
      <top style="hair">
        <color indexed="64"/>
      </top>
      <bottom/>
      <diagonal/>
    </border>
    <border>
      <left style="thin">
        <color auto="1"/>
      </left>
      <right style="medium">
        <color indexed="64"/>
      </right>
      <top style="hair">
        <color indexed="64"/>
      </top>
      <bottom/>
      <diagonal/>
    </border>
    <border>
      <left style="medium">
        <color indexed="64"/>
      </left>
      <right style="thin">
        <color auto="1"/>
      </right>
      <top/>
      <bottom style="hair">
        <color indexed="64"/>
      </bottom>
      <diagonal/>
    </border>
    <border>
      <left style="thin">
        <color auto="1"/>
      </left>
      <right style="thin">
        <color auto="1"/>
      </right>
      <top/>
      <bottom style="hair">
        <color indexed="64"/>
      </bottom>
      <diagonal/>
    </border>
    <border>
      <left style="thin">
        <color auto="1"/>
      </left>
      <right style="medium">
        <color indexed="64"/>
      </right>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791">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6" fillId="0" borderId="0" xfId="0" applyFont="1" applyFill="1">
      <alignment vertical="center"/>
    </xf>
    <xf numFmtId="176" fontId="2" fillId="0" borderId="0" xfId="0" applyNumberFormat="1" applyFont="1" applyFill="1" applyBorder="1" applyAlignment="1">
      <alignment horizontal="right" vertical="center"/>
    </xf>
    <xf numFmtId="176" fontId="2" fillId="0" borderId="0" xfId="0" applyNumberFormat="1" applyFont="1" applyFill="1">
      <alignment vertical="center"/>
    </xf>
    <xf numFmtId="0" fontId="7" fillId="0" borderId="0" xfId="0" applyFont="1" applyFill="1" applyAlignment="1">
      <alignment horizontal="right" vertical="center"/>
    </xf>
    <xf numFmtId="0" fontId="2" fillId="0" borderId="0" xfId="0" applyFont="1" applyFill="1" applyBorder="1" applyAlignment="1">
      <alignment vertical="center"/>
    </xf>
    <xf numFmtId="0" fontId="7" fillId="0" borderId="0" xfId="0" applyFont="1" applyFill="1">
      <alignment vertical="center"/>
    </xf>
    <xf numFmtId="176" fontId="7" fillId="0" borderId="21" xfId="0" applyNumberFormat="1" applyFont="1" applyFill="1" applyBorder="1" applyAlignment="1">
      <alignment horizontal="right" vertical="center"/>
    </xf>
    <xf numFmtId="0" fontId="16" fillId="0" borderId="31" xfId="0" applyFont="1" applyFill="1" applyBorder="1" applyAlignment="1">
      <alignment horizontal="center" vertical="center" wrapText="1"/>
    </xf>
    <xf numFmtId="0" fontId="16" fillId="0" borderId="23"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176" fontId="7" fillId="0" borderId="7" xfId="0" applyNumberFormat="1" applyFont="1" applyFill="1" applyBorder="1">
      <alignment vertical="center"/>
    </xf>
    <xf numFmtId="176" fontId="7" fillId="0" borderId="6" xfId="0" applyNumberFormat="1" applyFont="1" applyFill="1" applyBorder="1">
      <alignment vertical="center"/>
    </xf>
    <xf numFmtId="176" fontId="7" fillId="0" borderId="31" xfId="0" applyNumberFormat="1" applyFont="1" applyFill="1" applyBorder="1">
      <alignment vertical="center"/>
    </xf>
    <xf numFmtId="176" fontId="7" fillId="0" borderId="56" xfId="0" applyNumberFormat="1" applyFont="1" applyFill="1" applyBorder="1">
      <alignment vertical="center"/>
    </xf>
    <xf numFmtId="176" fontId="7" fillId="0" borderId="12" xfId="0" applyNumberFormat="1" applyFont="1" applyFill="1" applyBorder="1">
      <alignment vertical="center"/>
    </xf>
    <xf numFmtId="176" fontId="7" fillId="0" borderId="11" xfId="0" applyNumberFormat="1" applyFont="1" applyFill="1" applyBorder="1">
      <alignment vertical="center"/>
    </xf>
    <xf numFmtId="0" fontId="7" fillId="0" borderId="22" xfId="0" applyFont="1" applyFill="1" applyBorder="1" applyAlignment="1">
      <alignment horizontal="center" vertical="center"/>
    </xf>
    <xf numFmtId="176" fontId="7" fillId="0" borderId="22" xfId="0" applyNumberFormat="1" applyFont="1" applyFill="1" applyBorder="1">
      <alignment vertical="center"/>
    </xf>
    <xf numFmtId="176" fontId="7" fillId="0" borderId="21" xfId="0" applyNumberFormat="1" applyFont="1" applyFill="1" applyBorder="1">
      <alignment vertical="center"/>
    </xf>
    <xf numFmtId="0" fontId="7" fillId="0" borderId="64" xfId="0" applyFont="1" applyFill="1" applyBorder="1" applyAlignment="1">
      <alignment horizontal="center" vertical="center"/>
    </xf>
    <xf numFmtId="176" fontId="7" fillId="0" borderId="63" xfId="0" applyNumberFormat="1" applyFont="1" applyFill="1" applyBorder="1">
      <alignment vertical="center"/>
    </xf>
    <xf numFmtId="176" fontId="7" fillId="0" borderId="64" xfId="0" applyNumberFormat="1" applyFont="1" applyFill="1" applyBorder="1">
      <alignment vertical="center"/>
    </xf>
    <xf numFmtId="0" fontId="7" fillId="0" borderId="0" xfId="0" applyFont="1" applyFill="1" applyBorder="1" applyAlignment="1">
      <alignment horizontal="center" vertical="center" textRotation="255"/>
    </xf>
    <xf numFmtId="176" fontId="7" fillId="0" borderId="0" xfId="0" applyNumberFormat="1" applyFont="1" applyFill="1" applyBorder="1">
      <alignment vertical="center"/>
    </xf>
    <xf numFmtId="0" fontId="7" fillId="0" borderId="0" xfId="0" applyFont="1" applyFill="1" applyBorder="1">
      <alignment vertical="center"/>
    </xf>
    <xf numFmtId="0" fontId="16" fillId="0" borderId="0" xfId="0" applyFont="1" applyFill="1" applyBorder="1" applyAlignment="1">
      <alignment horizontal="righ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left" vertical="center" shrinkToFit="1"/>
    </xf>
    <xf numFmtId="0" fontId="2" fillId="0" borderId="0" xfId="0" applyFont="1" applyFill="1" applyBorder="1">
      <alignment vertical="center"/>
    </xf>
    <xf numFmtId="0" fontId="16" fillId="0" borderId="0" xfId="0" applyFont="1" applyFill="1" applyBorder="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22" fillId="0" borderId="0" xfId="0" applyFont="1" applyFill="1" applyBorder="1" applyAlignment="1">
      <alignment horizontal="right" vertical="center" shrinkToFit="1"/>
    </xf>
    <xf numFmtId="0" fontId="22" fillId="0" borderId="0" xfId="0" applyFont="1" applyFill="1" applyBorder="1" applyAlignment="1">
      <alignment vertical="center" shrinkToFit="1"/>
    </xf>
    <xf numFmtId="0" fontId="22" fillId="0" borderId="0" xfId="0" applyFont="1" applyFill="1" applyBorder="1" applyAlignment="1">
      <alignment horizontal="left" vertical="center" shrinkToFit="1"/>
    </xf>
    <xf numFmtId="0" fontId="21" fillId="0" borderId="0" xfId="0" applyFont="1" applyFill="1" applyBorder="1">
      <alignment vertical="center"/>
    </xf>
    <xf numFmtId="0" fontId="22"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textRotation="255"/>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textRotation="255" shrinkToFit="1"/>
    </xf>
    <xf numFmtId="0" fontId="21"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0" fontId="14" fillId="0" borderId="0" xfId="0" applyFont="1" applyFill="1" applyBorder="1" applyAlignment="1">
      <alignment horizontal="center" vertical="center" shrinkToFit="1"/>
    </xf>
    <xf numFmtId="0" fontId="7" fillId="0" borderId="0" xfId="0" applyFont="1" applyFill="1" applyBorder="1" applyAlignment="1">
      <alignment horizontal="distributed" vertical="center" shrinkToFit="1"/>
    </xf>
    <xf numFmtId="0" fontId="2" fillId="0" borderId="0" xfId="0" applyFont="1" applyFill="1" applyBorder="1" applyAlignment="1">
      <alignment horizontal="right" vertical="center" shrinkToFit="1"/>
    </xf>
    <xf numFmtId="0" fontId="2"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distributed" shrinkToFit="1"/>
    </xf>
    <xf numFmtId="0" fontId="7" fillId="0" borderId="0" xfId="0" applyFont="1" applyFill="1" applyBorder="1" applyAlignment="1">
      <alignment vertical="center"/>
    </xf>
    <xf numFmtId="0" fontId="2" fillId="0" borderId="0" xfId="0" applyFont="1" applyFill="1" applyBorder="1" applyAlignment="1">
      <alignment horizontal="distributed" vertical="center" shrinkToFit="1"/>
    </xf>
    <xf numFmtId="0" fontId="2" fillId="0" borderId="0" xfId="0" quotePrefix="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5" fillId="0" borderId="0" xfId="0" applyFont="1" applyFill="1" applyBorder="1" applyAlignment="1">
      <alignment horizontal="right" vertical="center" shrinkToFit="1"/>
    </xf>
    <xf numFmtId="0" fontId="25" fillId="0" borderId="0" xfId="0" applyFont="1" applyFill="1" applyBorder="1" applyAlignment="1">
      <alignment vertical="center" shrinkToFit="1"/>
    </xf>
    <xf numFmtId="0" fontId="25" fillId="0" borderId="0"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horizontal="right" vertical="center"/>
    </xf>
    <xf numFmtId="0" fontId="26" fillId="0" borderId="0" xfId="0" applyFont="1" applyFill="1" applyBorder="1" applyAlignment="1">
      <alignment vertical="center" shrinkToFit="1"/>
    </xf>
    <xf numFmtId="0" fontId="2" fillId="0" borderId="0" xfId="0"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59" xfId="0" applyFont="1" applyFill="1" applyBorder="1" applyAlignment="1">
      <alignment horizontal="center" vertical="center"/>
    </xf>
    <xf numFmtId="176" fontId="7" fillId="0" borderId="22" xfId="0" applyNumberFormat="1" applyFont="1" applyFill="1" applyBorder="1" applyAlignment="1">
      <alignment horizontal="right" vertical="center"/>
    </xf>
    <xf numFmtId="176" fontId="7" fillId="0" borderId="64" xfId="0" applyNumberFormat="1" applyFont="1" applyFill="1" applyBorder="1" applyAlignment="1">
      <alignment horizontal="right" vertical="center"/>
    </xf>
    <xf numFmtId="176" fontId="7" fillId="0" borderId="63" xfId="0" applyNumberFormat="1" applyFont="1" applyFill="1" applyBorder="1" applyAlignment="1">
      <alignment horizontal="right" vertical="center"/>
    </xf>
    <xf numFmtId="0" fontId="7" fillId="0" borderId="0" xfId="0" applyFont="1" applyFill="1" applyBorder="1" applyAlignment="1">
      <alignment vertical="center" shrinkToFit="1"/>
    </xf>
    <xf numFmtId="0" fontId="7" fillId="0" borderId="0" xfId="0" applyFont="1" applyFill="1" applyAlignment="1">
      <alignment horizontal="center" vertical="center"/>
    </xf>
    <xf numFmtId="0" fontId="7" fillId="0" borderId="7" xfId="0" applyFont="1" applyFill="1" applyBorder="1" applyAlignment="1">
      <alignment horizontal="center" vertical="center"/>
    </xf>
    <xf numFmtId="0" fontId="21" fillId="0" borderId="0" xfId="0" applyFont="1" applyAlignment="1">
      <alignment horizontal="center" vertical="center" wrapText="1" shrinkToFit="1"/>
    </xf>
    <xf numFmtId="176" fontId="16" fillId="0" borderId="30" xfId="0" applyNumberFormat="1" applyFont="1" applyFill="1" applyBorder="1" applyAlignment="1">
      <alignment vertical="center" shrinkToFit="1"/>
    </xf>
    <xf numFmtId="176" fontId="16" fillId="0" borderId="30" xfId="0" applyNumberFormat="1" applyFont="1" applyFill="1" applyBorder="1" applyAlignment="1">
      <alignment horizontal="right" vertical="center" shrinkToFit="1"/>
    </xf>
    <xf numFmtId="176" fontId="16" fillId="0" borderId="13" xfId="0" applyNumberFormat="1" applyFont="1" applyFill="1" applyBorder="1" applyAlignment="1">
      <alignment vertical="center" shrinkToFit="1"/>
    </xf>
    <xf numFmtId="176" fontId="16" fillId="0" borderId="29" xfId="0" applyNumberFormat="1" applyFont="1" applyFill="1" applyBorder="1" applyAlignment="1">
      <alignment vertical="center" shrinkToFit="1"/>
    </xf>
    <xf numFmtId="176" fontId="16" fillId="0" borderId="31" xfId="0" applyNumberFormat="1" applyFont="1" applyFill="1" applyBorder="1" applyAlignment="1">
      <alignment horizontal="right" vertical="center" shrinkToFit="1"/>
    </xf>
    <xf numFmtId="176" fontId="16" fillId="0" borderId="31" xfId="0" applyNumberFormat="1" applyFont="1" applyFill="1" applyBorder="1" applyAlignment="1">
      <alignment vertical="center" shrinkToFit="1"/>
    </xf>
    <xf numFmtId="176" fontId="16" fillId="0" borderId="56" xfId="0" applyNumberFormat="1" applyFont="1" applyFill="1" applyBorder="1" applyAlignment="1">
      <alignment horizontal="right" vertical="center" shrinkToFit="1"/>
    </xf>
    <xf numFmtId="176" fontId="16" fillId="0" borderId="22" xfId="0" applyNumberFormat="1" applyFont="1" applyFill="1" applyBorder="1" applyAlignment="1">
      <alignment vertical="center" shrinkToFit="1"/>
    </xf>
    <xf numFmtId="176" fontId="16" fillId="0" borderId="22" xfId="0" applyNumberFormat="1" applyFont="1" applyFill="1" applyBorder="1" applyAlignment="1">
      <alignment horizontal="right" vertical="center" shrinkToFit="1"/>
    </xf>
    <xf numFmtId="176" fontId="16" fillId="0" borderId="21" xfId="0" applyNumberFormat="1" applyFont="1" applyFill="1" applyBorder="1" applyAlignment="1">
      <alignment horizontal="right" vertical="center" shrinkToFit="1"/>
    </xf>
    <xf numFmtId="176" fontId="16" fillId="0" borderId="102" xfId="0" applyNumberFormat="1" applyFont="1" applyFill="1" applyBorder="1" applyAlignment="1">
      <alignment vertical="center" shrinkToFit="1"/>
    </xf>
    <xf numFmtId="176" fontId="16" fillId="0" borderId="102" xfId="0" applyNumberFormat="1" applyFont="1" applyFill="1" applyBorder="1" applyAlignment="1">
      <alignment horizontal="right" vertical="center" shrinkToFit="1"/>
    </xf>
    <xf numFmtId="176" fontId="16" fillId="0" borderId="103" xfId="0" applyNumberFormat="1" applyFont="1" applyFill="1" applyBorder="1" applyAlignment="1">
      <alignment horizontal="right" vertical="center" shrinkToFit="1"/>
    </xf>
    <xf numFmtId="176" fontId="16" fillId="0" borderId="21" xfId="0" applyNumberFormat="1" applyFont="1" applyFill="1" applyBorder="1" applyAlignment="1">
      <alignment vertical="center" shrinkToFit="1"/>
    </xf>
    <xf numFmtId="176" fontId="16" fillId="0" borderId="23" xfId="0" applyNumberFormat="1" applyFont="1" applyFill="1" applyBorder="1" applyAlignment="1">
      <alignment horizontal="right" vertical="center" shrinkToFit="1"/>
    </xf>
    <xf numFmtId="176" fontId="16" fillId="0" borderId="17" xfId="0" applyNumberFormat="1" applyFont="1" applyFill="1" applyBorder="1" applyAlignment="1">
      <alignment horizontal="right" vertical="center" shrinkToFit="1"/>
    </xf>
    <xf numFmtId="176" fontId="16" fillId="0" borderId="16" xfId="0" applyNumberFormat="1" applyFont="1" applyFill="1" applyBorder="1" applyAlignment="1">
      <alignment horizontal="right" vertical="center" shrinkToFit="1"/>
    </xf>
    <xf numFmtId="176" fontId="16" fillId="0" borderId="12" xfId="0" applyNumberFormat="1" applyFont="1" applyFill="1" applyBorder="1" applyAlignment="1">
      <alignment horizontal="right" vertical="center" shrinkToFit="1"/>
    </xf>
    <xf numFmtId="176" fontId="16" fillId="0" borderId="11" xfId="0" applyNumberFormat="1" applyFont="1" applyFill="1" applyBorder="1" applyAlignment="1">
      <alignment horizontal="right" vertical="center" shrinkToFit="1"/>
    </xf>
    <xf numFmtId="176" fontId="16" fillId="0" borderId="7" xfId="0" applyNumberFormat="1" applyFont="1" applyFill="1" applyBorder="1" applyAlignment="1">
      <alignment horizontal="right" vertical="center" shrinkToFit="1"/>
    </xf>
    <xf numFmtId="176" fontId="16" fillId="0" borderId="6" xfId="0" applyNumberFormat="1" applyFont="1" applyFill="1" applyBorder="1" applyAlignment="1">
      <alignment horizontal="right" vertical="center" shrinkToFit="1"/>
    </xf>
    <xf numFmtId="176" fontId="16" fillId="0" borderId="2"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0" fontId="7" fillId="0" borderId="59"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43" xfId="0" applyFont="1" applyFill="1" applyBorder="1" applyAlignment="1">
      <alignment horizontal="center" vertical="center" wrapText="1"/>
    </xf>
    <xf numFmtId="176" fontId="7" fillId="0" borderId="49" xfId="0" applyNumberFormat="1" applyFont="1" applyFill="1" applyBorder="1">
      <alignment vertical="center"/>
    </xf>
    <xf numFmtId="176" fontId="7" fillId="0" borderId="9" xfId="0" applyNumberFormat="1" applyFont="1" applyFill="1" applyBorder="1">
      <alignment vertical="center"/>
    </xf>
    <xf numFmtId="176" fontId="7" fillId="0" borderId="28" xfId="0" applyNumberFormat="1" applyFont="1" applyFill="1" applyBorder="1">
      <alignment vertical="center"/>
    </xf>
    <xf numFmtId="176" fontId="7" fillId="0" borderId="27" xfId="0" applyNumberFormat="1" applyFont="1" applyFill="1" applyBorder="1">
      <alignment vertical="center"/>
    </xf>
    <xf numFmtId="176" fontId="7" fillId="0" borderId="65" xfId="0" applyNumberFormat="1" applyFont="1" applyFill="1" applyBorder="1">
      <alignment vertical="center"/>
    </xf>
    <xf numFmtId="176" fontId="7" fillId="0" borderId="72" xfId="0" applyNumberFormat="1" applyFont="1" applyFill="1" applyBorder="1">
      <alignment vertical="center"/>
    </xf>
    <xf numFmtId="176" fontId="7" fillId="0" borderId="25" xfId="0" applyNumberFormat="1" applyFont="1" applyFill="1" applyBorder="1">
      <alignment vertical="center"/>
    </xf>
    <xf numFmtId="176" fontId="7" fillId="0" borderId="24" xfId="0" applyNumberFormat="1" applyFont="1" applyFill="1" applyBorder="1">
      <alignment vertical="center"/>
    </xf>
    <xf numFmtId="176" fontId="7" fillId="0" borderId="25" xfId="0" applyNumberFormat="1" applyFont="1" applyFill="1" applyBorder="1" applyAlignment="1">
      <alignment horizontal="right" vertical="center"/>
    </xf>
    <xf numFmtId="176" fontId="7" fillId="0" borderId="24" xfId="0" applyNumberFormat="1" applyFont="1" applyFill="1" applyBorder="1" applyAlignment="1">
      <alignment horizontal="right" vertical="center"/>
    </xf>
    <xf numFmtId="176" fontId="7" fillId="0" borderId="106" xfId="0" applyNumberFormat="1" applyFont="1" applyFill="1" applyBorder="1">
      <alignment vertical="center"/>
    </xf>
    <xf numFmtId="176" fontId="7" fillId="0" borderId="67" xfId="0" applyNumberFormat="1" applyFont="1" applyFill="1" applyBorder="1">
      <alignment vertical="center"/>
    </xf>
    <xf numFmtId="0" fontId="23" fillId="0" borderId="0" xfId="0" applyFont="1" applyFill="1" applyBorder="1" applyAlignment="1">
      <alignment horizontal="right" vertical="center"/>
    </xf>
    <xf numFmtId="0" fontId="8" fillId="0" borderId="0" xfId="2" applyFont="1">
      <alignment vertical="center"/>
    </xf>
    <xf numFmtId="0" fontId="2" fillId="0" borderId="0" xfId="2" applyFont="1">
      <alignment vertical="center"/>
    </xf>
    <xf numFmtId="0" fontId="14" fillId="0" borderId="0" xfId="2" applyFont="1" applyAlignment="1">
      <alignment vertical="center" shrinkToFit="1"/>
    </xf>
    <xf numFmtId="0" fontId="2" fillId="0" borderId="0" xfId="2" applyFont="1" applyAlignment="1">
      <alignment vertical="center" shrinkToFit="1"/>
    </xf>
    <xf numFmtId="0" fontId="4" fillId="0" borderId="0" xfId="2" applyFont="1">
      <alignment vertical="center"/>
    </xf>
    <xf numFmtId="0" fontId="2" fillId="0" borderId="0" xfId="2" applyFont="1" applyAlignment="1">
      <alignment horizontal="right" vertical="center"/>
    </xf>
    <xf numFmtId="0" fontId="7" fillId="0" borderId="0" xfId="2" applyFont="1">
      <alignment vertical="center"/>
    </xf>
    <xf numFmtId="0" fontId="16" fillId="0" borderId="7" xfId="2" applyFont="1" applyBorder="1" applyAlignment="1">
      <alignment vertical="center" textRotation="255"/>
    </xf>
    <xf numFmtId="0" fontId="14" fillId="0" borderId="7" xfId="2" applyFont="1" applyBorder="1" applyAlignment="1">
      <alignment vertical="center" textRotation="255" shrinkToFit="1"/>
    </xf>
    <xf numFmtId="0" fontId="14" fillId="0" borderId="6" xfId="2" applyFont="1" applyBorder="1" applyAlignment="1">
      <alignment vertical="center" textRotation="255" shrinkToFit="1"/>
    </xf>
    <xf numFmtId="0" fontId="7" fillId="0" borderId="31" xfId="2" applyFont="1" applyBorder="1" applyAlignment="1">
      <alignment horizontal="center" vertical="center"/>
    </xf>
    <xf numFmtId="38" fontId="14" fillId="0" borderId="31" xfId="3" applyFont="1" applyBorder="1">
      <alignment vertical="center"/>
    </xf>
    <xf numFmtId="181" fontId="14" fillId="0" borderId="31" xfId="3" applyNumberFormat="1" applyFont="1" applyBorder="1" applyAlignment="1">
      <alignment vertical="center" shrinkToFit="1"/>
    </xf>
    <xf numFmtId="0" fontId="7" fillId="0" borderId="22" xfId="2" applyFont="1" applyBorder="1" applyAlignment="1">
      <alignment horizontal="center" vertical="center"/>
    </xf>
    <xf numFmtId="38" fontId="14" fillId="0" borderId="22" xfId="3" applyFont="1" applyBorder="1">
      <alignment vertical="center"/>
    </xf>
    <xf numFmtId="181" fontId="14" fillId="0" borderId="22" xfId="3" applyNumberFormat="1" applyFont="1" applyBorder="1" applyAlignment="1">
      <alignment vertical="center" shrinkToFit="1"/>
    </xf>
    <xf numFmtId="0" fontId="14" fillId="0" borderId="12" xfId="2" applyFont="1" applyBorder="1" applyAlignment="1">
      <alignment horizontal="center" vertical="center" shrinkToFit="1"/>
    </xf>
    <xf numFmtId="38" fontId="14" fillId="0" borderId="12" xfId="3" applyFont="1" applyBorder="1">
      <alignment vertical="center"/>
    </xf>
    <xf numFmtId="181" fontId="14" fillId="0" borderId="12" xfId="3" applyNumberFormat="1" applyFont="1" applyBorder="1" applyAlignment="1">
      <alignment vertical="center" shrinkToFit="1"/>
    </xf>
    <xf numFmtId="0" fontId="7" fillId="0" borderId="2" xfId="2" applyFont="1" applyBorder="1" applyAlignment="1">
      <alignment horizontal="center" vertical="center"/>
    </xf>
    <xf numFmtId="38" fontId="14" fillId="0" borderId="2" xfId="3" applyFont="1" applyBorder="1">
      <alignment vertical="center"/>
    </xf>
    <xf numFmtId="181" fontId="14" fillId="0" borderId="2" xfId="3" applyNumberFormat="1" applyFont="1" applyBorder="1" applyAlignment="1">
      <alignment vertical="center" shrinkToFit="1"/>
    </xf>
    <xf numFmtId="0" fontId="7" fillId="0" borderId="0" xfId="2" applyFont="1" applyAlignment="1">
      <alignment vertical="center" shrinkToFit="1"/>
    </xf>
    <xf numFmtId="0" fontId="7" fillId="0" borderId="0" xfId="2" applyFont="1" applyAlignment="1">
      <alignment horizontal="right" vertical="center"/>
    </xf>
    <xf numFmtId="0" fontId="14" fillId="0" borderId="9" xfId="2" applyFont="1" applyBorder="1" applyAlignment="1">
      <alignment vertical="center" textRotation="255" shrinkToFit="1"/>
    </xf>
    <xf numFmtId="181" fontId="14" fillId="0" borderId="27" xfId="3" applyNumberFormat="1" applyFont="1" applyBorder="1" applyAlignment="1">
      <alignment vertical="center" shrinkToFit="1"/>
    </xf>
    <xf numFmtId="190" fontId="7" fillId="0" borderId="0" xfId="2" applyNumberFormat="1" applyFont="1">
      <alignment vertical="center"/>
    </xf>
    <xf numFmtId="181" fontId="14" fillId="0" borderId="24" xfId="3" applyNumberFormat="1" applyFont="1" applyBorder="1" applyAlignment="1">
      <alignment vertical="center" shrinkToFit="1"/>
    </xf>
    <xf numFmtId="38" fontId="7" fillId="0" borderId="0" xfId="2" applyNumberFormat="1" applyFont="1">
      <alignment vertical="center"/>
    </xf>
    <xf numFmtId="181" fontId="14" fillId="0" borderId="72" xfId="3" applyNumberFormat="1" applyFont="1" applyBorder="1" applyAlignment="1">
      <alignment vertical="center" shrinkToFit="1"/>
    </xf>
    <xf numFmtId="176" fontId="14" fillId="0" borderId="0" xfId="2" applyNumberFormat="1" applyFont="1" applyAlignment="1">
      <alignment vertical="center" shrinkToFit="1"/>
    </xf>
    <xf numFmtId="181" fontId="14" fillId="0" borderId="4" xfId="3" applyNumberFormat="1" applyFont="1" applyBorder="1" applyAlignment="1">
      <alignment vertical="center" shrinkToFit="1"/>
    </xf>
    <xf numFmtId="180" fontId="7" fillId="0" borderId="0" xfId="2" applyNumberFormat="1" applyFont="1">
      <alignment vertical="center"/>
    </xf>
    <xf numFmtId="0" fontId="14" fillId="0" borderId="0" xfId="2" applyFont="1" applyAlignment="1">
      <alignment horizontal="right" vertical="center"/>
    </xf>
    <xf numFmtId="0" fontId="4"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5" fillId="0" borderId="0" xfId="2" applyFont="1">
      <alignment vertical="center"/>
    </xf>
    <xf numFmtId="0" fontId="16" fillId="0" borderId="60" xfId="1" applyFont="1" applyBorder="1" applyAlignment="1" applyProtection="1">
      <alignment horizontal="center" vertical="center"/>
      <protection locked="0"/>
    </xf>
    <xf numFmtId="0" fontId="16" fillId="0" borderId="43" xfId="1" applyFont="1" applyBorder="1" applyAlignment="1" applyProtection="1">
      <alignment horizontal="center" vertical="center"/>
      <protection locked="0"/>
    </xf>
    <xf numFmtId="179" fontId="14" fillId="0" borderId="9" xfId="1" applyNumberFormat="1" applyFont="1" applyBorder="1" applyAlignment="1" applyProtection="1">
      <alignment horizontal="right" vertical="center" shrinkToFit="1"/>
      <protection locked="0"/>
    </xf>
    <xf numFmtId="179" fontId="14" fillId="0" borderId="9" xfId="1" applyNumberFormat="1" applyFont="1" applyBorder="1" applyAlignment="1" applyProtection="1">
      <alignment vertical="center" shrinkToFit="1"/>
      <protection locked="0"/>
    </xf>
    <xf numFmtId="0" fontId="14" fillId="0" borderId="31" xfId="1" applyFont="1" applyBorder="1" applyAlignment="1" applyProtection="1">
      <alignment horizontal="distributed" vertical="center" shrinkToFit="1"/>
      <protection locked="0"/>
    </xf>
    <xf numFmtId="179" fontId="14" fillId="0" borderId="27" xfId="1" applyNumberFormat="1" applyFont="1" applyBorder="1" applyAlignment="1" applyProtection="1">
      <alignment horizontal="right" vertical="center" shrinkToFit="1"/>
      <protection locked="0"/>
    </xf>
    <xf numFmtId="179" fontId="14" fillId="0" borderId="27" xfId="1" applyNumberFormat="1" applyFont="1" applyBorder="1" applyAlignment="1" applyProtection="1">
      <alignment vertical="center" shrinkToFit="1"/>
      <protection locked="0"/>
    </xf>
    <xf numFmtId="0" fontId="14" fillId="0" borderId="22" xfId="1" applyFont="1" applyBorder="1" applyAlignment="1" applyProtection="1">
      <alignment horizontal="distributed" vertical="center" shrinkToFit="1"/>
      <protection locked="0"/>
    </xf>
    <xf numFmtId="179" fontId="14" fillId="0" borderId="24" xfId="1" applyNumberFormat="1" applyFont="1" applyBorder="1" applyAlignment="1" applyProtection="1">
      <alignment horizontal="right" vertical="center" shrinkToFit="1"/>
      <protection locked="0"/>
    </xf>
    <xf numFmtId="179" fontId="14" fillId="0" borderId="22" xfId="1" applyNumberFormat="1" applyFont="1" applyBorder="1" applyAlignment="1" applyProtection="1">
      <alignment horizontal="right" vertical="center" shrinkToFit="1"/>
      <protection locked="0"/>
    </xf>
    <xf numFmtId="0" fontId="14" fillId="0" borderId="12" xfId="1" applyFont="1" applyBorder="1" applyAlignment="1" applyProtection="1">
      <alignment horizontal="center" vertical="center" shrinkToFit="1"/>
      <protection locked="0"/>
    </xf>
    <xf numFmtId="179" fontId="14" fillId="0" borderId="72" xfId="1" applyNumberFormat="1" applyFont="1" applyBorder="1" applyAlignment="1" applyProtection="1">
      <alignment horizontal="right" vertical="center" shrinkToFit="1"/>
      <protection locked="0"/>
    </xf>
    <xf numFmtId="179" fontId="14" fillId="0" borderId="72" xfId="1" applyNumberFormat="1" applyFont="1" applyBorder="1" applyAlignment="1" applyProtection="1">
      <alignment vertical="center" shrinkToFit="1"/>
      <protection locked="0"/>
    </xf>
    <xf numFmtId="0" fontId="14" fillId="0" borderId="12" xfId="1" applyFont="1" applyBorder="1" applyAlignment="1" applyProtection="1">
      <alignment horizontal="distributed" vertical="center" shrinkToFit="1"/>
      <protection locked="0"/>
    </xf>
    <xf numFmtId="179" fontId="14" fillId="0" borderId="7" xfId="1" applyNumberFormat="1" applyFont="1" applyBorder="1" applyAlignment="1" applyProtection="1">
      <alignment horizontal="right" vertical="center" shrinkToFit="1"/>
      <protection locked="0"/>
    </xf>
    <xf numFmtId="179" fontId="14" fillId="0" borderId="24" xfId="1" applyNumberFormat="1" applyFont="1" applyBorder="1" applyAlignment="1" applyProtection="1">
      <alignment vertical="center" shrinkToFit="1"/>
      <protection locked="0"/>
    </xf>
    <xf numFmtId="179" fontId="14" fillId="0" borderId="31" xfId="1" applyNumberFormat="1" applyFont="1" applyBorder="1" applyAlignment="1" applyProtection="1">
      <alignment horizontal="right" vertical="center" shrinkToFit="1"/>
      <protection locked="0"/>
    </xf>
    <xf numFmtId="0" fontId="14" fillId="0" borderId="12" xfId="1" applyFont="1" applyBorder="1" applyAlignment="1" applyProtection="1">
      <alignment vertical="center" shrinkToFit="1"/>
      <protection locked="0"/>
    </xf>
    <xf numFmtId="179" fontId="2" fillId="0" borderId="0" xfId="2" applyNumberFormat="1" applyFont="1">
      <alignment vertical="center"/>
    </xf>
    <xf numFmtId="0" fontId="14" fillId="0" borderId="64" xfId="1" applyFont="1" applyBorder="1" applyAlignment="1" applyProtection="1">
      <alignment horizontal="center" vertical="center" shrinkToFit="1"/>
      <protection locked="0"/>
    </xf>
    <xf numFmtId="179" fontId="14" fillId="0" borderId="67" xfId="1" applyNumberFormat="1" applyFont="1" applyBorder="1" applyAlignment="1" applyProtection="1">
      <alignment horizontal="right" vertical="center" shrinkToFit="1"/>
      <protection locked="0"/>
    </xf>
    <xf numFmtId="179" fontId="14" fillId="0" borderId="67" xfId="1" applyNumberFormat="1" applyFont="1" applyBorder="1" applyAlignment="1" applyProtection="1">
      <alignment vertical="center" shrinkToFit="1"/>
      <protection locked="0"/>
    </xf>
    <xf numFmtId="0" fontId="16" fillId="0" borderId="0" xfId="2" applyFont="1">
      <alignment vertical="center"/>
    </xf>
    <xf numFmtId="0" fontId="17" fillId="0" borderId="0" xfId="2" applyFont="1">
      <alignment vertical="center"/>
    </xf>
    <xf numFmtId="0" fontId="2" fillId="0" borderId="68" xfId="2" applyFont="1" applyBorder="1" applyAlignment="1">
      <alignment horizontal="right" vertical="center"/>
    </xf>
    <xf numFmtId="0" fontId="2" fillId="0" borderId="62" xfId="2" applyFont="1" applyBorder="1" applyAlignment="1">
      <alignment vertical="center" wrapText="1"/>
    </xf>
    <xf numFmtId="0" fontId="2" fillId="0" borderId="60" xfId="2" applyFont="1" applyBorder="1" applyAlignment="1">
      <alignment horizontal="center" vertical="center"/>
    </xf>
    <xf numFmtId="0" fontId="2" fillId="0" borderId="59" xfId="2" applyFont="1" applyBorder="1" applyAlignment="1">
      <alignment horizontal="center" vertical="center"/>
    </xf>
    <xf numFmtId="176" fontId="2" fillId="0" borderId="31" xfId="2" applyNumberFormat="1" applyFont="1" applyBorder="1">
      <alignment vertical="center"/>
    </xf>
    <xf numFmtId="176" fontId="2" fillId="0" borderId="56" xfId="2" applyNumberFormat="1" applyFont="1" applyBorder="1">
      <alignment vertical="center"/>
    </xf>
    <xf numFmtId="180" fontId="2" fillId="0" borderId="12" xfId="2" applyNumberFormat="1" applyFont="1" applyBorder="1">
      <alignment vertical="center"/>
    </xf>
    <xf numFmtId="180" fontId="2" fillId="0" borderId="11" xfId="2" applyNumberFormat="1" applyFont="1" applyBorder="1">
      <alignment vertical="center"/>
    </xf>
    <xf numFmtId="176" fontId="2" fillId="0" borderId="31" xfId="2" applyNumberFormat="1" applyFont="1" applyBorder="1" applyAlignment="1">
      <alignment horizontal="right" vertical="center"/>
    </xf>
    <xf numFmtId="176" fontId="2" fillId="0" borderId="56" xfId="2" applyNumberFormat="1" applyFont="1" applyBorder="1" applyAlignment="1">
      <alignment horizontal="right" vertical="center"/>
    </xf>
    <xf numFmtId="180" fontId="2" fillId="0" borderId="12" xfId="2" applyNumberFormat="1" applyFont="1" applyBorder="1" applyAlignment="1">
      <alignment horizontal="right" vertical="center"/>
    </xf>
    <xf numFmtId="180" fontId="2" fillId="0" borderId="11" xfId="2" applyNumberFormat="1" applyFont="1" applyBorder="1" applyAlignment="1">
      <alignment horizontal="right" vertical="center"/>
    </xf>
    <xf numFmtId="179" fontId="2" fillId="0" borderId="21" xfId="2" applyNumberFormat="1" applyFont="1" applyBorder="1" applyAlignment="1">
      <alignment horizontal="right" vertical="center"/>
    </xf>
    <xf numFmtId="176" fontId="2" fillId="0" borderId="31" xfId="2" applyNumberFormat="1" applyFont="1" applyBorder="1" applyAlignment="1"/>
    <xf numFmtId="180" fontId="2" fillId="0" borderId="12" xfId="2" applyNumberFormat="1" applyFont="1" applyBorder="1" applyAlignment="1">
      <alignment vertical="top"/>
    </xf>
    <xf numFmtId="184" fontId="2" fillId="0" borderId="31" xfId="2" applyNumberFormat="1" applyFont="1" applyBorder="1">
      <alignment vertical="center"/>
    </xf>
    <xf numFmtId="180" fontId="2" fillId="0" borderId="64" xfId="2" applyNumberFormat="1" applyFont="1" applyBorder="1">
      <alignment vertical="center"/>
    </xf>
    <xf numFmtId="180" fontId="2" fillId="0" borderId="63" xfId="2" applyNumberFormat="1" applyFont="1" applyBorder="1">
      <alignment vertical="center"/>
    </xf>
    <xf numFmtId="0" fontId="7" fillId="0" borderId="79" xfId="2" applyFont="1" applyBorder="1" applyAlignment="1">
      <alignment horizontal="right" vertical="center"/>
    </xf>
    <xf numFmtId="0" fontId="2" fillId="0" borderId="78" xfId="2" applyFont="1" applyBorder="1" applyAlignment="1">
      <alignment horizontal="center" vertical="center"/>
    </xf>
    <xf numFmtId="176" fontId="2" fillId="0" borderId="27" xfId="2" applyNumberFormat="1" applyFont="1" applyBorder="1">
      <alignment vertical="center"/>
    </xf>
    <xf numFmtId="180" fontId="2" fillId="0" borderId="72" xfId="2" applyNumberFormat="1" applyFont="1" applyBorder="1">
      <alignment vertical="center"/>
    </xf>
    <xf numFmtId="176" fontId="2" fillId="0" borderId="24" xfId="2" applyNumberFormat="1" applyFont="1" applyBorder="1">
      <alignment vertical="center"/>
    </xf>
    <xf numFmtId="180" fontId="2" fillId="0" borderId="24" xfId="2" applyNumberFormat="1" applyFont="1" applyBorder="1">
      <alignment vertical="center"/>
    </xf>
    <xf numFmtId="176" fontId="2" fillId="0" borderId="27" xfId="2" applyNumberFormat="1" applyFont="1" applyBorder="1" applyAlignment="1">
      <alignment horizontal="right" vertical="center"/>
    </xf>
    <xf numFmtId="180" fontId="2" fillId="0" borderId="72" xfId="2" applyNumberFormat="1" applyFont="1" applyBorder="1" applyAlignment="1">
      <alignment horizontal="right" vertical="center"/>
    </xf>
    <xf numFmtId="176" fontId="2" fillId="0" borderId="24" xfId="2" applyNumberFormat="1" applyFont="1" applyBorder="1" applyAlignment="1">
      <alignment horizontal="right" vertical="center"/>
    </xf>
    <xf numFmtId="180" fontId="2" fillId="0" borderId="24" xfId="2" applyNumberFormat="1" applyFont="1" applyBorder="1" applyAlignment="1">
      <alignment horizontal="right" vertical="center"/>
    </xf>
    <xf numFmtId="179" fontId="2" fillId="0" borderId="31" xfId="2" applyNumberFormat="1" applyFont="1" applyBorder="1" applyAlignment="1">
      <alignment horizontal="right" vertical="center"/>
    </xf>
    <xf numFmtId="179" fontId="2" fillId="0" borderId="27" xfId="2" applyNumberFormat="1" applyFont="1" applyBorder="1" applyAlignment="1">
      <alignment horizontal="right" vertical="center"/>
    </xf>
    <xf numFmtId="179" fontId="2" fillId="0" borderId="24" xfId="2" applyNumberFormat="1" applyFont="1" applyBorder="1" applyAlignment="1">
      <alignment horizontal="right" vertical="center"/>
    </xf>
    <xf numFmtId="176" fontId="2" fillId="0" borderId="24" xfId="2" applyNumberFormat="1" applyFont="1" applyBorder="1" applyAlignment="1"/>
    <xf numFmtId="180" fontId="2" fillId="0" borderId="24" xfId="2" applyNumberFormat="1" applyFont="1" applyBorder="1" applyAlignment="1">
      <alignment vertical="top"/>
    </xf>
    <xf numFmtId="184" fontId="2" fillId="0" borderId="27" xfId="2" applyNumberFormat="1" applyFont="1" applyBorder="1">
      <alignment vertical="center"/>
    </xf>
    <xf numFmtId="180" fontId="2" fillId="0" borderId="67" xfId="2" applyNumberFormat="1" applyFont="1" applyBorder="1">
      <alignment vertical="center"/>
    </xf>
    <xf numFmtId="0" fontId="15" fillId="0" borderId="0" xfId="2" applyFont="1">
      <alignment vertical="center"/>
    </xf>
    <xf numFmtId="0" fontId="7" fillId="0" borderId="6" xfId="2" applyFont="1" applyBorder="1" applyAlignment="1">
      <alignment horizontal="center" vertical="center"/>
    </xf>
    <xf numFmtId="186" fontId="7" fillId="0" borderId="0" xfId="2" applyNumberFormat="1" applyFont="1">
      <alignment vertical="center"/>
    </xf>
    <xf numFmtId="176" fontId="7" fillId="0" borderId="0" xfId="2" applyNumberFormat="1" applyFont="1">
      <alignment vertical="center"/>
    </xf>
    <xf numFmtId="0" fontId="7" fillId="0" borderId="0" xfId="1" applyFont="1" applyAlignment="1" applyProtection="1">
      <alignment horizontal="left" vertical="center"/>
      <protection locked="0"/>
    </xf>
    <xf numFmtId="183" fontId="14" fillId="0" borderId="27" xfId="2" applyNumberFormat="1" applyFont="1" applyBorder="1" applyAlignment="1">
      <alignment vertical="center" shrinkToFit="1"/>
    </xf>
    <xf numFmtId="183" fontId="14" fillId="0" borderId="24" xfId="2" applyNumberFormat="1" applyFont="1" applyBorder="1" applyAlignment="1">
      <alignment vertical="center" shrinkToFit="1"/>
    </xf>
    <xf numFmtId="182" fontId="14" fillId="0" borderId="24" xfId="2" applyNumberFormat="1" applyFont="1" applyBorder="1" applyAlignment="1">
      <alignment vertical="center" shrinkToFit="1"/>
    </xf>
    <xf numFmtId="38" fontId="14" fillId="0" borderId="4" xfId="3" applyFont="1" applyBorder="1" applyAlignment="1">
      <alignment vertical="center" shrinkToFit="1"/>
    </xf>
    <xf numFmtId="181" fontId="14" fillId="0" borderId="56" xfId="3" applyNumberFormat="1" applyFont="1" applyBorder="1" applyAlignment="1">
      <alignment vertical="center" shrinkToFit="1"/>
    </xf>
    <xf numFmtId="181" fontId="14" fillId="0" borderId="21" xfId="3" applyNumberFormat="1" applyFont="1" applyBorder="1" applyAlignment="1">
      <alignment vertical="center" shrinkToFit="1"/>
    </xf>
    <xf numFmtId="181" fontId="14" fillId="0" borderId="11" xfId="3" applyNumberFormat="1" applyFont="1" applyBorder="1" applyAlignment="1">
      <alignment vertical="center" shrinkToFit="1"/>
    </xf>
    <xf numFmtId="181" fontId="14" fillId="0" borderId="1" xfId="3" applyNumberFormat="1" applyFont="1" applyBorder="1" applyAlignment="1">
      <alignment vertical="center" shrinkToFit="1"/>
    </xf>
    <xf numFmtId="38" fontId="14" fillId="0" borderId="31" xfId="3" applyFont="1" applyBorder="1" applyAlignment="1">
      <alignment vertical="center" shrinkToFit="1"/>
    </xf>
    <xf numFmtId="38" fontId="14" fillId="0" borderId="22" xfId="3" applyFont="1" applyBorder="1" applyAlignment="1">
      <alignment vertical="center" shrinkToFit="1"/>
    </xf>
    <xf numFmtId="38" fontId="14" fillId="0" borderId="12" xfId="3" applyFont="1" applyBorder="1" applyAlignment="1">
      <alignment vertical="center" shrinkToFit="1"/>
    </xf>
    <xf numFmtId="38" fontId="14" fillId="0" borderId="2" xfId="3" applyFont="1" applyBorder="1" applyAlignment="1">
      <alignment vertical="center" shrinkToFit="1"/>
    </xf>
    <xf numFmtId="0" fontId="16" fillId="0" borderId="8" xfId="2" applyFont="1" applyBorder="1" applyAlignment="1">
      <alignment vertical="center" textRotation="255"/>
    </xf>
    <xf numFmtId="0" fontId="18" fillId="0" borderId="0" xfId="1" applyFont="1" applyProtection="1">
      <protection locked="0"/>
    </xf>
    <xf numFmtId="0" fontId="17" fillId="0" borderId="0" xfId="2" applyFont="1" applyAlignment="1"/>
    <xf numFmtId="0" fontId="17" fillId="0" borderId="68" xfId="2" applyFont="1" applyBorder="1" applyAlignment="1"/>
    <xf numFmtId="179" fontId="5" fillId="0" borderId="0" xfId="2" applyNumberFormat="1" applyFont="1">
      <alignment vertical="center"/>
    </xf>
    <xf numFmtId="0" fontId="16" fillId="0" borderId="0" xfId="2" applyFont="1" applyAlignment="1">
      <alignment horizontal="right" vertical="center"/>
    </xf>
    <xf numFmtId="176" fontId="7" fillId="0" borderId="31" xfId="2" applyNumberFormat="1" applyFont="1" applyBorder="1" applyAlignment="1">
      <alignment horizontal="right" vertical="center"/>
    </xf>
    <xf numFmtId="0" fontId="7" fillId="0" borderId="60" xfId="2" applyFont="1" applyBorder="1" applyAlignment="1">
      <alignment horizontal="center" vertical="center"/>
    </xf>
    <xf numFmtId="0" fontId="7" fillId="0" borderId="43" xfId="2" applyFont="1" applyBorder="1" applyAlignment="1">
      <alignment horizontal="center" vertical="center"/>
    </xf>
    <xf numFmtId="0" fontId="14" fillId="0" borderId="7" xfId="1" applyFont="1" applyBorder="1" applyAlignment="1" applyProtection="1">
      <alignment horizontal="distributed" vertical="center" shrinkToFit="1"/>
      <protection locked="0"/>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0" xfId="2" applyFont="1" applyAlignment="1">
      <alignment horizontal="center" vertical="center"/>
    </xf>
    <xf numFmtId="188" fontId="7" fillId="0" borderId="0" xfId="2" applyNumberFormat="1" applyFont="1">
      <alignment vertical="center"/>
    </xf>
    <xf numFmtId="0" fontId="7" fillId="0" borderId="0" xfId="0" applyFont="1" applyFill="1" applyBorder="1" applyAlignment="1">
      <alignment horizontal="right" vertical="center"/>
    </xf>
    <xf numFmtId="0" fontId="19" fillId="0" borderId="0" xfId="0" applyFont="1" applyBorder="1" applyAlignment="1">
      <alignment horizontal="right" vertical="center"/>
    </xf>
    <xf numFmtId="0" fontId="20" fillId="0" borderId="0" xfId="0"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Fill="1" applyBorder="1" applyAlignment="1">
      <alignment horizontal="center" wrapText="1"/>
    </xf>
    <xf numFmtId="0" fontId="2" fillId="0" borderId="0" xfId="0" applyFont="1" applyFill="1" applyBorder="1" applyAlignment="1">
      <alignment horizontal="left" vertical="center"/>
    </xf>
    <xf numFmtId="0" fontId="16" fillId="0" borderId="75" xfId="0" applyFont="1" applyFill="1" applyBorder="1" applyAlignment="1">
      <alignment horizontal="right" vertical="center" shrinkToFit="1"/>
    </xf>
    <xf numFmtId="0" fontId="16" fillId="0" borderId="23" xfId="0" applyFont="1" applyFill="1" applyBorder="1" applyAlignment="1">
      <alignment horizontal="right" vertical="center" shrinkToFit="1"/>
    </xf>
    <xf numFmtId="176" fontId="7" fillId="0" borderId="17" xfId="0" applyNumberFormat="1" applyFont="1" applyFill="1" applyBorder="1" applyAlignment="1">
      <alignment horizontal="right" vertical="center"/>
    </xf>
    <xf numFmtId="176" fontId="7" fillId="0" borderId="17" xfId="0" applyNumberFormat="1" applyFont="1" applyFill="1" applyBorder="1" applyAlignment="1">
      <alignment vertical="center"/>
    </xf>
    <xf numFmtId="176" fontId="7" fillId="0" borderId="16" xfId="0" applyNumberFormat="1" applyFont="1" applyFill="1" applyBorder="1" applyAlignment="1">
      <alignment vertical="center"/>
    </xf>
    <xf numFmtId="0" fontId="7" fillId="0" borderId="31" xfId="0" applyFont="1" applyFill="1" applyBorder="1" applyAlignment="1">
      <alignment horizontal="center" vertical="center"/>
    </xf>
    <xf numFmtId="176" fontId="7" fillId="0" borderId="22" xfId="0" applyNumberFormat="1" applyFont="1" applyFill="1" applyBorder="1" applyAlignment="1">
      <alignment vertical="center"/>
    </xf>
    <xf numFmtId="176" fontId="7" fillId="0" borderId="21" xfId="0" applyNumberFormat="1" applyFont="1" applyFill="1" applyBorder="1" applyAlignment="1">
      <alignment vertical="center"/>
    </xf>
    <xf numFmtId="0" fontId="7" fillId="0" borderId="62"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60" xfId="0" applyFont="1" applyFill="1" applyBorder="1" applyAlignment="1">
      <alignment horizontal="center" vertical="center" wrapText="1"/>
    </xf>
    <xf numFmtId="0" fontId="7" fillId="0" borderId="60"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6" xfId="0" applyFont="1" applyFill="1" applyBorder="1" applyAlignment="1">
      <alignment horizontal="center" vertical="center"/>
    </xf>
    <xf numFmtId="0" fontId="16" fillId="0" borderId="55" xfId="0" applyFont="1" applyFill="1" applyBorder="1" applyAlignment="1">
      <alignment horizontal="right" vertical="center" shrinkToFit="1"/>
    </xf>
    <xf numFmtId="0" fontId="16" fillId="0" borderId="51" xfId="0" applyFont="1" applyFill="1" applyBorder="1" applyAlignment="1">
      <alignment horizontal="right" vertical="center" shrinkToFit="1"/>
    </xf>
    <xf numFmtId="176" fontId="7" fillId="0" borderId="51" xfId="0" applyNumberFormat="1" applyFont="1" applyFill="1" applyBorder="1" applyAlignment="1">
      <alignment vertical="center"/>
    </xf>
    <xf numFmtId="176" fontId="7" fillId="0" borderId="54" xfId="0" applyNumberFormat="1" applyFont="1" applyFill="1" applyBorder="1" applyAlignment="1">
      <alignment horizontal="center" vertical="center"/>
    </xf>
    <xf numFmtId="176" fontId="7" fillId="0" borderId="5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50" xfId="0" applyNumberFormat="1" applyFont="1" applyFill="1" applyBorder="1" applyAlignment="1">
      <alignment vertical="center"/>
    </xf>
    <xf numFmtId="0" fontId="16" fillId="0" borderId="25" xfId="0" applyFont="1" applyFill="1" applyBorder="1" applyAlignment="1">
      <alignment horizontal="right" vertical="center" shrinkToFit="1"/>
    </xf>
    <xf numFmtId="0" fontId="16" fillId="0" borderId="22" xfId="0" applyFont="1" applyFill="1" applyBorder="1" applyAlignment="1">
      <alignment horizontal="right" vertical="center" shrinkToFit="1"/>
    </xf>
    <xf numFmtId="0" fontId="16" fillId="0" borderId="98" xfId="0" applyFont="1" applyFill="1" applyBorder="1" applyAlignment="1">
      <alignment horizontal="right" vertical="center" shrinkToFit="1"/>
    </xf>
    <xf numFmtId="0" fontId="16" fillId="0" borderId="99" xfId="0" applyFont="1" applyFill="1" applyBorder="1" applyAlignment="1">
      <alignment horizontal="right" vertical="center" shrinkToFit="1"/>
    </xf>
    <xf numFmtId="176" fontId="7" fillId="0" borderId="99" xfId="0" applyNumberFormat="1" applyFont="1" applyFill="1" applyBorder="1" applyAlignment="1">
      <alignment vertical="center"/>
    </xf>
    <xf numFmtId="176" fontId="7" fillId="0" borderId="100" xfId="0" applyNumberFormat="1" applyFont="1" applyFill="1" applyBorder="1" applyAlignment="1">
      <alignment vertical="center"/>
    </xf>
    <xf numFmtId="0" fontId="16" fillId="0" borderId="101" xfId="0" applyFont="1" applyFill="1" applyBorder="1" applyAlignment="1">
      <alignment horizontal="right" vertical="center" shrinkToFit="1"/>
    </xf>
    <xf numFmtId="0" fontId="16" fillId="0" borderId="102" xfId="0" applyFont="1" applyFill="1" applyBorder="1" applyAlignment="1">
      <alignment horizontal="right" vertical="center" shrinkToFit="1"/>
    </xf>
    <xf numFmtId="176" fontId="7" fillId="0" borderId="102" xfId="0" applyNumberFormat="1" applyFont="1" applyFill="1" applyBorder="1" applyAlignment="1">
      <alignment vertical="center"/>
    </xf>
    <xf numFmtId="176" fontId="7" fillId="0" borderId="103" xfId="0" applyNumberFormat="1" applyFont="1" applyFill="1" applyBorder="1" applyAlignment="1">
      <alignment vertical="center"/>
    </xf>
    <xf numFmtId="176" fontId="7" fillId="0" borderId="22" xfId="0" applyNumberFormat="1" applyFont="1" applyFill="1" applyBorder="1" applyAlignment="1">
      <alignment horizontal="right" vertical="center"/>
    </xf>
    <xf numFmtId="176" fontId="7" fillId="0" borderId="7" xfId="0" applyNumberFormat="1" applyFont="1" applyFill="1" applyBorder="1" applyAlignment="1">
      <alignment vertical="center"/>
    </xf>
    <xf numFmtId="176" fontId="7" fillId="0" borderId="6" xfId="0" applyNumberFormat="1" applyFont="1" applyFill="1" applyBorder="1" applyAlignment="1">
      <alignment vertical="center"/>
    </xf>
    <xf numFmtId="0" fontId="16" fillId="0" borderId="15" xfId="0" applyFont="1" applyFill="1" applyBorder="1" applyAlignment="1">
      <alignment horizontal="right" vertical="center" shrinkToFit="1"/>
    </xf>
    <xf numFmtId="0" fontId="17" fillId="0" borderId="13" xfId="0" applyFont="1" applyFill="1" applyBorder="1" applyAlignment="1">
      <alignment horizontal="right" vertical="center" shrinkToFit="1"/>
    </xf>
    <xf numFmtId="176" fontId="7" fillId="0" borderId="12" xfId="0" applyNumberFormat="1" applyFont="1" applyFill="1" applyBorder="1" applyAlignment="1">
      <alignment horizontal="right" vertical="center"/>
    </xf>
    <xf numFmtId="176" fontId="7" fillId="0" borderId="12" xfId="0" applyNumberFormat="1" applyFont="1" applyFill="1" applyBorder="1" applyAlignment="1">
      <alignment vertical="center"/>
    </xf>
    <xf numFmtId="0" fontId="16" fillId="0" borderId="49" xfId="0" applyFont="1" applyFill="1" applyBorder="1" applyAlignment="1">
      <alignment horizontal="right" vertical="center" shrinkToFit="1"/>
    </xf>
    <xf numFmtId="0" fontId="16" fillId="0" borderId="7" xfId="0" applyFont="1" applyFill="1" applyBorder="1" applyAlignment="1">
      <alignment horizontal="right" vertical="center" shrinkToFit="1"/>
    </xf>
    <xf numFmtId="176" fontId="7" fillId="0" borderId="7" xfId="0" applyNumberFormat="1" applyFont="1" applyFill="1" applyBorder="1" applyAlignment="1">
      <alignment horizontal="right" vertical="center"/>
    </xf>
    <xf numFmtId="176" fontId="7" fillId="0" borderId="11" xfId="0" applyNumberFormat="1" applyFont="1" applyFill="1" applyBorder="1" applyAlignment="1">
      <alignment vertical="center"/>
    </xf>
    <xf numFmtId="176" fontId="7" fillId="0" borderId="2" xfId="0" applyNumberFormat="1" applyFont="1" applyFill="1" applyBorder="1" applyAlignment="1">
      <alignment vertical="center"/>
    </xf>
    <xf numFmtId="176" fontId="7" fillId="0" borderId="1" xfId="0" applyNumberFormat="1" applyFont="1" applyFill="1" applyBorder="1" applyAlignment="1">
      <alignment vertical="center"/>
    </xf>
    <xf numFmtId="0" fontId="7" fillId="0" borderId="47"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45" xfId="0" applyFont="1" applyFill="1" applyBorder="1" applyAlignment="1">
      <alignment horizontal="center" vertical="center" textRotation="255"/>
    </xf>
    <xf numFmtId="0" fontId="7" fillId="0" borderId="44"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7" fillId="0" borderId="32" xfId="0" applyFont="1" applyFill="1" applyBorder="1" applyAlignment="1">
      <alignment horizontal="center" vertical="center" textRotation="255"/>
    </xf>
    <xf numFmtId="0" fontId="7" fillId="0" borderId="40"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43"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1" xfId="0" applyFont="1" applyFill="1" applyBorder="1" applyAlignment="1">
      <alignment horizontal="center" vertical="center"/>
    </xf>
    <xf numFmtId="0" fontId="16" fillId="0" borderId="15" xfId="0" applyFont="1" applyFill="1" applyBorder="1" applyAlignment="1">
      <alignment horizontal="distributed" vertical="center" shrinkToFit="1"/>
    </xf>
    <xf numFmtId="0" fontId="16" fillId="0" borderId="13" xfId="0" applyFont="1" applyFill="1" applyBorder="1" applyAlignment="1">
      <alignment vertical="center" shrinkToFit="1"/>
    </xf>
    <xf numFmtId="176" fontId="16" fillId="0" borderId="14" xfId="0" applyNumberFormat="1" applyFont="1" applyFill="1" applyBorder="1" applyAlignment="1">
      <alignment vertical="center" shrinkToFit="1"/>
    </xf>
    <xf numFmtId="176" fontId="16" fillId="0" borderId="13" xfId="0" applyNumberFormat="1" applyFont="1" applyFill="1" applyBorder="1" applyAlignment="1">
      <alignment vertical="center" shrinkToFit="1"/>
    </xf>
    <xf numFmtId="0" fontId="7" fillId="0" borderId="39" xfId="0" applyFont="1" applyFill="1" applyBorder="1" applyAlignment="1">
      <alignment horizontal="center" vertical="center" textRotation="255"/>
    </xf>
    <xf numFmtId="0" fontId="7" fillId="0" borderId="21"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16" fillId="0" borderId="48" xfId="0" applyFont="1" applyFill="1" applyBorder="1" applyAlignment="1">
      <alignment horizontal="right" vertical="center" shrinkToFit="1"/>
    </xf>
    <xf numFmtId="0" fontId="16" fillId="0" borderId="2" xfId="0" applyFont="1" applyFill="1" applyBorder="1" applyAlignment="1">
      <alignment horizontal="right" vertical="center" shrinkToFit="1"/>
    </xf>
    <xf numFmtId="176" fontId="7" fillId="0" borderId="2" xfId="0" applyNumberFormat="1" applyFont="1" applyFill="1" applyBorder="1" applyAlignment="1">
      <alignment horizontal="right" vertical="center"/>
    </xf>
    <xf numFmtId="0" fontId="7" fillId="0" borderId="31" xfId="0" applyFont="1" applyFill="1" applyBorder="1" applyAlignment="1">
      <alignment horizontal="center" vertical="center" textRotation="255"/>
    </xf>
    <xf numFmtId="0" fontId="7" fillId="0" borderId="9"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10" xfId="0" applyFont="1" applyFill="1" applyBorder="1" applyAlignment="1">
      <alignment horizontal="center" vertical="center" shrinkToFit="1"/>
    </xf>
    <xf numFmtId="0" fontId="16" fillId="0" borderId="8" xfId="0" applyFont="1" applyFill="1" applyBorder="1" applyAlignment="1">
      <alignment vertical="center" shrinkToFit="1"/>
    </xf>
    <xf numFmtId="176" fontId="16" fillId="0" borderId="9" xfId="0" applyNumberFormat="1" applyFont="1" applyFill="1" applyBorder="1" applyAlignment="1">
      <alignment horizontal="right" vertical="center" shrinkToFit="1"/>
    </xf>
    <xf numFmtId="176" fontId="16" fillId="0" borderId="8" xfId="0" applyNumberFormat="1" applyFont="1" applyFill="1" applyBorder="1" applyAlignment="1">
      <alignment horizontal="right" vertical="center" shrinkToFit="1"/>
    </xf>
    <xf numFmtId="0" fontId="16" fillId="0" borderId="5" xfId="0" applyFont="1" applyFill="1" applyBorder="1" applyAlignment="1">
      <alignment horizontal="center" vertical="center" shrinkToFit="1"/>
    </xf>
    <xf numFmtId="0" fontId="16" fillId="0" borderId="3" xfId="0" applyFont="1" applyFill="1" applyBorder="1" applyAlignment="1">
      <alignment vertical="center" shrinkToFit="1"/>
    </xf>
    <xf numFmtId="176" fontId="16" fillId="0" borderId="4" xfId="0" applyNumberFormat="1" applyFont="1" applyFill="1" applyBorder="1" applyAlignment="1">
      <alignment horizontal="right" vertical="center" shrinkToFit="1"/>
    </xf>
    <xf numFmtId="176" fontId="16" fillId="0" borderId="3" xfId="0" applyNumberFormat="1" applyFont="1" applyFill="1" applyBorder="1" applyAlignment="1">
      <alignment horizontal="right" vertical="center" shrinkToFit="1"/>
    </xf>
    <xf numFmtId="176" fontId="16" fillId="0" borderId="24" xfId="0" applyNumberFormat="1" applyFont="1" applyFill="1" applyBorder="1" applyAlignment="1">
      <alignment horizontal="right" vertical="center" shrinkToFit="1"/>
    </xf>
    <xf numFmtId="176" fontId="16" fillId="0" borderId="23" xfId="0" applyNumberFormat="1" applyFont="1" applyFill="1" applyBorder="1" applyAlignment="1">
      <alignment horizontal="right" vertical="center" shrinkToFit="1"/>
    </xf>
    <xf numFmtId="176" fontId="16" fillId="0" borderId="24" xfId="0" applyNumberFormat="1" applyFont="1" applyFill="1" applyBorder="1" applyAlignment="1">
      <alignment vertical="center" shrinkToFit="1"/>
    </xf>
    <xf numFmtId="176" fontId="16" fillId="0" borderId="23" xfId="0" applyNumberFormat="1" applyFont="1" applyFill="1" applyBorder="1" applyAlignment="1">
      <alignment vertical="center" shrinkToFit="1"/>
    </xf>
    <xf numFmtId="176" fontId="16" fillId="0" borderId="19" xfId="0" applyNumberFormat="1" applyFont="1" applyFill="1" applyBorder="1" applyAlignment="1">
      <alignment horizontal="right" vertical="center" shrinkToFit="1"/>
    </xf>
    <xf numFmtId="176" fontId="16" fillId="0" borderId="18" xfId="0" applyNumberFormat="1" applyFont="1" applyFill="1" applyBorder="1" applyAlignment="1">
      <alignment horizontal="right" vertical="center" shrinkToFit="1"/>
    </xf>
    <xf numFmtId="0" fontId="16" fillId="0" borderId="15" xfId="0" applyFont="1" applyFill="1" applyBorder="1" applyAlignment="1">
      <alignment horizontal="center" vertical="center" shrinkToFit="1"/>
    </xf>
    <xf numFmtId="176" fontId="16" fillId="0" borderId="14" xfId="0" applyNumberFormat="1" applyFont="1" applyFill="1" applyBorder="1" applyAlignment="1">
      <alignment horizontal="right" vertical="center" shrinkToFit="1"/>
    </xf>
    <xf numFmtId="176" fontId="16" fillId="0" borderId="13" xfId="0" applyNumberFormat="1" applyFont="1" applyFill="1" applyBorder="1" applyAlignment="1">
      <alignment horizontal="right" vertical="center" shrinkToFit="1"/>
    </xf>
    <xf numFmtId="0" fontId="16" fillId="0" borderId="28" xfId="0" applyFont="1" applyFill="1" applyBorder="1" applyAlignment="1">
      <alignment horizontal="center" vertical="center" textRotation="255" shrinkToFit="1"/>
    </xf>
    <xf numFmtId="0" fontId="16" fillId="0" borderId="25" xfId="0" applyFont="1" applyFill="1" applyBorder="1" applyAlignment="1">
      <alignment horizontal="center" vertical="center" textRotation="255" shrinkToFit="1"/>
    </xf>
    <xf numFmtId="0" fontId="16" fillId="0" borderId="20" xfId="0" applyFont="1" applyFill="1" applyBorder="1" applyAlignment="1">
      <alignment horizontal="center" vertical="center" textRotation="255" shrinkToFit="1"/>
    </xf>
    <xf numFmtId="176" fontId="16" fillId="0" borderId="27" xfId="0" applyNumberFormat="1" applyFont="1" applyFill="1" applyBorder="1" applyAlignment="1">
      <alignment vertical="center" shrinkToFit="1"/>
    </xf>
    <xf numFmtId="176" fontId="16" fillId="0" borderId="26" xfId="0" applyNumberFormat="1" applyFont="1" applyFill="1" applyBorder="1" applyAlignment="1">
      <alignment vertical="center" shrinkToFit="1"/>
    </xf>
    <xf numFmtId="176" fontId="16" fillId="0" borderId="104" xfId="0" applyNumberFormat="1" applyFont="1" applyFill="1" applyBorder="1" applyAlignment="1">
      <alignment vertical="center" shrinkToFit="1"/>
    </xf>
    <xf numFmtId="176" fontId="16" fillId="0" borderId="105" xfId="0" applyNumberFormat="1" applyFont="1" applyFill="1" applyBorder="1" applyAlignment="1">
      <alignment vertical="center" shrinkToFit="1"/>
    </xf>
    <xf numFmtId="0" fontId="7" fillId="0" borderId="49" xfId="0" applyFont="1" applyFill="1" applyBorder="1" applyAlignment="1">
      <alignment horizontal="distributed" vertical="center" indent="1"/>
    </xf>
    <xf numFmtId="0" fontId="7" fillId="0" borderId="7" xfId="0" applyFont="1" applyFill="1" applyBorder="1" applyAlignment="1">
      <alignment horizontal="distributed" vertical="center" indent="1"/>
    </xf>
    <xf numFmtId="0" fontId="7" fillId="0" borderId="28" xfId="0" applyFont="1" applyFill="1" applyBorder="1" applyAlignment="1">
      <alignment horizontal="distributed" vertical="center" indent="1"/>
    </xf>
    <xf numFmtId="0" fontId="7" fillId="0" borderId="31" xfId="0" applyFont="1" applyFill="1" applyBorder="1" applyAlignment="1">
      <alignment horizontal="distributed" vertical="center" indent="1"/>
    </xf>
    <xf numFmtId="0" fontId="7" fillId="0" borderId="65"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49" xfId="0" applyFont="1" applyFill="1" applyBorder="1" applyAlignment="1">
      <alignment horizontal="center" vertical="center" textRotation="255"/>
    </xf>
    <xf numFmtId="0" fontId="7" fillId="0" borderId="48" xfId="0" applyFont="1" applyFill="1" applyBorder="1" applyAlignment="1">
      <alignment horizontal="center" vertical="center" textRotation="255"/>
    </xf>
    <xf numFmtId="0" fontId="16" fillId="0" borderId="49" xfId="2" applyFont="1" applyBorder="1" applyAlignment="1">
      <alignment horizontal="center" vertical="center" wrapText="1"/>
    </xf>
    <xf numFmtId="0" fontId="16" fillId="0" borderId="7" xfId="2" applyFont="1" applyBorder="1" applyAlignment="1">
      <alignment horizontal="center" vertical="center"/>
    </xf>
    <xf numFmtId="0" fontId="16" fillId="0" borderId="49" xfId="2" applyFont="1" applyBorder="1" applyAlignment="1">
      <alignment horizontal="center" vertical="center"/>
    </xf>
    <xf numFmtId="176" fontId="7" fillId="0" borderId="12" xfId="2" applyNumberFormat="1" applyFont="1" applyBorder="1" applyAlignment="1">
      <alignment horizontal="right" vertical="center"/>
    </xf>
    <xf numFmtId="176" fontId="7" fillId="0" borderId="72" xfId="2" applyNumberFormat="1" applyFont="1" applyBorder="1" applyAlignment="1">
      <alignment horizontal="right" vertical="center"/>
    </xf>
    <xf numFmtId="176" fontId="7" fillId="0" borderId="11" xfId="2" applyNumberFormat="1" applyFont="1" applyBorder="1" applyAlignment="1">
      <alignment horizontal="right" vertical="center"/>
    </xf>
    <xf numFmtId="176" fontId="7" fillId="0" borderId="31" xfId="2" applyNumberFormat="1" applyFont="1" applyBorder="1" applyAlignment="1">
      <alignment horizontal="right" vertical="center"/>
    </xf>
    <xf numFmtId="176" fontId="7" fillId="0" borderId="27" xfId="2" applyNumberFormat="1" applyFont="1" applyBorder="1" applyAlignment="1">
      <alignment horizontal="right" vertical="center"/>
    </xf>
    <xf numFmtId="176" fontId="7" fillId="0" borderId="56" xfId="2" applyNumberFormat="1" applyFont="1" applyBorder="1" applyAlignment="1">
      <alignment horizontal="right" vertical="center"/>
    </xf>
    <xf numFmtId="177" fontId="7" fillId="0" borderId="72" xfId="2" applyNumberFormat="1" applyFont="1" applyBorder="1">
      <alignment vertical="center"/>
    </xf>
    <xf numFmtId="177" fontId="7" fillId="0" borderId="73" xfId="2" applyNumberFormat="1" applyFont="1" applyBorder="1">
      <alignment vertical="center"/>
    </xf>
    <xf numFmtId="177" fontId="7" fillId="0" borderId="74" xfId="2" applyNumberFormat="1" applyFont="1" applyBorder="1">
      <alignment vertical="center"/>
    </xf>
    <xf numFmtId="177" fontId="7" fillId="0" borderId="27" xfId="2" applyNumberFormat="1" applyFont="1" applyBorder="1">
      <alignment vertical="center"/>
    </xf>
    <xf numFmtId="177" fontId="7" fillId="0" borderId="70" xfId="2" applyNumberFormat="1" applyFont="1" applyBorder="1">
      <alignment vertical="center"/>
    </xf>
    <xf numFmtId="177" fontId="7" fillId="0" borderId="26" xfId="2" applyNumberFormat="1" applyFont="1" applyBorder="1">
      <alignment vertical="center"/>
    </xf>
    <xf numFmtId="178" fontId="7" fillId="0" borderId="72" xfId="3" applyNumberFormat="1" applyFont="1" applyBorder="1" applyAlignment="1">
      <alignment vertical="center"/>
    </xf>
    <xf numFmtId="178" fontId="7" fillId="0" borderId="73" xfId="3" applyNumberFormat="1" applyFont="1" applyBorder="1" applyAlignment="1">
      <alignment vertical="center"/>
    </xf>
    <xf numFmtId="178" fontId="7" fillId="0" borderId="74" xfId="3" applyNumberFormat="1" applyFont="1" applyBorder="1" applyAlignment="1">
      <alignment vertical="center"/>
    </xf>
    <xf numFmtId="176" fontId="16" fillId="0" borderId="27" xfId="2" applyNumberFormat="1" applyFont="1" applyBorder="1">
      <alignment vertical="center"/>
    </xf>
    <xf numFmtId="176" fontId="16" fillId="0" borderId="70" xfId="2" applyNumberFormat="1" applyFont="1" applyBorder="1">
      <alignment vertical="center"/>
    </xf>
    <xf numFmtId="176" fontId="16" fillId="0" borderId="26" xfId="2" applyNumberFormat="1" applyFont="1" applyBorder="1">
      <alignment vertical="center"/>
    </xf>
    <xf numFmtId="0" fontId="16" fillId="0" borderId="48" xfId="2" applyFont="1" applyBorder="1" applyAlignment="1">
      <alignment horizontal="center" vertical="center"/>
    </xf>
    <xf numFmtId="0" fontId="16" fillId="0" borderId="2" xfId="2" applyFont="1" applyBorder="1" applyAlignment="1">
      <alignment horizontal="center" vertical="center"/>
    </xf>
    <xf numFmtId="176" fontId="16" fillId="0" borderId="67" xfId="2" applyNumberFormat="1" applyFont="1" applyBorder="1" applyAlignment="1">
      <alignment horizontal="right" vertical="center"/>
    </xf>
    <xf numFmtId="176" fontId="16" fillId="0" borderId="68" xfId="2" applyNumberFormat="1" applyFont="1" applyBorder="1" applyAlignment="1">
      <alignment horizontal="right" vertical="center"/>
    </xf>
    <xf numFmtId="176" fontId="16" fillId="0" borderId="94" xfId="2" applyNumberFormat="1" applyFont="1" applyBorder="1" applyAlignment="1">
      <alignment horizontal="right" vertical="center"/>
    </xf>
    <xf numFmtId="176" fontId="16" fillId="0" borderId="26" xfId="2" applyNumberFormat="1" applyFont="1" applyBorder="1" applyAlignment="1">
      <alignment horizontal="right" vertical="center"/>
    </xf>
    <xf numFmtId="176" fontId="16" fillId="0" borderId="56" xfId="2" applyNumberFormat="1" applyFont="1" applyBorder="1" applyAlignment="1">
      <alignment horizontal="right" vertical="center"/>
    </xf>
    <xf numFmtId="176" fontId="16" fillId="0" borderId="72" xfId="2" applyNumberFormat="1" applyFont="1" applyBorder="1">
      <alignment vertical="center"/>
    </xf>
    <xf numFmtId="176" fontId="16" fillId="0" borderId="73" xfId="2" applyNumberFormat="1" applyFont="1" applyBorder="1">
      <alignment vertical="center"/>
    </xf>
    <xf numFmtId="176" fontId="16" fillId="0" borderId="74" xfId="2" applyNumberFormat="1" applyFont="1" applyBorder="1">
      <alignment vertical="center"/>
    </xf>
    <xf numFmtId="176" fontId="16" fillId="0" borderId="12" xfId="2" applyNumberFormat="1" applyFont="1" applyBorder="1" applyAlignment="1">
      <alignment horizontal="right" vertical="center"/>
    </xf>
    <xf numFmtId="176" fontId="16" fillId="0" borderId="74" xfId="2" applyNumberFormat="1" applyFont="1" applyBorder="1" applyAlignment="1">
      <alignment horizontal="right" vertical="center"/>
    </xf>
    <xf numFmtId="176" fontId="16" fillId="0" borderId="11" xfId="2" applyNumberFormat="1" applyFont="1" applyBorder="1" applyAlignment="1">
      <alignment horizontal="right" vertical="center"/>
    </xf>
    <xf numFmtId="176" fontId="16" fillId="0" borderId="24" xfId="2" applyNumberFormat="1" applyFont="1" applyBorder="1">
      <alignment vertical="center"/>
    </xf>
    <xf numFmtId="176" fontId="16" fillId="0" borderId="23" xfId="2" applyNumberFormat="1" applyFont="1" applyBorder="1">
      <alignment vertical="center"/>
    </xf>
    <xf numFmtId="176" fontId="16" fillId="0" borderId="27" xfId="2" applyNumberFormat="1" applyFont="1" applyBorder="1" applyAlignment="1">
      <alignment horizontal="right" vertical="center"/>
    </xf>
    <xf numFmtId="176" fontId="16" fillId="0" borderId="70" xfId="2" applyNumberFormat="1" applyFont="1" applyBorder="1" applyAlignment="1">
      <alignment horizontal="right" vertical="center"/>
    </xf>
    <xf numFmtId="176" fontId="16" fillId="0" borderId="72" xfId="2" applyNumberFormat="1" applyFont="1" applyBorder="1" applyAlignment="1">
      <alignment horizontal="right" vertical="center"/>
    </xf>
    <xf numFmtId="176" fontId="16" fillId="0" borderId="73" xfId="2" applyNumberFormat="1" applyFont="1" applyBorder="1" applyAlignment="1">
      <alignment horizontal="right" vertical="center"/>
    </xf>
    <xf numFmtId="176" fontId="16" fillId="0" borderId="31" xfId="2" applyNumberFormat="1" applyFont="1" applyBorder="1" applyAlignment="1">
      <alignment horizontal="right" vertical="center"/>
    </xf>
    <xf numFmtId="0" fontId="16" fillId="0" borderId="76" xfId="2" applyFont="1" applyBorder="1" applyAlignment="1">
      <alignment horizontal="center" vertical="center" wrapText="1"/>
    </xf>
    <xf numFmtId="0" fontId="16" fillId="0" borderId="26" xfId="2" applyFont="1" applyBorder="1" applyAlignment="1">
      <alignment horizontal="center" vertical="center"/>
    </xf>
    <xf numFmtId="0" fontId="16" fillId="0" borderId="75" xfId="2" applyFont="1" applyBorder="1" applyAlignment="1">
      <alignment horizontal="center" vertical="center"/>
    </xf>
    <xf numFmtId="0" fontId="16" fillId="0" borderId="23" xfId="2" applyFont="1" applyBorder="1" applyAlignment="1">
      <alignment horizontal="center" vertical="center"/>
    </xf>
    <xf numFmtId="176" fontId="16" fillId="0" borderId="56" xfId="2" applyNumberFormat="1" applyFont="1" applyBorder="1">
      <alignment vertical="center"/>
    </xf>
    <xf numFmtId="0" fontId="16" fillId="0" borderId="65" xfId="2" applyFont="1" applyBorder="1" applyAlignment="1">
      <alignment horizontal="center" vertical="center"/>
    </xf>
    <xf numFmtId="176" fontId="16" fillId="0" borderId="31" xfId="2" applyNumberFormat="1" applyFont="1" applyBorder="1">
      <alignment vertical="center"/>
    </xf>
    <xf numFmtId="0" fontId="14" fillId="0" borderId="49" xfId="2" applyFont="1" applyBorder="1" applyAlignment="1">
      <alignment horizontal="center" vertical="center" wrapText="1"/>
    </xf>
    <xf numFmtId="0" fontId="14" fillId="0" borderId="7" xfId="2" applyFont="1" applyBorder="1" applyAlignment="1">
      <alignment horizontal="center" vertical="center"/>
    </xf>
    <xf numFmtId="0" fontId="14" fillId="0" borderId="49" xfId="2" applyFont="1" applyBorder="1" applyAlignment="1">
      <alignment horizontal="center" vertical="center"/>
    </xf>
    <xf numFmtId="0" fontId="16" fillId="0" borderId="62" xfId="2" applyFont="1" applyBorder="1" applyAlignment="1">
      <alignment horizontal="left" vertical="center" wrapText="1"/>
    </xf>
    <xf numFmtId="0" fontId="16" fillId="0" borderId="61" xfId="2" applyFont="1" applyBorder="1" applyAlignment="1">
      <alignment horizontal="left" vertical="center"/>
    </xf>
    <xf numFmtId="0" fontId="7" fillId="0" borderId="60" xfId="2" applyFont="1" applyBorder="1" applyAlignment="1">
      <alignment horizontal="center" vertical="center"/>
    </xf>
    <xf numFmtId="0" fontId="7" fillId="0" borderId="43" xfId="2" applyFont="1" applyBorder="1" applyAlignment="1">
      <alignment horizontal="center" vertical="center"/>
    </xf>
    <xf numFmtId="0" fontId="7" fillId="0" borderId="41" xfId="2" applyFont="1" applyBorder="1" applyAlignment="1">
      <alignment horizontal="center" vertical="center"/>
    </xf>
    <xf numFmtId="0" fontId="7" fillId="0" borderId="42" xfId="2" applyFont="1" applyBorder="1" applyAlignment="1">
      <alignment horizontal="center" vertical="center"/>
    </xf>
    <xf numFmtId="0" fontId="16" fillId="0" borderId="60" xfId="2" applyFont="1" applyBorder="1" applyAlignment="1">
      <alignment horizontal="center" vertical="center"/>
    </xf>
    <xf numFmtId="0" fontId="16" fillId="0" borderId="41" xfId="2" applyFont="1" applyBorder="1" applyAlignment="1">
      <alignment horizontal="center" vertical="center"/>
    </xf>
    <xf numFmtId="0" fontId="16" fillId="0" borderId="59" xfId="2" applyFont="1" applyBorder="1" applyAlignment="1">
      <alignment horizontal="center" vertical="center"/>
    </xf>
    <xf numFmtId="0" fontId="7" fillId="0" borderId="49" xfId="2" applyFont="1" applyBorder="1" applyAlignment="1">
      <alignment horizontal="center" vertical="center" textRotation="255"/>
    </xf>
    <xf numFmtId="0" fontId="7" fillId="0" borderId="48" xfId="2" applyFont="1" applyBorder="1" applyAlignment="1">
      <alignment horizontal="center" vertical="center" textRotation="255"/>
    </xf>
    <xf numFmtId="189" fontId="14" fillId="0" borderId="4" xfId="2" applyNumberFormat="1" applyFont="1" applyBorder="1" applyAlignment="1">
      <alignment horizontal="right" vertical="center"/>
    </xf>
    <xf numFmtId="189" fontId="14" fillId="0" borderId="80" xfId="2" applyNumberFormat="1" applyFont="1" applyBorder="1" applyAlignment="1">
      <alignment horizontal="right" vertical="center"/>
    </xf>
    <xf numFmtId="0" fontId="7" fillId="0" borderId="62" xfId="2" applyFont="1" applyBorder="1" applyAlignment="1">
      <alignment horizontal="left" vertical="center" wrapText="1"/>
    </xf>
    <xf numFmtId="0" fontId="7" fillId="0" borderId="61" xfId="2" applyFont="1" applyBorder="1" applyAlignment="1">
      <alignment horizontal="left" vertical="center" wrapText="1"/>
    </xf>
    <xf numFmtId="0" fontId="7" fillId="0" borderId="84" xfId="2" applyFont="1" applyBorder="1" applyAlignment="1">
      <alignment horizontal="left" vertical="center" wrapText="1"/>
    </xf>
    <xf numFmtId="0" fontId="7" fillId="0" borderId="83" xfId="2" applyFont="1" applyBorder="1" applyAlignment="1">
      <alignment horizontal="left" vertical="center" wrapText="1"/>
    </xf>
    <xf numFmtId="0" fontId="16" fillId="0" borderId="0" xfId="2" applyFont="1" applyAlignment="1">
      <alignment horizontal="right"/>
    </xf>
    <xf numFmtId="0" fontId="17" fillId="0" borderId="0" xfId="2" applyFont="1" applyAlignment="1">
      <alignment horizontal="right"/>
    </xf>
    <xf numFmtId="0" fontId="17" fillId="0" borderId="68" xfId="2" applyFont="1" applyBorder="1" applyAlignment="1">
      <alignment horizontal="right"/>
    </xf>
    <xf numFmtId="0" fontId="7" fillId="0" borderId="59" xfId="2" applyFont="1" applyBorder="1" applyAlignment="1">
      <alignment horizontal="center" vertical="center"/>
    </xf>
    <xf numFmtId="0" fontId="16" fillId="0" borderId="9" xfId="2" applyFont="1" applyBorder="1" applyAlignment="1">
      <alignment horizontal="center" vertical="center" textRotation="255"/>
    </xf>
    <xf numFmtId="0" fontId="16" fillId="0" borderId="8" xfId="2" applyFont="1" applyBorder="1" applyAlignment="1">
      <alignment horizontal="center" vertical="center" textRotation="255"/>
    </xf>
    <xf numFmtId="0" fontId="16" fillId="0" borderId="82" xfId="2" applyFont="1" applyBorder="1" applyAlignment="1">
      <alignment horizontal="center" vertical="center" textRotation="255"/>
    </xf>
    <xf numFmtId="176" fontId="16" fillId="0" borderId="64" xfId="2" applyNumberFormat="1" applyFont="1" applyBorder="1" applyAlignment="1">
      <alignment horizontal="right" vertical="center"/>
    </xf>
    <xf numFmtId="176" fontId="16" fillId="0" borderId="63" xfId="2" applyNumberFormat="1" applyFont="1" applyBorder="1" applyAlignment="1">
      <alignment horizontal="right" vertical="center"/>
    </xf>
    <xf numFmtId="0" fontId="7" fillId="0" borderId="61" xfId="2" applyFont="1" applyBorder="1" applyAlignment="1">
      <alignment horizontal="left" vertical="center"/>
    </xf>
    <xf numFmtId="178" fontId="7" fillId="0" borderId="27" xfId="3" applyNumberFormat="1" applyFont="1" applyBorder="1" applyAlignment="1">
      <alignment vertical="center"/>
    </xf>
    <xf numFmtId="178" fontId="7" fillId="0" borderId="70" xfId="3" applyNumberFormat="1" applyFont="1" applyBorder="1" applyAlignment="1">
      <alignment vertical="center"/>
    </xf>
    <xf numFmtId="178" fontId="7" fillId="0" borderId="26" xfId="3" applyNumberFormat="1" applyFont="1" applyBorder="1" applyAlignment="1">
      <alignment vertical="center"/>
    </xf>
    <xf numFmtId="0" fontId="7" fillId="0" borderId="78" xfId="2" applyFont="1" applyBorder="1" applyAlignment="1">
      <alignment horizontal="center" vertical="center"/>
    </xf>
    <xf numFmtId="0" fontId="7" fillId="0" borderId="79" xfId="2" applyFont="1" applyBorder="1" applyAlignment="1">
      <alignment horizontal="center" vertical="center"/>
    </xf>
    <xf numFmtId="0" fontId="7" fillId="0" borderId="97" xfId="2" applyFont="1" applyBorder="1" applyAlignment="1">
      <alignment horizontal="center" vertical="center"/>
    </xf>
    <xf numFmtId="176" fontId="7" fillId="0" borderId="64" xfId="2" applyNumberFormat="1" applyFont="1" applyBorder="1" applyAlignment="1">
      <alignment horizontal="right" vertical="center"/>
    </xf>
    <xf numFmtId="176" fontId="7" fillId="0" borderId="67" xfId="2" applyNumberFormat="1" applyFont="1" applyBorder="1" applyAlignment="1">
      <alignment horizontal="right" vertical="center"/>
    </xf>
    <xf numFmtId="176" fontId="7" fillId="0" borderId="63" xfId="2" applyNumberFormat="1" applyFont="1" applyBorder="1" applyAlignment="1">
      <alignment horizontal="right" vertical="center"/>
    </xf>
    <xf numFmtId="0" fontId="14" fillId="0" borderId="92" xfId="1" applyFont="1" applyBorder="1" applyAlignment="1" applyProtection="1">
      <alignment horizontal="left" vertical="center" wrapText="1"/>
      <protection locked="0"/>
    </xf>
    <xf numFmtId="0" fontId="14" fillId="0" borderId="91" xfId="1" applyFont="1" applyBorder="1" applyAlignment="1" applyProtection="1">
      <alignment horizontal="left" vertical="center" wrapText="1"/>
      <protection locked="0"/>
    </xf>
    <xf numFmtId="0" fontId="14" fillId="0" borderId="49" xfId="1" applyFont="1" applyBorder="1" applyAlignment="1" applyProtection="1">
      <alignment horizontal="distributed" vertical="center" indent="1"/>
      <protection locked="0"/>
    </xf>
    <xf numFmtId="0" fontId="14" fillId="0" borderId="7" xfId="1" applyFont="1" applyBorder="1" applyAlignment="1" applyProtection="1">
      <alignment horizontal="distributed" vertical="center" indent="1"/>
      <protection locked="0"/>
    </xf>
    <xf numFmtId="0" fontId="14" fillId="0" borderId="28" xfId="1" applyFont="1" applyBorder="1" applyAlignment="1" applyProtection="1">
      <alignment horizontal="center" vertical="center" textRotation="255" shrinkToFit="1"/>
      <protection locked="0"/>
    </xf>
    <xf numFmtId="0" fontId="14" fillId="0" borderId="25" xfId="1" applyFont="1" applyBorder="1" applyAlignment="1" applyProtection="1">
      <alignment horizontal="center" vertical="center" textRotation="255" shrinkToFit="1"/>
      <protection locked="0"/>
    </xf>
    <xf numFmtId="0" fontId="14" fillId="0" borderId="65" xfId="1" applyFont="1" applyBorder="1" applyAlignment="1" applyProtection="1">
      <alignment horizontal="center" vertical="center" textRotation="255" shrinkToFit="1"/>
      <protection locked="0"/>
    </xf>
    <xf numFmtId="0" fontId="14" fillId="0" borderId="10" xfId="1" applyFont="1" applyBorder="1" applyAlignment="1" applyProtection="1">
      <alignment horizontal="distributed" vertical="center" shrinkToFit="1"/>
      <protection locked="0"/>
    </xf>
    <xf numFmtId="0" fontId="14" fillId="0" borderId="8" xfId="1" applyFont="1" applyBorder="1" applyAlignment="1" applyProtection="1">
      <alignment horizontal="distributed" vertical="center" shrinkToFit="1"/>
      <protection locked="0"/>
    </xf>
    <xf numFmtId="0" fontId="14" fillId="0" borderId="49" xfId="1" applyFont="1" applyBorder="1" applyAlignment="1" applyProtection="1">
      <alignment horizontal="center" vertical="center" shrinkToFit="1"/>
      <protection locked="0"/>
    </xf>
    <xf numFmtId="0" fontId="14" fillId="0" borderId="49" xfId="1" applyFont="1" applyBorder="1" applyAlignment="1" applyProtection="1">
      <alignment horizontal="distributed" vertical="center" shrinkToFit="1"/>
      <protection locked="0"/>
    </xf>
    <xf numFmtId="0" fontId="14" fillId="0" borderId="7" xfId="1" applyFont="1" applyBorder="1" applyAlignment="1" applyProtection="1">
      <alignment horizontal="distributed" vertical="center" shrinkToFit="1"/>
      <protection locked="0"/>
    </xf>
    <xf numFmtId="0" fontId="2" fillId="0" borderId="49" xfId="2" applyFont="1" applyBorder="1" applyAlignment="1">
      <alignment horizontal="distributed" vertical="center" indent="1"/>
    </xf>
    <xf numFmtId="0" fontId="2" fillId="0" borderId="48" xfId="2" applyFont="1" applyBorder="1" applyAlignment="1">
      <alignment horizontal="distributed" vertical="center" indent="1"/>
    </xf>
    <xf numFmtId="188" fontId="7" fillId="0" borderId="0" xfId="2" applyNumberFormat="1" applyFont="1">
      <alignment vertical="center"/>
    </xf>
    <xf numFmtId="0" fontId="7" fillId="0" borderId="0" xfId="2" applyFont="1" applyAlignment="1">
      <alignment horizontal="center" vertical="center"/>
    </xf>
    <xf numFmtId="0" fontId="7" fillId="0" borderId="93" xfId="2" applyFont="1" applyBorder="1" applyAlignment="1">
      <alignment horizontal="center" vertical="center"/>
    </xf>
    <xf numFmtId="0" fontId="7" fillId="0" borderId="49" xfId="2" applyFont="1" applyBorder="1" applyAlignment="1">
      <alignment horizontal="center" vertical="center"/>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7" fillId="0" borderId="74" xfId="2" applyFont="1" applyBorder="1" applyAlignment="1">
      <alignment horizontal="center" vertical="center"/>
    </xf>
    <xf numFmtId="0" fontId="7" fillId="0" borderId="7" xfId="2" applyFont="1" applyBorder="1" applyAlignment="1">
      <alignment horizontal="center" vertical="center"/>
    </xf>
    <xf numFmtId="0" fontId="2" fillId="0" borderId="43" xfId="2" applyFont="1" applyBorder="1" applyAlignment="1">
      <alignment horizontal="center" vertical="center"/>
    </xf>
    <xf numFmtId="0" fontId="2" fillId="0" borderId="39" xfId="2" applyFont="1" applyBorder="1" applyAlignment="1">
      <alignment horizontal="center" vertical="center"/>
    </xf>
    <xf numFmtId="176" fontId="2" fillId="0" borderId="21" xfId="2" applyNumberFormat="1" applyFont="1" applyBorder="1">
      <alignment vertical="center"/>
    </xf>
    <xf numFmtId="180" fontId="2" fillId="0" borderId="21" xfId="2" applyNumberFormat="1" applyFont="1" applyBorder="1">
      <alignment vertical="center"/>
    </xf>
    <xf numFmtId="176" fontId="2" fillId="0" borderId="21" xfId="2" applyNumberFormat="1" applyFont="1" applyBorder="1" applyAlignment="1">
      <alignment horizontal="right" vertical="center"/>
    </xf>
    <xf numFmtId="180" fontId="2" fillId="0" borderId="21" xfId="2" applyNumberFormat="1" applyFont="1" applyBorder="1" applyAlignment="1">
      <alignment horizontal="right" vertical="center"/>
    </xf>
    <xf numFmtId="179" fontId="2" fillId="0" borderId="56" xfId="2" applyNumberFormat="1" applyFont="1" applyBorder="1" applyAlignment="1">
      <alignment horizontal="right" vertical="center"/>
    </xf>
    <xf numFmtId="176" fontId="2" fillId="0" borderId="27" xfId="2" applyNumberFormat="1" applyFont="1" applyBorder="1" applyAlignment="1"/>
    <xf numFmtId="176" fontId="2" fillId="0" borderId="22" xfId="2" applyNumberFormat="1" applyFont="1" applyBorder="1" applyAlignment="1">
      <alignment horizontal="right"/>
    </xf>
    <xf numFmtId="176" fontId="2" fillId="0" borderId="24" xfId="2" applyNumberFormat="1" applyFont="1" applyBorder="1" applyAlignment="1">
      <alignment horizontal="right"/>
    </xf>
    <xf numFmtId="180" fontId="2" fillId="0" borderId="31" xfId="2" applyNumberFormat="1" applyFont="1" applyBorder="1" applyAlignment="1">
      <alignment horizontal="right" vertical="top"/>
    </xf>
    <xf numFmtId="180" fontId="2" fillId="0" borderId="27" xfId="2" applyNumberFormat="1" applyFont="1" applyBorder="1" applyAlignment="1">
      <alignment horizontal="right" vertical="top"/>
    </xf>
    <xf numFmtId="0" fontId="2" fillId="0" borderId="56" xfId="2" applyFont="1" applyBorder="1" applyAlignment="1">
      <alignment horizontal="right" vertical="center"/>
    </xf>
    <xf numFmtId="180" fontId="2" fillId="0" borderId="72" xfId="2" applyNumberFormat="1" applyFont="1" applyBorder="1" applyAlignment="1">
      <alignment vertical="top"/>
    </xf>
    <xf numFmtId="191" fontId="2" fillId="0" borderId="21" xfId="2" applyNumberFormat="1" applyFont="1" applyBorder="1">
      <alignment vertical="center"/>
    </xf>
    <xf numFmtId="0" fontId="2" fillId="0" borderId="56" xfId="2" applyFont="1" applyBorder="1">
      <alignment vertical="center"/>
    </xf>
    <xf numFmtId="191" fontId="2" fillId="0" borderId="63" xfId="2" applyNumberFormat="1" applyFont="1" applyBorder="1">
      <alignment vertical="center"/>
    </xf>
    <xf numFmtId="180" fontId="2" fillId="0" borderId="24" xfId="2" applyNumberFormat="1" applyFont="1" applyBorder="1" applyAlignment="1">
      <alignment horizontal="right" vertical="top"/>
    </xf>
    <xf numFmtId="179" fontId="7" fillId="0" borderId="7" xfId="2" applyNumberFormat="1" applyFont="1" applyBorder="1" applyAlignment="1" applyProtection="1">
      <alignment horizontal="right" vertical="center"/>
      <protection locked="0"/>
    </xf>
    <xf numFmtId="179" fontId="7" fillId="0" borderId="82" xfId="2" applyNumberFormat="1" applyFont="1" applyBorder="1" applyAlignment="1" applyProtection="1">
      <alignment horizontal="right" vertical="center"/>
      <protection locked="0"/>
    </xf>
    <xf numFmtId="179" fontId="7" fillId="0" borderId="2" xfId="2" applyNumberFormat="1" applyFont="1" applyBorder="1" applyAlignment="1" applyProtection="1">
      <alignment horizontal="right" vertical="center"/>
      <protection locked="0"/>
    </xf>
    <xf numFmtId="179" fontId="7" fillId="0" borderId="80" xfId="2" applyNumberFormat="1" applyFont="1" applyBorder="1" applyAlignment="1" applyProtection="1">
      <alignment horizontal="right" vertical="center"/>
      <protection locked="0"/>
    </xf>
    <xf numFmtId="179" fontId="7" fillId="0" borderId="60" xfId="2" applyNumberFormat="1" applyFont="1" applyBorder="1" applyAlignment="1" applyProtection="1">
      <alignment horizontal="right" vertical="center"/>
      <protection locked="0"/>
    </xf>
    <xf numFmtId="179" fontId="7" fillId="0" borderId="77" xfId="2" applyNumberFormat="1" applyFont="1" applyBorder="1" applyAlignment="1" applyProtection="1">
      <alignment horizontal="right" vertical="center"/>
      <protection locked="0"/>
    </xf>
    <xf numFmtId="179" fontId="7" fillId="0" borderId="7" xfId="2" applyNumberFormat="1" applyFont="1" applyBorder="1">
      <alignment vertical="center"/>
    </xf>
    <xf numFmtId="179" fontId="7" fillId="0" borderId="2" xfId="2" applyNumberFormat="1" applyFont="1" applyBorder="1">
      <alignment vertical="center"/>
    </xf>
    <xf numFmtId="0" fontId="7" fillId="0" borderId="0" xfId="2" applyFont="1" applyBorder="1" applyAlignment="1">
      <alignment horizontal="right" vertical="center"/>
    </xf>
    <xf numFmtId="0" fontId="7" fillId="0" borderId="28" xfId="2" applyFont="1" applyBorder="1" applyAlignment="1">
      <alignment horizontal="center" vertical="center"/>
    </xf>
    <xf numFmtId="0" fontId="7" fillId="0" borderId="27" xfId="2" applyFont="1" applyBorder="1" applyAlignment="1">
      <alignment horizontal="center" vertical="center"/>
    </xf>
    <xf numFmtId="0" fontId="7" fillId="0" borderId="70" xfId="2" applyFont="1" applyBorder="1" applyAlignment="1">
      <alignment horizontal="right" vertical="center"/>
    </xf>
    <xf numFmtId="186" fontId="7" fillId="0" borderId="70" xfId="2" applyNumberFormat="1" applyFont="1" applyBorder="1" applyAlignment="1">
      <alignment horizontal="left" vertical="center"/>
    </xf>
    <xf numFmtId="186" fontId="7" fillId="0" borderId="26" xfId="2" applyNumberFormat="1" applyFont="1" applyBorder="1" applyAlignment="1">
      <alignment horizontal="left" vertical="center"/>
    </xf>
    <xf numFmtId="0" fontId="7" fillId="0" borderId="25" xfId="2" applyFont="1" applyBorder="1" applyAlignment="1">
      <alignment horizontal="center" vertical="center"/>
    </xf>
    <xf numFmtId="0" fontId="7" fillId="0" borderId="24" xfId="2" applyFont="1" applyBorder="1" applyAlignment="1">
      <alignment horizontal="center" vertical="center"/>
    </xf>
    <xf numFmtId="186" fontId="7" fillId="0" borderId="23" xfId="2" applyNumberFormat="1" applyFont="1" applyBorder="1" applyAlignment="1">
      <alignment horizontal="left" vertical="center"/>
    </xf>
    <xf numFmtId="0" fontId="7" fillId="0" borderId="25" xfId="2" applyFont="1" applyBorder="1" applyAlignment="1">
      <alignment horizontal="center" vertical="center"/>
    </xf>
    <xf numFmtId="0" fontId="7" fillId="0" borderId="0" xfId="2" applyFont="1" applyAlignment="1">
      <alignment horizontal="right" vertical="center"/>
    </xf>
    <xf numFmtId="177" fontId="7" fillId="0" borderId="22" xfId="2" applyNumberFormat="1" applyFont="1" applyBorder="1">
      <alignment vertical="center"/>
    </xf>
    <xf numFmtId="186" fontId="7" fillId="0" borderId="0" xfId="2" applyNumberFormat="1" applyFont="1" applyAlignment="1">
      <alignment horizontal="left" vertical="center"/>
    </xf>
    <xf numFmtId="177" fontId="7" fillId="0" borderId="22" xfId="2" applyNumberFormat="1" applyFont="1" applyBorder="1">
      <alignment vertical="center"/>
    </xf>
    <xf numFmtId="0" fontId="7" fillId="0" borderId="65" xfId="2" applyFont="1" applyBorder="1" applyAlignment="1">
      <alignment horizontal="center" vertical="center"/>
    </xf>
    <xf numFmtId="0" fontId="7" fillId="0" borderId="73" xfId="2" applyFont="1" applyBorder="1" applyAlignment="1">
      <alignment horizontal="right" vertical="center" wrapText="1"/>
    </xf>
    <xf numFmtId="0" fontId="7" fillId="0" borderId="73" xfId="2" applyFont="1" applyBorder="1" applyAlignment="1">
      <alignment horizontal="right" vertical="center"/>
    </xf>
    <xf numFmtId="186" fontId="7" fillId="0" borderId="73" xfId="2" applyNumberFormat="1" applyFont="1" applyBorder="1" applyAlignment="1">
      <alignment horizontal="left" vertical="center"/>
    </xf>
    <xf numFmtId="186" fontId="7" fillId="0" borderId="74" xfId="2" applyNumberFormat="1" applyFont="1" applyBorder="1" applyAlignment="1">
      <alignment horizontal="left" vertical="center"/>
    </xf>
    <xf numFmtId="177" fontId="7" fillId="0" borderId="12" xfId="2" applyNumberFormat="1" applyFont="1" applyBorder="1">
      <alignment vertical="center"/>
    </xf>
    <xf numFmtId="0" fontId="7" fillId="0" borderId="5" xfId="2" applyFont="1" applyBorder="1" applyAlignment="1">
      <alignment horizontal="center" vertical="center"/>
    </xf>
    <xf numFmtId="0" fontId="7" fillId="0" borderId="96" xfId="2" applyFont="1" applyBorder="1" applyAlignment="1">
      <alignment horizontal="center" vertical="center"/>
    </xf>
    <xf numFmtId="0" fontId="7" fillId="0" borderId="3" xfId="2" applyFont="1" applyBorder="1" applyAlignment="1">
      <alignment horizontal="center" vertical="center"/>
    </xf>
    <xf numFmtId="176" fontId="7" fillId="0" borderId="2" xfId="2" applyNumberFormat="1" applyFont="1" applyBorder="1">
      <alignment vertical="center"/>
    </xf>
    <xf numFmtId="180" fontId="7" fillId="0" borderId="2" xfId="2" applyNumberFormat="1" applyFont="1" applyBorder="1">
      <alignment vertical="center"/>
    </xf>
    <xf numFmtId="0" fontId="7" fillId="0" borderId="70" xfId="2" applyFont="1" applyBorder="1">
      <alignment vertical="center"/>
    </xf>
    <xf numFmtId="177" fontId="7" fillId="0" borderId="31" xfId="2" applyNumberFormat="1" applyFont="1" applyBorder="1">
      <alignment vertical="center"/>
    </xf>
    <xf numFmtId="183" fontId="7" fillId="0" borderId="56" xfId="2" applyNumberFormat="1" applyFont="1" applyBorder="1" applyAlignment="1">
      <alignment horizontal="right" vertical="center"/>
    </xf>
    <xf numFmtId="0" fontId="7" fillId="0" borderId="0" xfId="2" applyFont="1" applyAlignment="1">
      <alignment horizontal="right" vertical="center" shrinkToFit="1"/>
    </xf>
    <xf numFmtId="186" fontId="7" fillId="0" borderId="0" xfId="2" applyNumberFormat="1" applyFont="1" applyAlignment="1">
      <alignment horizontal="right" vertical="center"/>
    </xf>
    <xf numFmtId="186" fontId="7" fillId="0" borderId="23" xfId="2" applyNumberFormat="1" applyFont="1" applyBorder="1" applyAlignment="1">
      <alignment horizontal="left" vertical="center"/>
    </xf>
    <xf numFmtId="0" fontId="7" fillId="0" borderId="0" xfId="2" applyFont="1" applyAlignment="1">
      <alignment horizontal="right"/>
    </xf>
    <xf numFmtId="177" fontId="7" fillId="0" borderId="22" xfId="2" applyNumberFormat="1" applyFont="1" applyBorder="1" applyAlignment="1">
      <alignment horizontal="right" vertical="center"/>
    </xf>
    <xf numFmtId="0" fontId="7" fillId="0" borderId="0" xfId="2" applyFont="1" applyAlignment="1">
      <alignment horizontal="right" vertical="top"/>
    </xf>
    <xf numFmtId="0" fontId="7" fillId="0" borderId="65" xfId="2" applyFont="1" applyBorder="1" applyAlignment="1">
      <alignment horizontal="center" vertical="center"/>
    </xf>
    <xf numFmtId="0" fontId="7" fillId="0" borderId="73" xfId="2" applyFont="1" applyBorder="1" applyAlignment="1">
      <alignment horizontal="right" vertical="top"/>
    </xf>
    <xf numFmtId="186" fontId="7" fillId="0" borderId="73" xfId="2" applyNumberFormat="1" applyFont="1" applyBorder="1" applyAlignment="1">
      <alignment horizontal="left" vertical="top"/>
    </xf>
    <xf numFmtId="186" fontId="7" fillId="0" borderId="0" xfId="2" applyNumberFormat="1" applyFont="1" applyAlignment="1">
      <alignment horizontal="right" vertical="top"/>
    </xf>
    <xf numFmtId="186" fontId="7" fillId="0" borderId="73" xfId="2" applyNumberFormat="1" applyFont="1" applyBorder="1" applyAlignment="1">
      <alignment horizontal="right" vertical="top"/>
    </xf>
    <xf numFmtId="186" fontId="7" fillId="0" borderId="74" xfId="2" applyNumberFormat="1" applyFont="1" applyBorder="1" applyAlignment="1">
      <alignment horizontal="left" vertical="top"/>
    </xf>
    <xf numFmtId="177" fontId="7" fillId="0" borderId="12" xfId="2" applyNumberFormat="1" applyFont="1" applyBorder="1">
      <alignment vertical="center"/>
    </xf>
    <xf numFmtId="180" fontId="7" fillId="0" borderId="1" xfId="2" applyNumberFormat="1" applyFont="1" applyBorder="1">
      <alignment vertical="center"/>
    </xf>
    <xf numFmtId="176" fontId="7" fillId="0" borderId="31" xfId="2" applyNumberFormat="1" applyFont="1" applyBorder="1">
      <alignment vertical="center"/>
    </xf>
    <xf numFmtId="183" fontId="7" fillId="0" borderId="56" xfId="2" applyNumberFormat="1" applyFont="1" applyBorder="1">
      <alignment vertical="center"/>
    </xf>
    <xf numFmtId="176" fontId="7" fillId="0" borderId="22" xfId="2" applyNumberFormat="1" applyFont="1" applyBorder="1">
      <alignment vertical="center"/>
    </xf>
    <xf numFmtId="186" fontId="7" fillId="0" borderId="0" xfId="2" applyNumberFormat="1" applyFont="1" applyAlignment="1">
      <alignment horizontal="left" vertical="center"/>
    </xf>
    <xf numFmtId="176" fontId="7" fillId="0" borderId="22" xfId="2" applyNumberFormat="1" applyFont="1" applyBorder="1">
      <alignment vertical="center"/>
    </xf>
    <xf numFmtId="183" fontId="7" fillId="0" borderId="21" xfId="2" applyNumberFormat="1" applyFont="1" applyBorder="1">
      <alignment vertical="center"/>
    </xf>
    <xf numFmtId="183" fontId="7" fillId="0" borderId="21" xfId="2" applyNumberFormat="1" applyFont="1" applyBorder="1">
      <alignment vertical="center"/>
    </xf>
    <xf numFmtId="176" fontId="7" fillId="0" borderId="12" xfId="2" applyNumberFormat="1" applyFont="1" applyBorder="1">
      <alignment vertical="center"/>
    </xf>
    <xf numFmtId="183" fontId="7" fillId="0" borderId="11" xfId="2" applyNumberFormat="1" applyFont="1" applyBorder="1">
      <alignment vertical="center"/>
    </xf>
    <xf numFmtId="186" fontId="7" fillId="0" borderId="0" xfId="2" applyNumberFormat="1" applyFont="1" applyAlignment="1">
      <alignment horizontal="left"/>
    </xf>
    <xf numFmtId="176" fontId="7" fillId="0" borderId="22" xfId="2" applyNumberFormat="1" applyFont="1" applyBorder="1" applyAlignment="1">
      <alignment horizontal="right" vertical="center"/>
    </xf>
    <xf numFmtId="183" fontId="7" fillId="0" borderId="21" xfId="2" applyNumberFormat="1" applyFont="1" applyBorder="1" applyAlignment="1">
      <alignment horizontal="right" vertical="center"/>
    </xf>
    <xf numFmtId="186" fontId="7" fillId="0" borderId="0" xfId="2" applyNumberFormat="1" applyFont="1" applyAlignment="1">
      <alignment horizontal="left" vertical="top"/>
    </xf>
    <xf numFmtId="186" fontId="7" fillId="0" borderId="23" xfId="2" applyNumberFormat="1" applyFont="1" applyBorder="1" applyAlignment="1">
      <alignment horizontal="left"/>
    </xf>
    <xf numFmtId="176" fontId="7" fillId="0" borderId="12" xfId="2" applyNumberFormat="1" applyFont="1" applyBorder="1">
      <alignment vertical="center"/>
    </xf>
    <xf numFmtId="0" fontId="5" fillId="0" borderId="0" xfId="4" applyFont="1">
      <alignment vertical="center"/>
    </xf>
    <xf numFmtId="0" fontId="5" fillId="0" borderId="0" xfId="4" applyFont="1" applyAlignment="1">
      <alignment horizontal="left" vertical="center"/>
    </xf>
    <xf numFmtId="0" fontId="5" fillId="0" borderId="0" xfId="4" applyFont="1" applyAlignment="1">
      <alignment vertical="center" shrinkToFit="1"/>
    </xf>
    <xf numFmtId="0" fontId="5" fillId="0" borderId="0" xfId="4" applyFont="1" applyAlignment="1">
      <alignment horizontal="right" vertical="center" shrinkToFit="1"/>
    </xf>
    <xf numFmtId="0" fontId="2" fillId="0" borderId="0" xfId="4" applyFont="1">
      <alignment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vertical="center" shrinkToFit="1"/>
    </xf>
    <xf numFmtId="0" fontId="2" fillId="0" borderId="0" xfId="4" applyFont="1" applyAlignment="1">
      <alignment horizontal="right" vertical="center" shrinkToFit="1"/>
    </xf>
    <xf numFmtId="186" fontId="2" fillId="0" borderId="0" xfId="4" applyNumberFormat="1" applyFont="1" applyAlignment="1">
      <alignment horizontal="left" vertical="center"/>
    </xf>
    <xf numFmtId="0" fontId="7" fillId="0" borderId="93" xfId="4" applyFont="1" applyBorder="1" applyAlignment="1">
      <alignment horizontal="center" vertical="center"/>
    </xf>
    <xf numFmtId="0" fontId="7" fillId="0" borderId="60" xfId="4" applyFont="1" applyBorder="1" applyAlignment="1">
      <alignment horizontal="center" vertical="center"/>
    </xf>
    <xf numFmtId="0" fontId="7" fillId="0" borderId="59" xfId="4" applyFont="1" applyBorder="1" applyAlignment="1">
      <alignment horizontal="center" vertical="center"/>
    </xf>
    <xf numFmtId="0" fontId="7" fillId="0" borderId="49" xfId="4" applyFont="1" applyBorder="1" applyAlignment="1">
      <alignment horizontal="distributed" vertical="center" indent="1"/>
    </xf>
    <xf numFmtId="0" fontId="7" fillId="0" borderId="7" xfId="4" applyFont="1" applyBorder="1" applyAlignment="1">
      <alignment horizontal="distributed" vertical="center" indent="1"/>
    </xf>
    <xf numFmtId="0" fontId="7" fillId="0" borderId="9" xfId="4" applyFont="1" applyBorder="1" applyAlignment="1">
      <alignment horizontal="right" vertical="center"/>
    </xf>
    <xf numFmtId="186" fontId="7" fillId="0" borderId="8" xfId="4" applyNumberFormat="1" applyFont="1" applyBorder="1" applyAlignment="1">
      <alignment horizontal="left" vertical="center"/>
    </xf>
    <xf numFmtId="186" fontId="7" fillId="0" borderId="36" xfId="4" applyNumberFormat="1" applyFont="1" applyBorder="1" applyAlignment="1">
      <alignment horizontal="center" vertical="center"/>
    </xf>
    <xf numFmtId="0" fontId="7" fillId="0" borderId="36" xfId="4" applyFont="1" applyBorder="1" applyAlignment="1">
      <alignment horizontal="right" vertical="center" shrinkToFit="1"/>
    </xf>
    <xf numFmtId="186" fontId="7" fillId="0" borderId="36" xfId="4" applyNumberFormat="1" applyFont="1" applyBorder="1" applyAlignment="1">
      <alignment horizontal="left" vertical="center"/>
    </xf>
    <xf numFmtId="0" fontId="7" fillId="0" borderId="36" xfId="4" applyFont="1" applyBorder="1" applyAlignment="1">
      <alignment vertical="center" shrinkToFit="1"/>
    </xf>
    <xf numFmtId="186" fontId="7" fillId="0" borderId="82" xfId="4" applyNumberFormat="1" applyFont="1" applyBorder="1" applyAlignment="1">
      <alignment horizontal="left" vertical="center"/>
    </xf>
    <xf numFmtId="0" fontId="7" fillId="0" borderId="25" xfId="4" applyFont="1" applyBorder="1" applyAlignment="1">
      <alignment horizontal="distributed" vertical="center" indent="1"/>
    </xf>
    <xf numFmtId="0" fontId="7" fillId="0" borderId="22" xfId="4" applyFont="1" applyBorder="1" applyAlignment="1">
      <alignment horizontal="distributed" vertical="center" indent="1"/>
    </xf>
    <xf numFmtId="0" fontId="7" fillId="0" borderId="24" xfId="4" applyFont="1" applyBorder="1" applyAlignment="1">
      <alignment horizontal="right" vertical="center"/>
    </xf>
    <xf numFmtId="186" fontId="7" fillId="0" borderId="23" xfId="4" applyNumberFormat="1" applyFont="1" applyBorder="1" applyAlignment="1">
      <alignment horizontal="left" vertical="center"/>
    </xf>
    <xf numFmtId="186" fontId="7" fillId="0" borderId="9" xfId="4" applyNumberFormat="1" applyFont="1" applyBorder="1" applyAlignment="1">
      <alignment horizontal="center" vertical="center"/>
    </xf>
    <xf numFmtId="186" fontId="7" fillId="0" borderId="73" xfId="4" applyNumberFormat="1" applyFont="1" applyBorder="1" applyAlignment="1">
      <alignment horizontal="center" vertical="center"/>
    </xf>
    <xf numFmtId="0" fontId="7" fillId="0" borderId="73" xfId="4" applyFont="1" applyBorder="1" applyAlignment="1">
      <alignment horizontal="right" vertical="center" shrinkToFit="1"/>
    </xf>
    <xf numFmtId="186" fontId="7" fillId="0" borderId="73" xfId="4" applyNumberFormat="1" applyFont="1" applyBorder="1" applyAlignment="1">
      <alignment horizontal="left" vertical="center"/>
    </xf>
    <xf numFmtId="0" fontId="7" fillId="0" borderId="73" xfId="4" applyFont="1" applyBorder="1" applyAlignment="1">
      <alignment vertical="center" shrinkToFit="1"/>
    </xf>
    <xf numFmtId="186" fontId="7" fillId="0" borderId="71" xfId="4" applyNumberFormat="1" applyFont="1" applyBorder="1" applyAlignment="1">
      <alignment horizontal="left" vertical="center"/>
    </xf>
    <xf numFmtId="0" fontId="7" fillId="0" borderId="72" xfId="4" applyFont="1" applyBorder="1" applyAlignment="1">
      <alignment horizontal="right" vertical="center"/>
    </xf>
    <xf numFmtId="186" fontId="7" fillId="0" borderId="74" xfId="4" applyNumberFormat="1" applyFont="1" applyBorder="1" applyAlignment="1">
      <alignment horizontal="left" vertical="center"/>
    </xf>
    <xf numFmtId="186" fontId="7" fillId="0" borderId="0" xfId="4" applyNumberFormat="1" applyFont="1" applyAlignment="1">
      <alignment horizontal="center" vertical="center"/>
    </xf>
    <xf numFmtId="0" fontId="7" fillId="0" borderId="0" xfId="4" applyFont="1" applyAlignment="1">
      <alignment horizontal="right" vertical="center" shrinkToFit="1"/>
    </xf>
    <xf numFmtId="186" fontId="7" fillId="0" borderId="0" xfId="4" applyNumberFormat="1" applyFont="1" applyAlignment="1">
      <alignment horizontal="left" vertical="center"/>
    </xf>
    <xf numFmtId="0" fontId="7" fillId="0" borderId="0" xfId="4" applyFont="1" applyAlignment="1">
      <alignment vertical="center" shrinkToFit="1"/>
    </xf>
    <xf numFmtId="186" fontId="7" fillId="0" borderId="81" xfId="4" applyNumberFormat="1" applyFont="1" applyBorder="1" applyAlignment="1">
      <alignment horizontal="left" vertical="center"/>
    </xf>
    <xf numFmtId="0" fontId="7" fillId="0" borderId="65" xfId="4" applyFont="1" applyBorder="1" applyAlignment="1">
      <alignment horizontal="distributed" vertical="center" indent="1"/>
    </xf>
    <xf numFmtId="0" fontId="7" fillId="0" borderId="12" xfId="4" applyFont="1" applyBorder="1" applyAlignment="1">
      <alignment horizontal="distributed" vertical="center" indent="1"/>
    </xf>
    <xf numFmtId="0" fontId="7" fillId="0" borderId="27" xfId="4" applyFont="1" applyBorder="1" applyAlignment="1">
      <alignment horizontal="right" vertical="center"/>
    </xf>
    <xf numFmtId="186" fontId="7" fillId="0" borderId="26" xfId="4" applyNumberFormat="1" applyFont="1" applyBorder="1" applyAlignment="1">
      <alignment horizontal="left" vertical="center"/>
    </xf>
    <xf numFmtId="0" fontId="7" fillId="0" borderId="70" xfId="4" applyFont="1" applyBorder="1" applyAlignment="1">
      <alignment horizontal="right" vertical="center" shrinkToFit="1"/>
    </xf>
    <xf numFmtId="186" fontId="7" fillId="0" borderId="70" xfId="4" applyNumberFormat="1" applyFont="1" applyBorder="1" applyAlignment="1">
      <alignment horizontal="left" vertical="center"/>
    </xf>
    <xf numFmtId="0" fontId="7" fillId="0" borderId="70" xfId="4" applyFont="1" applyBorder="1" applyAlignment="1">
      <alignment vertical="center" shrinkToFit="1"/>
    </xf>
    <xf numFmtId="0" fontId="7" fillId="0" borderId="28" xfId="4" applyFont="1" applyBorder="1" applyAlignment="1">
      <alignment horizontal="distributed" vertical="center" indent="1"/>
    </xf>
    <xf numFmtId="0" fontId="7" fillId="0" borderId="31" xfId="4" applyFont="1" applyBorder="1" applyAlignment="1">
      <alignment horizontal="distributed" vertical="center" indent="1"/>
    </xf>
    <xf numFmtId="0" fontId="7" fillId="0" borderId="0" xfId="4" applyFont="1" applyAlignment="1">
      <alignment horizontal="right" vertical="center" shrinkToFit="1"/>
    </xf>
    <xf numFmtId="186" fontId="7" fillId="0" borderId="0" xfId="4" applyNumberFormat="1" applyFont="1" applyAlignment="1">
      <alignment horizontal="left" vertical="center"/>
    </xf>
    <xf numFmtId="0" fontId="7" fillId="0" borderId="0" xfId="4" applyFont="1" applyAlignment="1">
      <alignment vertical="center" shrinkToFit="1"/>
    </xf>
    <xf numFmtId="0" fontId="7" fillId="0" borderId="10" xfId="4" applyFont="1" applyBorder="1" applyAlignment="1">
      <alignment horizontal="center" vertical="center"/>
    </xf>
    <xf numFmtId="187" fontId="7" fillId="0" borderId="8" xfId="4" applyNumberFormat="1" applyFont="1" applyBorder="1" applyAlignment="1">
      <alignment horizontal="center" vertical="center"/>
    </xf>
    <xf numFmtId="187" fontId="7" fillId="0" borderId="9" xfId="4" applyNumberFormat="1" applyFont="1" applyBorder="1">
      <alignment vertical="center"/>
    </xf>
    <xf numFmtId="0" fontId="7" fillId="0" borderId="8" xfId="4" applyFont="1" applyBorder="1" applyAlignment="1">
      <alignment horizontal="left" vertical="center"/>
    </xf>
    <xf numFmtId="0" fontId="7" fillId="0" borderId="36" xfId="4" applyFont="1" applyBorder="1" applyAlignment="1">
      <alignment horizontal="center" vertical="center"/>
    </xf>
    <xf numFmtId="0" fontId="7" fillId="0" borderId="76" xfId="4" applyFont="1" applyBorder="1" applyAlignment="1">
      <alignment horizontal="center" vertical="center"/>
    </xf>
    <xf numFmtId="0" fontId="7" fillId="0" borderId="26" xfId="4" applyFont="1" applyBorder="1" applyAlignment="1">
      <alignment horizontal="center" vertical="center"/>
    </xf>
    <xf numFmtId="187" fontId="7" fillId="0" borderId="27" xfId="4" applyNumberFormat="1" applyFont="1" applyBorder="1">
      <alignment vertical="center"/>
    </xf>
    <xf numFmtId="0" fontId="7" fillId="0" borderId="26" xfId="4" applyFont="1" applyBorder="1" applyAlignment="1">
      <alignment horizontal="left" vertical="center"/>
    </xf>
    <xf numFmtId="0" fontId="7" fillId="0" borderId="70" xfId="4" applyFont="1" applyBorder="1" applyAlignment="1">
      <alignment horizontal="center" vertical="center"/>
    </xf>
    <xf numFmtId="0" fontId="7" fillId="0" borderId="70" xfId="4" applyFont="1" applyBorder="1" applyAlignment="1">
      <alignment vertical="center" shrinkToFit="1"/>
    </xf>
    <xf numFmtId="0" fontId="7" fillId="0" borderId="70" xfId="4" applyFont="1" applyBorder="1" applyAlignment="1">
      <alignment horizontal="left" vertical="center"/>
    </xf>
    <xf numFmtId="0" fontId="7" fillId="0" borderId="70" xfId="4" applyFont="1" applyBorder="1" applyAlignment="1">
      <alignment horizontal="right" vertical="center" shrinkToFit="1"/>
    </xf>
    <xf numFmtId="186" fontId="7" fillId="0" borderId="69" xfId="4" applyNumberFormat="1" applyFont="1" applyBorder="1" applyAlignment="1">
      <alignment horizontal="left" vertical="center"/>
    </xf>
    <xf numFmtId="0" fontId="7" fillId="0" borderId="75" xfId="4" applyFont="1" applyBorder="1">
      <alignment vertical="center"/>
    </xf>
    <xf numFmtId="0" fontId="7" fillId="0" borderId="23" xfId="4" applyFont="1" applyBorder="1" applyAlignment="1">
      <alignment horizontal="center" vertical="center"/>
    </xf>
    <xf numFmtId="187" fontId="7" fillId="0" borderId="24" xfId="4" applyNumberFormat="1" applyFont="1" applyBorder="1">
      <alignment vertical="center"/>
    </xf>
    <xf numFmtId="0" fontId="7" fillId="0" borderId="23" xfId="4" applyFont="1" applyBorder="1" applyAlignment="1">
      <alignment horizontal="left" vertical="center"/>
    </xf>
    <xf numFmtId="0" fontId="7" fillId="0" borderId="0" xfId="4" applyFont="1" applyAlignment="1">
      <alignment horizontal="center" vertical="center"/>
    </xf>
    <xf numFmtId="0" fontId="7" fillId="0" borderId="0" xfId="4" applyFont="1" applyAlignment="1">
      <alignment horizontal="left" vertical="center"/>
    </xf>
    <xf numFmtId="0" fontId="7" fillId="0" borderId="95" xfId="4" applyFont="1" applyBorder="1">
      <alignment vertical="center"/>
    </xf>
    <xf numFmtId="0" fontId="7" fillId="0" borderId="94" xfId="4" applyFont="1" applyBorder="1" applyAlignment="1">
      <alignment horizontal="center" vertical="center"/>
    </xf>
    <xf numFmtId="187" fontId="7" fillId="0" borderId="67" xfId="4" applyNumberFormat="1" applyFont="1" applyBorder="1">
      <alignment vertical="center"/>
    </xf>
    <xf numFmtId="0" fontId="7" fillId="0" borderId="94" xfId="4" applyFont="1" applyBorder="1" applyAlignment="1">
      <alignment horizontal="left" vertical="center"/>
    </xf>
    <xf numFmtId="0" fontId="7" fillId="0" borderId="68" xfId="4" applyFont="1" applyBorder="1" applyAlignment="1">
      <alignment horizontal="center" vertical="center"/>
    </xf>
    <xf numFmtId="0" fontId="7" fillId="0" borderId="68" xfId="4" applyFont="1" applyBorder="1" applyAlignment="1">
      <alignment vertical="center" shrinkToFit="1"/>
    </xf>
    <xf numFmtId="0" fontId="7" fillId="0" borderId="68" xfId="4" applyFont="1" applyBorder="1" applyAlignment="1">
      <alignment horizontal="left" vertical="center"/>
    </xf>
    <xf numFmtId="0" fontId="7" fillId="0" borderId="68" xfId="4" applyFont="1" applyBorder="1" applyAlignment="1">
      <alignment horizontal="right" vertical="center" shrinkToFit="1"/>
    </xf>
    <xf numFmtId="186" fontId="7" fillId="0" borderId="66" xfId="4" applyNumberFormat="1" applyFont="1" applyBorder="1" applyAlignment="1">
      <alignment horizontal="left" vertical="center"/>
    </xf>
    <xf numFmtId="0" fontId="7" fillId="0" borderId="0" xfId="4" applyFont="1">
      <alignment vertical="center"/>
    </xf>
    <xf numFmtId="186" fontId="7" fillId="0" borderId="0" xfId="4" applyNumberFormat="1" applyFont="1" applyAlignment="1">
      <alignment horizontal="right" vertical="center"/>
    </xf>
    <xf numFmtId="0" fontId="19" fillId="0" borderId="0" xfId="2" applyFont="1">
      <alignment vertical="center"/>
    </xf>
    <xf numFmtId="0" fontId="7" fillId="0" borderId="0" xfId="2" applyFont="1" applyAlignment="1">
      <alignment horizontal="left" vertical="center"/>
    </xf>
    <xf numFmtId="0" fontId="7" fillId="0" borderId="0" xfId="2" applyFont="1" applyAlignment="1">
      <alignment horizontal="right" vertical="center" shrinkToFit="1"/>
    </xf>
    <xf numFmtId="0" fontId="5" fillId="0" borderId="0" xfId="2" applyFont="1" applyAlignment="1">
      <alignment horizontal="left" vertical="center"/>
    </xf>
    <xf numFmtId="0" fontId="5" fillId="0" borderId="0" xfId="2" applyFont="1" applyAlignment="1">
      <alignment vertical="center" shrinkToFit="1"/>
    </xf>
    <xf numFmtId="0" fontId="5" fillId="0" borderId="0" xfId="2" applyFont="1" applyAlignment="1">
      <alignment horizontal="right" vertical="center" shrinkToFit="1"/>
    </xf>
    <xf numFmtId="0" fontId="16" fillId="0" borderId="0" xfId="2" applyFont="1" applyAlignment="1"/>
    <xf numFmtId="0" fontId="2" fillId="0" borderId="0" xfId="2" applyFont="1" applyAlignment="1">
      <alignment horizontal="center" vertical="center"/>
    </xf>
    <xf numFmtId="0" fontId="16" fillId="0" borderId="68" xfId="2" applyFont="1" applyBorder="1" applyAlignment="1"/>
    <xf numFmtId="0" fontId="7" fillId="0" borderId="93" xfId="2" applyFont="1" applyBorder="1" applyAlignment="1">
      <alignment horizontal="center" vertical="center" textRotation="255"/>
    </xf>
    <xf numFmtId="0" fontId="7" fillId="0" borderId="77" xfId="2" applyFont="1" applyBorder="1" applyAlignment="1">
      <alignment horizontal="center" vertical="center"/>
    </xf>
    <xf numFmtId="0" fontId="7" fillId="0" borderId="49" xfId="1" applyFont="1" applyBorder="1" applyAlignment="1" applyProtection="1">
      <alignment horizontal="center" vertical="center" textRotation="255"/>
      <protection locked="0"/>
    </xf>
    <xf numFmtId="179" fontId="7" fillId="0" borderId="9" xfId="2" applyNumberFormat="1" applyFont="1" applyBorder="1" applyAlignment="1">
      <alignment horizontal="distributed" vertical="center" indent="1"/>
    </xf>
    <xf numFmtId="179" fontId="7" fillId="0" borderId="8" xfId="2" applyNumberFormat="1" applyFont="1" applyBorder="1" applyAlignment="1">
      <alignment horizontal="distributed" vertical="center" indent="1"/>
    </xf>
    <xf numFmtId="179" fontId="7" fillId="0" borderId="7" xfId="2" applyNumberFormat="1" applyFont="1" applyBorder="1" applyAlignment="1">
      <alignment horizontal="right" vertical="center"/>
    </xf>
    <xf numFmtId="179" fontId="7" fillId="0" borderId="9" xfId="2" applyNumberFormat="1" applyFont="1" applyBorder="1" applyAlignment="1" applyProtection="1">
      <alignment horizontal="right" vertical="center"/>
      <protection locked="0"/>
    </xf>
    <xf numFmtId="185" fontId="7" fillId="0" borderId="7" xfId="1" applyNumberFormat="1" applyFont="1" applyBorder="1" applyAlignment="1" applyProtection="1">
      <alignment horizontal="center" vertical="center"/>
      <protection locked="0"/>
    </xf>
    <xf numFmtId="179" fontId="7" fillId="0" borderId="7" xfId="1" applyNumberFormat="1" applyFont="1" applyBorder="1" applyAlignment="1" applyProtection="1">
      <alignment horizontal="center" vertical="center"/>
      <protection locked="0"/>
    </xf>
    <xf numFmtId="185" fontId="7" fillId="0" borderId="7" xfId="1" applyNumberFormat="1" applyFont="1" applyBorder="1" applyAlignment="1" applyProtection="1">
      <alignment horizontal="center" vertical="center"/>
      <protection locked="0"/>
    </xf>
    <xf numFmtId="185" fontId="7" fillId="0" borderId="7" xfId="1" applyNumberFormat="1" applyFont="1" applyBorder="1" applyAlignment="1" applyProtection="1">
      <alignment horizontal="distributed" vertical="center" indent="1"/>
      <protection locked="0"/>
    </xf>
    <xf numFmtId="0" fontId="7" fillId="0" borderId="48" xfId="1" applyFont="1" applyBorder="1" applyAlignment="1" applyProtection="1">
      <alignment horizontal="center" vertical="center" textRotation="255"/>
      <protection locked="0"/>
    </xf>
    <xf numFmtId="185" fontId="7" fillId="0" borderId="2" xfId="1" applyNumberFormat="1" applyFont="1" applyBorder="1" applyAlignment="1" applyProtection="1">
      <alignment horizontal="distributed" vertical="center" indent="1"/>
      <protection locked="0"/>
    </xf>
    <xf numFmtId="179" fontId="7" fillId="0" borderId="2" xfId="2" applyNumberFormat="1" applyFont="1" applyBorder="1" applyAlignment="1">
      <alignment horizontal="right" vertical="center"/>
    </xf>
    <xf numFmtId="179" fontId="7" fillId="0" borderId="4" xfId="2" applyNumberFormat="1" applyFont="1" applyBorder="1" applyAlignment="1" applyProtection="1">
      <alignment horizontal="right" vertical="center"/>
      <protection locked="0"/>
    </xf>
    <xf numFmtId="0" fontId="7" fillId="0" borderId="93" xfId="2" applyFont="1" applyBorder="1" applyAlignment="1">
      <alignment horizontal="center" vertical="center" textRotation="255"/>
    </xf>
    <xf numFmtId="0" fontId="7" fillId="0" borderId="60" xfId="2" applyFont="1" applyBorder="1" applyAlignment="1">
      <alignment horizontal="distributed" vertical="center" indent="1"/>
    </xf>
    <xf numFmtId="179" fontId="7" fillId="0" borderId="60" xfId="2" applyNumberFormat="1" applyFont="1" applyBorder="1" applyAlignment="1">
      <alignment horizontal="right" vertical="center"/>
    </xf>
    <xf numFmtId="179" fontId="7" fillId="0" borderId="43" xfId="2" applyNumberFormat="1" applyFont="1" applyBorder="1" applyAlignment="1" applyProtection="1">
      <alignment horizontal="right" vertical="center"/>
      <protection locked="0"/>
    </xf>
    <xf numFmtId="0" fontId="7" fillId="0" borderId="7" xfId="2" applyFont="1" applyBorder="1" applyAlignment="1">
      <alignment horizontal="distributed" vertical="center" indent="1"/>
    </xf>
    <xf numFmtId="0" fontId="7" fillId="0" borderId="2" xfId="2" applyFont="1" applyBorder="1" applyAlignment="1">
      <alignment horizontal="distributed" vertical="center" indent="1"/>
    </xf>
    <xf numFmtId="0" fontId="7" fillId="0" borderId="93" xfId="1" applyFont="1" applyBorder="1" applyAlignment="1" applyProtection="1">
      <alignment horizontal="center" vertical="center" textRotation="255"/>
      <protection locked="0"/>
    </xf>
    <xf numFmtId="179" fontId="7" fillId="0" borderId="60" xfId="2" applyNumberFormat="1" applyFont="1" applyBorder="1" applyAlignment="1">
      <alignment horizontal="distributed" vertical="center" indent="1"/>
    </xf>
    <xf numFmtId="179" fontId="7" fillId="0" borderId="60" xfId="1" applyNumberFormat="1" applyFont="1" applyBorder="1" applyAlignment="1" applyProtection="1">
      <alignment horizontal="right" vertical="center"/>
      <protection locked="0"/>
    </xf>
    <xf numFmtId="179" fontId="7" fillId="0" borderId="43" xfId="2" applyNumberFormat="1" applyFont="1" applyBorder="1">
      <alignment vertical="center"/>
    </xf>
    <xf numFmtId="179" fontId="7" fillId="0" borderId="60" xfId="2" applyNumberFormat="1" applyFont="1" applyBorder="1">
      <alignment vertical="center"/>
    </xf>
    <xf numFmtId="179" fontId="7" fillId="0" borderId="77" xfId="2" applyNumberFormat="1" applyFont="1" applyBorder="1">
      <alignment vertical="center"/>
    </xf>
    <xf numFmtId="179" fontId="7" fillId="0" borderId="9" xfId="2" applyNumberFormat="1" applyFont="1" applyBorder="1">
      <alignment vertical="center"/>
    </xf>
    <xf numFmtId="179" fontId="7" fillId="0" borderId="82" xfId="2" applyNumberFormat="1" applyFont="1" applyBorder="1">
      <alignment vertical="center"/>
    </xf>
    <xf numFmtId="179" fontId="7" fillId="0" borderId="7" xfId="1" applyNumberFormat="1" applyFont="1" applyBorder="1" applyAlignment="1" applyProtection="1">
      <alignment horizontal="right" vertical="center"/>
      <protection locked="0"/>
    </xf>
    <xf numFmtId="179" fontId="7" fillId="0" borderId="2" xfId="1" applyNumberFormat="1" applyFont="1" applyBorder="1" applyAlignment="1" applyProtection="1">
      <alignment horizontal="right" vertical="center"/>
      <protection locked="0"/>
    </xf>
    <xf numFmtId="179" fontId="7" fillId="0" borderId="4" xfId="2" applyNumberFormat="1" applyFont="1" applyBorder="1">
      <alignment vertical="center"/>
    </xf>
    <xf numFmtId="179" fontId="7" fillId="0" borderId="80" xfId="2" applyNumberFormat="1" applyFont="1" applyBorder="1">
      <alignment vertical="center"/>
    </xf>
    <xf numFmtId="0" fontId="7" fillId="0" borderId="75" xfId="2" applyFont="1" applyBorder="1">
      <alignment vertical="center"/>
    </xf>
    <xf numFmtId="0" fontId="7" fillId="0" borderId="60" xfId="2" applyFont="1" applyBorder="1" applyAlignment="1">
      <alignment horizontal="left" vertical="center" wrapText="1"/>
    </xf>
    <xf numFmtId="179" fontId="16" fillId="0" borderId="60" xfId="1" applyNumberFormat="1" applyFont="1" applyBorder="1" applyAlignment="1" applyProtection="1">
      <alignment horizontal="center" vertical="center"/>
      <protection locked="0"/>
    </xf>
    <xf numFmtId="179" fontId="16" fillId="0" borderId="43" xfId="1" applyNumberFormat="1" applyFont="1" applyBorder="1" applyAlignment="1" applyProtection="1">
      <alignment horizontal="center" vertical="center"/>
      <protection locked="0"/>
    </xf>
    <xf numFmtId="179" fontId="7" fillId="0" borderId="43" xfId="1" applyNumberFormat="1" applyFont="1" applyBorder="1" applyAlignment="1" applyProtection="1">
      <alignment horizontal="center" vertical="center"/>
      <protection locked="0"/>
    </xf>
    <xf numFmtId="179" fontId="7" fillId="0" borderId="77" xfId="1" applyNumberFormat="1" applyFont="1" applyBorder="1" applyAlignment="1" applyProtection="1">
      <alignment horizontal="center" vertical="center"/>
      <protection locked="0"/>
    </xf>
    <xf numFmtId="179" fontId="7" fillId="0" borderId="9" xfId="2" applyNumberFormat="1" applyFont="1" applyBorder="1" applyAlignment="1">
      <alignment horizontal="center" vertical="center"/>
    </xf>
    <xf numFmtId="179" fontId="7" fillId="0" borderId="8" xfId="2" applyNumberFormat="1" applyFont="1" applyBorder="1" applyAlignment="1">
      <alignment horizontal="center" vertical="center"/>
    </xf>
    <xf numFmtId="179" fontId="7" fillId="0" borderId="8" xfId="2" applyNumberFormat="1" applyFont="1" applyBorder="1" applyAlignment="1">
      <alignment horizontal="center" vertical="center"/>
    </xf>
    <xf numFmtId="179" fontId="7" fillId="0" borderId="9" xfId="1" applyNumberFormat="1" applyFont="1" applyBorder="1" applyAlignment="1" applyProtection="1">
      <alignment vertical="center"/>
      <protection locked="0"/>
    </xf>
    <xf numFmtId="179" fontId="7" fillId="0" borderId="9" xfId="1" applyNumberFormat="1" applyFont="1" applyBorder="1" applyAlignment="1" applyProtection="1">
      <alignment horizontal="right" vertical="center"/>
      <protection locked="0"/>
    </xf>
    <xf numFmtId="179" fontId="7" fillId="0" borderId="82" xfId="1" applyNumberFormat="1" applyFont="1" applyBorder="1" applyAlignment="1" applyProtection="1">
      <alignment horizontal="right" vertical="center"/>
      <protection locked="0"/>
    </xf>
    <xf numFmtId="179" fontId="7" fillId="0" borderId="9" xfId="2" applyNumberFormat="1" applyFont="1" applyBorder="1" applyAlignment="1" applyProtection="1">
      <alignment horizontal="right" vertical="center"/>
      <protection locked="0"/>
    </xf>
    <xf numFmtId="179" fontId="7" fillId="0" borderId="82" xfId="2" applyNumberFormat="1" applyFont="1" applyBorder="1" applyAlignment="1" applyProtection="1">
      <alignment horizontal="right" vertical="center"/>
      <protection locked="0"/>
    </xf>
    <xf numFmtId="179" fontId="7" fillId="0" borderId="0" xfId="2" applyNumberFormat="1" applyFont="1">
      <alignment vertical="center"/>
    </xf>
    <xf numFmtId="185" fontId="7" fillId="0" borderId="7" xfId="1" applyNumberFormat="1" applyFont="1" applyBorder="1" applyAlignment="1" applyProtection="1">
      <alignment horizontal="distributed" vertical="center" indent="1"/>
      <protection locked="0"/>
    </xf>
    <xf numFmtId="185" fontId="7" fillId="0" borderId="2" xfId="1" applyNumberFormat="1" applyFont="1" applyBorder="1" applyAlignment="1" applyProtection="1">
      <alignment horizontal="distributed" vertical="center" indent="1"/>
      <protection locked="0"/>
    </xf>
    <xf numFmtId="179" fontId="7" fillId="0" borderId="2" xfId="1" applyNumberFormat="1" applyFont="1" applyBorder="1" applyAlignment="1" applyProtection="1">
      <alignment vertical="center"/>
      <protection locked="0"/>
    </xf>
    <xf numFmtId="179" fontId="7" fillId="0" borderId="4" xfId="1" applyNumberFormat="1" applyFont="1" applyBorder="1" applyAlignment="1" applyProtection="1">
      <alignment horizontal="right" vertical="center"/>
      <protection locked="0"/>
    </xf>
    <xf numFmtId="179" fontId="7" fillId="0" borderId="80" xfId="1" applyNumberFormat="1" applyFont="1" applyBorder="1" applyAlignment="1" applyProtection="1">
      <alignment horizontal="right" vertical="center"/>
      <protection locked="0"/>
    </xf>
    <xf numFmtId="180" fontId="2" fillId="0" borderId="22" xfId="2" applyNumberFormat="1" applyFont="1" applyBorder="1">
      <alignment vertical="center"/>
    </xf>
    <xf numFmtId="176" fontId="2" fillId="0" borderId="12" xfId="2" applyNumberFormat="1" applyFont="1" applyBorder="1" applyAlignment="1">
      <alignment horizontal="right" vertical="center"/>
    </xf>
    <xf numFmtId="176" fontId="2" fillId="0" borderId="72" xfId="2" applyNumberFormat="1" applyFont="1" applyBorder="1" applyAlignment="1">
      <alignment horizontal="right" vertical="center"/>
    </xf>
    <xf numFmtId="176" fontId="2" fillId="0" borderId="21" xfId="2" applyNumberFormat="1" applyFont="1" applyBorder="1" applyAlignment="1">
      <alignment horizontal="right"/>
    </xf>
    <xf numFmtId="180" fontId="2" fillId="0" borderId="21" xfId="2" applyNumberFormat="1" applyFont="1" applyBorder="1" applyAlignment="1">
      <alignment horizontal="right" vertical="top"/>
    </xf>
    <xf numFmtId="180" fontId="2" fillId="0" borderId="22" xfId="2" applyNumberFormat="1" applyFont="1" applyBorder="1" applyAlignment="1">
      <alignment horizontal="right" vertical="top"/>
    </xf>
    <xf numFmtId="179" fontId="2" fillId="0" borderId="31" xfId="2" applyNumberFormat="1" applyFont="1" applyBorder="1">
      <alignment vertical="center"/>
    </xf>
    <xf numFmtId="179" fontId="2" fillId="0" borderId="27" xfId="2" applyNumberFormat="1" applyFont="1" applyBorder="1">
      <alignment vertical="center"/>
    </xf>
    <xf numFmtId="179" fontId="2" fillId="0" borderId="28" xfId="2" applyNumberFormat="1" applyFont="1" applyBorder="1">
      <alignment vertical="center"/>
    </xf>
    <xf numFmtId="179" fontId="2" fillId="0" borderId="56" xfId="2" applyNumberFormat="1" applyFont="1" applyBorder="1">
      <alignment vertical="center"/>
    </xf>
    <xf numFmtId="0" fontId="16" fillId="0" borderId="90" xfId="1" applyFont="1" applyBorder="1" applyAlignment="1" applyProtection="1">
      <alignment horizontal="center" vertical="center"/>
      <protection locked="0"/>
    </xf>
    <xf numFmtId="0" fontId="16" fillId="0" borderId="41" xfId="1" applyFont="1" applyBorder="1" applyAlignment="1" applyProtection="1">
      <alignment horizontal="center" vertical="center"/>
      <protection locked="0"/>
    </xf>
    <xf numFmtId="0" fontId="16" fillId="0" borderId="59" xfId="1" applyFont="1" applyBorder="1" applyAlignment="1" applyProtection="1">
      <alignment horizontal="center" vertical="center"/>
      <protection locked="0"/>
    </xf>
    <xf numFmtId="179" fontId="14" fillId="0" borderId="88" xfId="1" applyNumberFormat="1" applyFont="1" applyBorder="1" applyAlignment="1" applyProtection="1">
      <alignment vertical="center" shrinkToFit="1"/>
      <protection locked="0"/>
    </xf>
    <xf numFmtId="179" fontId="14" fillId="0" borderId="8" xfId="1" applyNumberFormat="1" applyFont="1" applyBorder="1" applyAlignment="1" applyProtection="1">
      <alignment vertical="center" shrinkToFit="1"/>
      <protection locked="0"/>
    </xf>
    <xf numFmtId="179" fontId="14" fillId="0" borderId="6" xfId="1" applyNumberFormat="1" applyFont="1" applyBorder="1" applyAlignment="1" applyProtection="1">
      <alignment vertical="center" shrinkToFit="1"/>
      <protection locked="0"/>
    </xf>
    <xf numFmtId="179" fontId="14" fillId="0" borderId="87" xfId="1" applyNumberFormat="1" applyFont="1" applyBorder="1" applyAlignment="1" applyProtection="1">
      <alignment horizontal="right" vertical="center" shrinkToFit="1"/>
      <protection locked="0"/>
    </xf>
    <xf numFmtId="179" fontId="14" fillId="0" borderId="26" xfId="1" applyNumberFormat="1" applyFont="1" applyBorder="1" applyAlignment="1" applyProtection="1">
      <alignment vertical="center" shrinkToFit="1"/>
      <protection locked="0"/>
    </xf>
    <xf numFmtId="179" fontId="14" fillId="0" borderId="56" xfId="1" applyNumberFormat="1" applyFont="1" applyBorder="1" applyAlignment="1" applyProtection="1">
      <alignment vertical="center" shrinkToFit="1"/>
      <protection locked="0"/>
    </xf>
    <xf numFmtId="179" fontId="14" fillId="0" borderId="86" xfId="1" applyNumberFormat="1" applyFont="1" applyBorder="1" applyAlignment="1" applyProtection="1">
      <alignment horizontal="right" vertical="center" shrinkToFit="1"/>
      <protection locked="0"/>
    </xf>
    <xf numFmtId="179" fontId="14" fillId="0" borderId="23" xfId="1" applyNumberFormat="1" applyFont="1" applyBorder="1" applyAlignment="1" applyProtection="1">
      <alignment vertical="center" shrinkToFit="1"/>
      <protection locked="0"/>
    </xf>
    <xf numFmtId="179" fontId="14" fillId="0" borderId="21" xfId="1" applyNumberFormat="1" applyFont="1" applyBorder="1" applyAlignment="1" applyProtection="1">
      <alignment vertical="center" shrinkToFit="1"/>
      <protection locked="0"/>
    </xf>
    <xf numFmtId="179" fontId="14" fillId="0" borderId="89" xfId="1" applyNumberFormat="1" applyFont="1" applyBorder="1" applyAlignment="1" applyProtection="1">
      <alignment horizontal="right" vertical="center" shrinkToFit="1"/>
      <protection locked="0"/>
    </xf>
    <xf numFmtId="179" fontId="14" fillId="0" borderId="74" xfId="1" applyNumberFormat="1" applyFont="1" applyBorder="1" applyAlignment="1" applyProtection="1">
      <alignment horizontal="right" vertical="center" shrinkToFit="1"/>
      <protection locked="0"/>
    </xf>
    <xf numFmtId="179" fontId="14" fillId="0" borderId="11" xfId="1" applyNumberFormat="1" applyFont="1" applyBorder="1" applyAlignment="1" applyProtection="1">
      <alignment vertical="center" shrinkToFit="1"/>
      <protection locked="0"/>
    </xf>
    <xf numFmtId="179" fontId="14" fillId="0" borderId="74" xfId="1" applyNumberFormat="1" applyFont="1" applyBorder="1" applyAlignment="1" applyProtection="1">
      <alignment vertical="center" shrinkToFit="1"/>
      <protection locked="0"/>
    </xf>
    <xf numFmtId="179" fontId="14" fillId="0" borderId="87" xfId="1" applyNumberFormat="1" applyFont="1" applyBorder="1" applyAlignment="1" applyProtection="1">
      <alignment vertical="center" shrinkToFit="1"/>
      <protection locked="0"/>
    </xf>
    <xf numFmtId="179" fontId="14" fillId="0" borderId="89" xfId="1" applyNumberFormat="1" applyFont="1" applyBorder="1" applyAlignment="1" applyProtection="1">
      <alignment vertical="center" shrinkToFit="1"/>
      <protection locked="0"/>
    </xf>
    <xf numFmtId="179" fontId="14" fillId="0" borderId="0" xfId="1" applyNumberFormat="1" applyFont="1" applyAlignment="1" applyProtection="1">
      <alignment horizontal="right" vertical="center" shrinkToFit="1"/>
      <protection locked="0"/>
    </xf>
    <xf numFmtId="179" fontId="14" fillId="0" borderId="70" xfId="1" applyNumberFormat="1" applyFont="1" applyBorder="1" applyAlignment="1" applyProtection="1">
      <alignment horizontal="right" vertical="center" shrinkToFit="1"/>
      <protection locked="0"/>
    </xf>
    <xf numFmtId="179" fontId="14" fillId="0" borderId="73" xfId="1" applyNumberFormat="1" applyFont="1" applyBorder="1" applyAlignment="1" applyProtection="1">
      <alignment horizontal="right" vertical="center" shrinkToFit="1"/>
      <protection locked="0"/>
    </xf>
    <xf numFmtId="179" fontId="14" fillId="0" borderId="8" xfId="1" applyNumberFormat="1" applyFont="1" applyBorder="1" applyAlignment="1" applyProtection="1">
      <alignment horizontal="right" vertical="center" shrinkToFit="1"/>
      <protection locked="0"/>
    </xf>
    <xf numFmtId="179" fontId="14" fillId="0" borderId="86" xfId="1" applyNumberFormat="1" applyFont="1" applyBorder="1" applyAlignment="1" applyProtection="1">
      <alignment vertical="center" shrinkToFit="1"/>
      <protection locked="0"/>
    </xf>
    <xf numFmtId="179" fontId="14" fillId="0" borderId="23" xfId="1" applyNumberFormat="1" applyFont="1" applyBorder="1" applyAlignment="1" applyProtection="1">
      <alignment horizontal="right" vertical="center" shrinkToFit="1"/>
      <protection locked="0"/>
    </xf>
    <xf numFmtId="179" fontId="14" fillId="0" borderId="36" xfId="1" applyNumberFormat="1" applyFont="1" applyBorder="1" applyAlignment="1" applyProtection="1">
      <alignment vertical="center" shrinkToFit="1"/>
      <protection locked="0"/>
    </xf>
    <xf numFmtId="0" fontId="9" fillId="0" borderId="28" xfId="1" applyFont="1" applyBorder="1" applyAlignment="1" applyProtection="1">
      <alignment horizontal="center" vertical="center" textRotation="255" shrinkToFit="1"/>
      <protection locked="0"/>
    </xf>
    <xf numFmtId="0" fontId="9" fillId="0" borderId="65" xfId="1" applyFont="1" applyBorder="1" applyAlignment="1" applyProtection="1">
      <alignment horizontal="center" vertical="center" textRotation="255" shrinkToFit="1"/>
      <protection locked="0"/>
    </xf>
    <xf numFmtId="179" fontId="14" fillId="0" borderId="73" xfId="1" applyNumberFormat="1" applyFont="1" applyBorder="1" applyAlignment="1" applyProtection="1">
      <alignment vertical="center" shrinkToFit="1"/>
      <protection locked="0"/>
    </xf>
    <xf numFmtId="0" fontId="9" fillId="0" borderId="25" xfId="1" applyFont="1" applyBorder="1" applyAlignment="1" applyProtection="1">
      <alignment horizontal="center" vertical="center" textRotation="255" shrinkToFit="1"/>
      <protection locked="0"/>
    </xf>
    <xf numFmtId="179" fontId="14" fillId="0" borderId="88" xfId="1" applyNumberFormat="1" applyFont="1" applyBorder="1" applyAlignment="1" applyProtection="1">
      <alignment horizontal="right" vertical="center" shrinkToFit="1"/>
      <protection locked="0"/>
    </xf>
    <xf numFmtId="179" fontId="14" fillId="0" borderId="6" xfId="1" applyNumberFormat="1" applyFont="1" applyBorder="1" applyAlignment="1" applyProtection="1">
      <alignment horizontal="right" vertical="center" shrinkToFit="1"/>
      <protection locked="0"/>
    </xf>
    <xf numFmtId="179" fontId="14" fillId="0" borderId="36" xfId="1" applyNumberFormat="1" applyFont="1" applyBorder="1" applyAlignment="1" applyProtection="1">
      <alignment horizontal="right" vertical="center" shrinkToFit="1"/>
      <protection locked="0"/>
    </xf>
    <xf numFmtId="0" fontId="9" fillId="0" borderId="49" xfId="1" applyFont="1" applyBorder="1" applyAlignment="1" applyProtection="1">
      <alignment horizontal="center" vertical="center" textRotation="255" shrinkToFit="1"/>
      <protection locked="0"/>
    </xf>
    <xf numFmtId="179" fontId="14" fillId="0" borderId="26" xfId="1" applyNumberFormat="1" applyFont="1" applyBorder="1" applyAlignment="1" applyProtection="1">
      <alignment horizontal="right" vertical="center" shrinkToFit="1"/>
      <protection locked="0"/>
    </xf>
    <xf numFmtId="179" fontId="14" fillId="0" borderId="56" xfId="1" applyNumberFormat="1" applyFont="1" applyBorder="1" applyAlignment="1" applyProtection="1">
      <alignment horizontal="right" vertical="center" shrinkToFit="1"/>
      <protection locked="0"/>
    </xf>
    <xf numFmtId="179" fontId="14" fillId="0" borderId="21" xfId="1" applyNumberFormat="1" applyFont="1" applyBorder="1" applyAlignment="1" applyProtection="1">
      <alignment horizontal="right" vertical="center" shrinkToFit="1"/>
      <protection locked="0"/>
    </xf>
    <xf numFmtId="0" fontId="9" fillId="0" borderId="48" xfId="1" applyFont="1" applyBorder="1" applyAlignment="1" applyProtection="1">
      <alignment horizontal="center" vertical="center" textRotation="255" shrinkToFit="1"/>
      <protection locked="0"/>
    </xf>
    <xf numFmtId="179" fontId="14" fillId="0" borderId="85" xfId="1" applyNumberFormat="1" applyFont="1" applyBorder="1" applyAlignment="1" applyProtection="1">
      <alignment vertical="center" shrinkToFit="1"/>
      <protection locked="0"/>
    </xf>
    <xf numFmtId="179" fontId="14" fillId="0" borderId="94" xfId="1" applyNumberFormat="1" applyFont="1" applyBorder="1" applyAlignment="1" applyProtection="1">
      <alignment vertical="center" shrinkToFit="1"/>
      <protection locked="0"/>
    </xf>
    <xf numFmtId="179" fontId="14" fillId="0" borderId="63" xfId="1" applyNumberFormat="1" applyFont="1" applyBorder="1" applyAlignment="1" applyProtection="1">
      <alignment vertical="center" shrinkToFit="1"/>
      <protection locked="0"/>
    </xf>
    <xf numFmtId="0" fontId="7" fillId="0" borderId="77" xfId="2" applyFont="1" applyBorder="1" applyAlignment="1">
      <alignment horizontal="center" vertical="center"/>
    </xf>
    <xf numFmtId="38" fontId="14" fillId="0" borderId="26" xfId="3" applyFont="1" applyBorder="1">
      <alignment vertical="center"/>
    </xf>
    <xf numFmtId="189" fontId="14" fillId="0" borderId="31" xfId="2" applyNumberFormat="1" applyFont="1" applyBorder="1" applyAlignment="1">
      <alignment vertical="center" shrinkToFit="1"/>
    </xf>
    <xf numFmtId="176" fontId="14" fillId="0" borderId="27" xfId="2" applyNumberFormat="1" applyFont="1" applyBorder="1">
      <alignment vertical="center"/>
    </xf>
    <xf numFmtId="176" fontId="14" fillId="0" borderId="26" xfId="2" applyNumberFormat="1" applyFont="1" applyBorder="1">
      <alignment vertical="center"/>
    </xf>
    <xf numFmtId="180" fontId="14" fillId="0" borderId="27" xfId="2" applyNumberFormat="1" applyFont="1" applyBorder="1" applyAlignment="1">
      <alignment horizontal="right" vertical="center"/>
    </xf>
    <xf numFmtId="180" fontId="14" fillId="0" borderId="69" xfId="2" applyNumberFormat="1" applyFont="1" applyBorder="1" applyAlignment="1">
      <alignment horizontal="right" vertical="center"/>
    </xf>
    <xf numFmtId="38" fontId="14" fillId="0" borderId="23" xfId="3" applyFont="1" applyBorder="1">
      <alignment vertical="center"/>
    </xf>
    <xf numFmtId="189" fontId="14" fillId="0" borderId="22" xfId="2" applyNumberFormat="1" applyFont="1" applyBorder="1" applyAlignment="1">
      <alignment vertical="center" shrinkToFit="1"/>
    </xf>
    <xf numFmtId="176" fontId="14" fillId="0" borderId="24" xfId="2" applyNumberFormat="1" applyFont="1" applyBorder="1">
      <alignment vertical="center"/>
    </xf>
    <xf numFmtId="176" fontId="14" fillId="0" borderId="23" xfId="2" applyNumberFormat="1" applyFont="1" applyBorder="1">
      <alignment vertical="center"/>
    </xf>
    <xf numFmtId="180" fontId="14" fillId="0" borderId="24" xfId="2" applyNumberFormat="1" applyFont="1" applyBorder="1" applyAlignment="1">
      <alignment horizontal="right" vertical="center"/>
    </xf>
    <xf numFmtId="180" fontId="14" fillId="0" borderId="81" xfId="2" applyNumberFormat="1" applyFont="1" applyBorder="1" applyAlignment="1">
      <alignment horizontal="right" vertical="center"/>
    </xf>
    <xf numFmtId="38" fontId="14" fillId="0" borderId="74" xfId="3" applyFont="1" applyBorder="1">
      <alignment vertical="center"/>
    </xf>
    <xf numFmtId="176" fontId="14" fillId="0" borderId="72" xfId="2" applyNumberFormat="1" applyFont="1" applyBorder="1">
      <alignment vertical="center"/>
    </xf>
    <xf numFmtId="176" fontId="14" fillId="0" borderId="74" xfId="2" applyNumberFormat="1" applyFont="1" applyBorder="1">
      <alignment vertical="center"/>
    </xf>
    <xf numFmtId="180" fontId="14" fillId="0" borderId="72" xfId="2" applyNumberFormat="1" applyFont="1" applyBorder="1" applyAlignment="1">
      <alignment horizontal="right" vertical="center"/>
    </xf>
    <xf numFmtId="180" fontId="14" fillId="0" borderId="71" xfId="2" applyNumberFormat="1" applyFont="1" applyBorder="1" applyAlignment="1">
      <alignment horizontal="right" vertical="center"/>
    </xf>
    <xf numFmtId="38" fontId="14" fillId="0" borderId="3" xfId="3" applyFont="1" applyBorder="1">
      <alignment vertical="center"/>
    </xf>
    <xf numFmtId="179" fontId="14" fillId="0" borderId="4" xfId="2" applyNumberFormat="1" applyFont="1" applyBorder="1">
      <alignment vertical="center"/>
    </xf>
    <xf numFmtId="179" fontId="14" fillId="0" borderId="3" xfId="2" applyNumberFormat="1" applyFont="1" applyBorder="1">
      <alignment vertical="center"/>
    </xf>
    <xf numFmtId="176" fontId="7" fillId="0" borderId="31" xfId="2" applyNumberFormat="1" applyFont="1" applyBorder="1">
      <alignment vertical="center"/>
    </xf>
    <xf numFmtId="176" fontId="7" fillId="0" borderId="56" xfId="2" applyNumberFormat="1" applyFont="1" applyBorder="1">
      <alignment vertical="center"/>
    </xf>
    <xf numFmtId="0" fontId="7" fillId="0" borderId="107" xfId="2" applyFont="1" applyBorder="1" applyAlignment="1">
      <alignment horizontal="center" vertical="center"/>
    </xf>
    <xf numFmtId="176" fontId="7" fillId="0" borderId="76" xfId="2" applyNumberFormat="1" applyFont="1" applyBorder="1">
      <alignment vertical="center"/>
    </xf>
    <xf numFmtId="176" fontId="7" fillId="0" borderId="26" xfId="2" applyNumberFormat="1" applyFont="1" applyBorder="1">
      <alignment vertical="center"/>
    </xf>
    <xf numFmtId="176" fontId="7" fillId="0" borderId="27" xfId="2" applyNumberFormat="1" applyFont="1" applyBorder="1">
      <alignment vertical="center"/>
    </xf>
    <xf numFmtId="176" fontId="7" fillId="0" borderId="70" xfId="2" applyNumberFormat="1" applyFont="1" applyBorder="1">
      <alignment vertical="center"/>
    </xf>
    <xf numFmtId="176" fontId="7" fillId="0" borderId="69" xfId="2" applyNumberFormat="1" applyFont="1" applyBorder="1">
      <alignment vertical="center"/>
    </xf>
    <xf numFmtId="176" fontId="7" fillId="0" borderId="108" xfId="2" applyNumberFormat="1" applyFont="1" applyBorder="1" applyAlignment="1">
      <alignment horizontal="right" vertical="center"/>
    </xf>
    <xf numFmtId="176" fontId="7" fillId="0" borderId="74" xfId="2" applyNumberFormat="1" applyFont="1" applyBorder="1" applyAlignment="1">
      <alignment horizontal="right" vertical="center"/>
    </xf>
    <xf numFmtId="176" fontId="7" fillId="0" borderId="73" xfId="2" applyNumberFormat="1" applyFont="1" applyBorder="1" applyAlignment="1">
      <alignment horizontal="right" vertical="center"/>
    </xf>
    <xf numFmtId="176" fontId="7" fillId="0" borderId="71" xfId="2" applyNumberFormat="1" applyFont="1" applyBorder="1" applyAlignment="1">
      <alignment horizontal="right" vertical="center"/>
    </xf>
    <xf numFmtId="176" fontId="7" fillId="0" borderId="76" xfId="2" applyNumberFormat="1" applyFont="1" applyBorder="1" applyAlignment="1">
      <alignment horizontal="right" vertical="center"/>
    </xf>
    <xf numFmtId="176" fontId="7" fillId="0" borderId="26" xfId="2" applyNumberFormat="1" applyFont="1" applyBorder="1" applyAlignment="1">
      <alignment horizontal="right" vertical="center"/>
    </xf>
    <xf numFmtId="176" fontId="7" fillId="0" borderId="70" xfId="2" applyNumberFormat="1" applyFont="1" applyBorder="1" applyAlignment="1">
      <alignment horizontal="right" vertical="center"/>
    </xf>
    <xf numFmtId="176" fontId="7" fillId="0" borderId="69" xfId="2" applyNumberFormat="1" applyFont="1" applyBorder="1" applyAlignment="1">
      <alignment horizontal="right" vertical="center"/>
    </xf>
    <xf numFmtId="176" fontId="7" fillId="0" borderId="95" xfId="2" applyNumberFormat="1" applyFont="1" applyBorder="1" applyAlignment="1">
      <alignment horizontal="right" vertical="center"/>
    </xf>
    <xf numFmtId="176" fontId="7" fillId="0" borderId="94" xfId="2" applyNumberFormat="1" applyFont="1" applyBorder="1" applyAlignment="1">
      <alignment horizontal="right" vertical="center"/>
    </xf>
    <xf numFmtId="176" fontId="7" fillId="0" borderId="68" xfId="2" applyNumberFormat="1" applyFont="1" applyBorder="1" applyAlignment="1">
      <alignment horizontal="right" vertical="center"/>
    </xf>
    <xf numFmtId="176" fontId="7" fillId="0" borderId="66" xfId="2" applyNumberFormat="1" applyFont="1" applyBorder="1" applyAlignment="1">
      <alignment horizontal="right" vertical="center"/>
    </xf>
  </cellXfs>
  <cellStyles count="5">
    <cellStyle name="桁区切り 6" xfId="3" xr:uid="{443E08E3-3B82-48AA-B521-20E46013797A}"/>
    <cellStyle name="標準" xfId="0" builtinId="0"/>
    <cellStyle name="標準 5 2 3" xfId="2" xr:uid="{8289AC76-B4D6-440B-960E-7BC2BDD96B1F}"/>
    <cellStyle name="標準 5 2 3 2" xfId="4" xr:uid="{BB4278F1-C230-4457-979A-D67CFBDC9D65}"/>
    <cellStyle name="標準_総括表 (2)" xfId="1" xr:uid="{1F4C2107-64E8-4224-A619-42EA1E087344}"/>
  </cellStyles>
  <dxfs count="0"/>
  <tableStyles count="0" defaultTableStyle="TableStyleMedium2" defaultPivotStyle="PivotStyleLight16"/>
  <colors>
    <mruColors>
      <color rgb="FFFFCB25"/>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N20\&#32113;&#35336;&#37096;\&#29983;&#29987;&#32113;&#35336;&#35506;\09&#28417;&#26989;&#29983;&#29987;&#32113;&#35336;&#29677;\15&#24180;&#27010;&#25968;&#21462;&#12426;&#12414;&#12392;&#12417;\&#26908;&#35342;&#29992;&#12501;&#12449;&#12452;&#12523;\&#22320;&#26041;&#20462;&#27491;&#21453;&#26144;&#29256;\GNA1H\GNA1S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70747/Downloads/R4.6.10.&#9733;&#27700;&#29987;&#35506;&#12539;&#22522;&#30990;&#12487;&#12540;&#12479;&#65288;&#38306;&#20418;&#22243;&#20307;&#12289;&#28417;&#29554;&#37327;&#12289;&#29983;&#29987;&#37327;&#12539;&#29983;&#29987;&#37329;&#38989;&#12289;&#39178;&#27542;&#12539;&#25918;&#27969;&#12289;et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N20\&#32113;&#35336;&#37096;\&#29983;&#29987;&#32113;&#35336;&#35506;\09&#28417;&#26989;&#29983;&#29987;&#32113;&#35336;&#29677;\15&#24180;&#27010;&#25968;&#21462;&#12426;&#12414;&#12392;&#12417;\&#26908;&#35342;&#29992;&#12501;&#12449;&#12452;&#12523;\&#22320;&#26041;&#20462;&#27491;&#21453;&#26144;&#29256;\0407&#20986;&#21147;&#32080;&#26524;&#34920;&#65288;&#22577;&#21578;&#12501;&#12449;&#12452;&#12523;&#12395;&#12424;&#12427;&#20462;&#27491;&#21453;&#26144;&#29256;&#65289;\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9809073\hd-qssu2%20(f)\&#25152;&#24471;&#32113;&#35336;&#20418;\01_&#36786;&#26519;&#29983;&#29987;&#38989;\&#9312;&#36786;&#26989;&#25152;&#24471;\20&#24180;&#36786;&#26989;&#25152;&#24471;\20&#24180;&#37117;&#36947;&#24220;&#30476;&#21029;&#25512;&#35336;\20&#24180;&#36895;&#22577;\&#9312;20&#24180;&#36786;&#26989;&#29987;&#20986;&#38989;&#65288;&#38306;&#36899;&#12487;&#12540;&#1247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72S\W_DRIVE$\GJB1H\Gjb_p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URIN790\&#20998;&#26512;&#29677;\&#12373;&#12373;&#12376;13\13&#24180;&#32207;&#29987;&#20986;&#38989;&#65288;&#27010;&#31639;&#65289;\&#25512;&#35336;&#32080;&#26524;&#65288;13&#27010;&#31639;&#65289;\&#29987;&#20986;11&#27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4308374\&#21205;&#21521;&#65298;&#20418;\&#36196;&#30707;WORK\DOC\NEW\FS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Z72S\W_DRIVE$\GJC1H\Gjc1h0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04ouy5wg.ain.pref.fukui.jp\s04ouy5wg$\Documents%20and%20Settings\FUKUI\Local%20Settings\Temporary%20Internet%20Files\Content.IE5\G9YJCH2R\&#12497;&#12452;&#12503;&#12521;&#12452;&#12531;&#12398;&#24517;&#35201;&#24615;_ver&#65298;95(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3801342\&#20998;&#26512;&#29677;\&#25152;&#24471;&#32113;&#35336;&#20418;\01_&#36786;&#26519;&#29983;&#29987;&#38989;\&#9312;&#36786;&#26989;&#25152;&#24471;\24&#24180;&#36786;&#26989;&#25152;&#24471;\10_&#20840;&#22269;&#25512;&#35336;\10_&#31532;&#65297;&#22577;\24&#24180;\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産課(目次)"/>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４０"/>
      <sheetName val="４１"/>
      <sheetName val="４２"/>
      <sheetName val="４３"/>
      <sheetName val="４４"/>
      <sheetName val="４５"/>
      <sheetName val="４６"/>
      <sheetName val="４７"/>
      <sheetName val="４８"/>
      <sheetName val="４９"/>
      <sheetName val="５０"/>
      <sheetName val="５１"/>
      <sheetName val="５２"/>
      <sheetName val="５３"/>
      <sheetName val="５４"/>
      <sheetName val="５５"/>
      <sheetName val="５６"/>
      <sheetName val="５７"/>
      <sheetName val="５８"/>
      <sheetName val="５９"/>
      <sheetName val="６０"/>
      <sheetName val="６１"/>
      <sheetName val="６２"/>
      <sheetName val="６３"/>
      <sheetName val="６４"/>
      <sheetName val="６５"/>
      <sheetName val="６６"/>
      <sheetName val="６７"/>
      <sheetName val="６８"/>
      <sheetName val="６９"/>
      <sheetName val="７０"/>
      <sheetName val="７１"/>
      <sheetName val="７２"/>
      <sheetName val="７３"/>
      <sheetName val="７４"/>
      <sheetName val="７５"/>
      <sheetName val="７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関連するデータ案１"/>
      <sheetName val="×関連するデータ案２"/>
      <sheetName val="①20年農業産出額（関連データ）"/>
    </sheetNames>
    <definedNames>
      <definedName name="rv"/>
    </defined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b_p11"/>
    </sheetNames>
    <definedNames>
      <definedName name="Macro_Last"/>
      <definedName name="Macro_Pdn"/>
      <definedName name="Macro_print"/>
      <definedName name="Macro_Pup"/>
      <definedName name="Macro_Quit"/>
      <definedName name="Macro_Start"/>
      <definedName name="Macro_W"/>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表"/>
      <sheetName val="印刷表"/>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01"/>
    </sheetNames>
    <definedNames>
      <definedName name="JumpBack"/>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c1h060"/>
    </sheetNames>
    <definedNames>
      <definedName name="Macro_Exit"/>
      <definedName name="Macro_Pnd"/>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備方針"/>
      <sheetName val="PL効果"/>
      <sheetName val="整備方針:PL効果"/>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 val="#REF"/>
      <sheetName val="取りセン16.6"/>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1A60-282A-466B-9135-C1DFDA96836E}">
  <sheetPr>
    <tabColor rgb="FFFF0000"/>
  </sheetPr>
  <dimension ref="A1:AX354"/>
  <sheetViews>
    <sheetView tabSelected="1" view="pageBreakPreview" zoomScaleNormal="100" zoomScaleSheetLayoutView="100" workbookViewId="0">
      <pane xSplit="17" ySplit="3" topLeftCell="R4" activePane="bottomRight" state="frozen"/>
      <selection pane="topRight" activeCell="Q1" sqref="Q1"/>
      <selection pane="bottomLeft" activeCell="A5" sqref="A5"/>
      <selection pane="bottomRight" activeCell="I11" sqref="I11"/>
    </sheetView>
  </sheetViews>
  <sheetFormatPr defaultColWidth="9" defaultRowHeight="13.5"/>
  <cols>
    <col min="1" max="1" width="2.625" style="34" customWidth="1"/>
    <col min="2" max="2" width="2.125" style="31" customWidth="1"/>
    <col min="3" max="3" width="3.125" style="32" customWidth="1"/>
    <col min="4" max="4" width="2.125" style="33" customWidth="1"/>
    <col min="5" max="5" width="0.875" style="34" customWidth="1"/>
    <col min="6" max="7" width="4.625" style="35" customWidth="1"/>
    <col min="8" max="16" width="4.625" style="34" customWidth="1"/>
    <col min="17" max="17" width="3.125" style="34" customWidth="1"/>
    <col min="18" max="18" width="0.875" style="34" customWidth="1"/>
    <col min="19" max="20" width="8.625" style="36" customWidth="1"/>
    <col min="21" max="21" width="1.625" style="36" customWidth="1"/>
    <col min="22" max="22" width="4.125" style="37" customWidth="1"/>
    <col min="23" max="50" width="4.125" style="38" customWidth="1"/>
    <col min="51" max="56" width="4.125" style="34" customWidth="1"/>
    <col min="57" max="16384" width="9" style="34"/>
  </cols>
  <sheetData>
    <row r="1" spans="2:50" ht="15" customHeight="1">
      <c r="S1" s="122" t="s">
        <v>309</v>
      </c>
    </row>
    <row r="2" spans="2:50" ht="30" customHeight="1">
      <c r="B2" s="252" t="s">
        <v>353</v>
      </c>
      <c r="C2" s="253"/>
      <c r="D2" s="253"/>
      <c r="E2" s="253"/>
      <c r="F2" s="253"/>
      <c r="G2" s="253"/>
      <c r="H2" s="253"/>
      <c r="I2" s="253"/>
      <c r="J2" s="253"/>
      <c r="K2" s="253"/>
      <c r="L2" s="253"/>
      <c r="M2" s="253"/>
      <c r="N2" s="253"/>
      <c r="O2" s="253"/>
      <c r="P2" s="253"/>
      <c r="Q2" s="253"/>
      <c r="R2" s="253"/>
      <c r="S2" s="253"/>
      <c r="T2" s="254"/>
      <c r="U2" s="39"/>
    </row>
    <row r="3" spans="2:50" s="43" customFormat="1" ht="15" customHeight="1">
      <c r="B3" s="40"/>
      <c r="C3" s="41"/>
      <c r="D3" s="42"/>
      <c r="F3" s="44"/>
      <c r="G3" s="44"/>
      <c r="Q3" s="45"/>
      <c r="R3" s="46"/>
      <c r="S3" s="47"/>
      <c r="T3" s="254"/>
      <c r="U3" s="48"/>
      <c r="V3" s="45"/>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row>
    <row r="4" spans="2:50" s="30" customFormat="1" ht="27" customHeight="1">
      <c r="B4" s="50" t="s">
        <v>315</v>
      </c>
      <c r="C4" s="36"/>
      <c r="D4" s="51"/>
      <c r="E4" s="34"/>
      <c r="F4" s="34"/>
      <c r="G4" s="34"/>
      <c r="H4" s="34"/>
      <c r="I4" s="34"/>
      <c r="J4" s="34"/>
      <c r="K4" s="34"/>
      <c r="L4" s="52"/>
      <c r="M4" s="34"/>
      <c r="N4" s="34"/>
      <c r="O4" s="34"/>
      <c r="P4" s="34"/>
      <c r="Q4" s="34"/>
      <c r="R4" s="53"/>
      <c r="S4" s="83" t="s">
        <v>341</v>
      </c>
      <c r="T4" s="54"/>
      <c r="U4" s="55"/>
      <c r="V4" s="73"/>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row>
    <row r="5" spans="2:50" s="30" customFormat="1" ht="27" customHeight="1">
      <c r="B5" s="56" t="s">
        <v>310</v>
      </c>
      <c r="C5" s="57">
        <v>1</v>
      </c>
      <c r="D5" s="51" t="s">
        <v>311</v>
      </c>
      <c r="E5" s="34"/>
      <c r="F5" s="34" t="s">
        <v>316</v>
      </c>
      <c r="G5" s="34"/>
      <c r="J5" s="72"/>
      <c r="K5" s="72"/>
      <c r="L5" s="72"/>
      <c r="M5" s="250" t="s">
        <v>312</v>
      </c>
      <c r="N5" s="250"/>
      <c r="O5" s="250"/>
      <c r="P5" s="250"/>
      <c r="Q5" s="36"/>
      <c r="R5" s="53"/>
      <c r="S5" s="54" t="s">
        <v>327</v>
      </c>
      <c r="T5" s="54"/>
      <c r="U5" s="55"/>
      <c r="V5" s="73"/>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row>
    <row r="6" spans="2:50" s="30" customFormat="1" ht="27" customHeight="1">
      <c r="B6" s="56" t="s">
        <v>310</v>
      </c>
      <c r="C6" s="57">
        <v>2</v>
      </c>
      <c r="D6" s="51" t="s">
        <v>311</v>
      </c>
      <c r="E6" s="34"/>
      <c r="F6" s="34" t="s">
        <v>317</v>
      </c>
      <c r="G6" s="34"/>
      <c r="J6" s="72"/>
      <c r="K6" s="250" t="s">
        <v>312</v>
      </c>
      <c r="L6" s="250"/>
      <c r="M6" s="250"/>
      <c r="N6" s="250"/>
      <c r="O6" s="250"/>
      <c r="P6" s="250"/>
      <c r="Q6" s="36"/>
      <c r="R6" s="53"/>
      <c r="S6" s="54" t="s">
        <v>327</v>
      </c>
      <c r="T6" s="54"/>
      <c r="U6" s="55"/>
      <c r="V6" s="73"/>
      <c r="W6" s="250"/>
      <c r="X6" s="250"/>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row>
    <row r="7" spans="2:50" s="30" customFormat="1" ht="27" customHeight="1">
      <c r="B7" s="56" t="s">
        <v>310</v>
      </c>
      <c r="C7" s="57">
        <v>3</v>
      </c>
      <c r="D7" s="51" t="s">
        <v>311</v>
      </c>
      <c r="E7" s="34"/>
      <c r="F7" s="34" t="s">
        <v>318</v>
      </c>
      <c r="G7" s="34"/>
      <c r="J7" s="250" t="s">
        <v>312</v>
      </c>
      <c r="K7" s="250"/>
      <c r="L7" s="250"/>
      <c r="M7" s="250"/>
      <c r="N7" s="250"/>
      <c r="O7" s="250"/>
      <c r="P7" s="250"/>
      <c r="Q7" s="36"/>
      <c r="R7" s="53"/>
      <c r="S7" s="54" t="s">
        <v>328</v>
      </c>
      <c r="T7" s="54"/>
      <c r="U7" s="55"/>
      <c r="V7" s="73"/>
      <c r="W7" s="250"/>
      <c r="X7" s="250"/>
      <c r="Y7" s="250"/>
      <c r="Z7" s="72"/>
      <c r="AA7" s="72"/>
      <c r="AB7" s="72"/>
      <c r="AC7" s="72"/>
      <c r="AD7" s="72"/>
      <c r="AE7" s="72"/>
      <c r="AF7" s="72"/>
      <c r="AG7" s="72"/>
      <c r="AH7" s="72"/>
      <c r="AI7" s="72"/>
      <c r="AJ7" s="72"/>
      <c r="AK7" s="72"/>
      <c r="AL7" s="72"/>
      <c r="AM7" s="72"/>
      <c r="AN7" s="72"/>
      <c r="AO7" s="72"/>
      <c r="AP7" s="72"/>
      <c r="AQ7" s="72"/>
      <c r="AR7" s="72"/>
      <c r="AS7" s="72"/>
      <c r="AT7" s="72"/>
      <c r="AU7" s="72"/>
      <c r="AV7" s="72"/>
      <c r="AW7" s="72"/>
      <c r="AX7" s="72"/>
    </row>
    <row r="8" spans="2:50" s="30" customFormat="1" ht="27" customHeight="1">
      <c r="B8" s="50" t="s">
        <v>91</v>
      </c>
      <c r="C8" s="36"/>
      <c r="D8" s="51"/>
      <c r="E8" s="34"/>
      <c r="F8" s="34"/>
      <c r="G8" s="34"/>
      <c r="H8" s="34"/>
      <c r="I8" s="34"/>
      <c r="J8" s="34"/>
      <c r="K8" s="34"/>
      <c r="L8" s="52"/>
      <c r="M8" s="34"/>
      <c r="N8" s="34"/>
      <c r="O8" s="34"/>
      <c r="P8" s="34"/>
      <c r="Q8" s="36"/>
      <c r="R8" s="53"/>
      <c r="S8" s="54"/>
      <c r="T8" s="54"/>
      <c r="U8" s="58"/>
      <c r="V8" s="73"/>
      <c r="W8" s="250"/>
      <c r="X8" s="250"/>
      <c r="Y8" s="250"/>
      <c r="Z8" s="250"/>
      <c r="AA8" s="72"/>
      <c r="AB8" s="72"/>
      <c r="AC8" s="72"/>
      <c r="AD8" s="72"/>
      <c r="AE8" s="72"/>
      <c r="AF8" s="72"/>
      <c r="AG8" s="72"/>
      <c r="AH8" s="72"/>
      <c r="AI8" s="72"/>
      <c r="AJ8" s="72"/>
      <c r="AK8" s="72"/>
      <c r="AL8" s="72"/>
      <c r="AM8" s="72"/>
      <c r="AN8" s="72"/>
      <c r="AO8" s="72"/>
      <c r="AP8" s="72"/>
      <c r="AQ8" s="72"/>
      <c r="AR8" s="72"/>
      <c r="AS8" s="72"/>
      <c r="AT8" s="72"/>
      <c r="AU8" s="72"/>
      <c r="AV8" s="72"/>
      <c r="AW8" s="72"/>
      <c r="AX8" s="72"/>
    </row>
    <row r="9" spans="2:50" s="30" customFormat="1" ht="27" customHeight="1">
      <c r="B9" s="56" t="s">
        <v>310</v>
      </c>
      <c r="C9" s="57">
        <v>4</v>
      </c>
      <c r="D9" s="51" t="s">
        <v>311</v>
      </c>
      <c r="E9" s="34"/>
      <c r="F9" s="34" t="s">
        <v>319</v>
      </c>
      <c r="G9" s="34"/>
      <c r="J9" s="72"/>
      <c r="K9" s="250" t="s">
        <v>312</v>
      </c>
      <c r="L9" s="251"/>
      <c r="M9" s="251"/>
      <c r="N9" s="251"/>
      <c r="O9" s="251"/>
      <c r="P9" s="251"/>
      <c r="Q9" s="36"/>
      <c r="R9" s="53"/>
      <c r="S9" s="54" t="s">
        <v>327</v>
      </c>
      <c r="T9" s="54"/>
      <c r="U9" s="59"/>
      <c r="V9" s="73"/>
      <c r="W9" s="250"/>
      <c r="X9" s="251"/>
      <c r="Y9" s="251"/>
      <c r="Z9" s="251"/>
      <c r="AA9" s="251"/>
      <c r="AB9" s="72"/>
      <c r="AC9" s="72"/>
      <c r="AD9" s="72"/>
      <c r="AE9" s="72"/>
      <c r="AF9" s="72"/>
      <c r="AG9" s="72"/>
      <c r="AH9" s="72"/>
      <c r="AI9" s="72"/>
      <c r="AJ9" s="72"/>
      <c r="AK9" s="72"/>
      <c r="AL9" s="72"/>
      <c r="AM9" s="72"/>
      <c r="AN9" s="72"/>
      <c r="AO9" s="72"/>
      <c r="AP9" s="72"/>
      <c r="AQ9" s="72"/>
      <c r="AR9" s="72"/>
      <c r="AS9" s="72"/>
      <c r="AT9" s="72"/>
      <c r="AU9" s="72"/>
      <c r="AV9" s="72"/>
      <c r="AW9" s="72"/>
      <c r="AX9" s="72"/>
    </row>
    <row r="10" spans="2:50" ht="27" customHeight="1">
      <c r="B10" s="56" t="s">
        <v>310</v>
      </c>
      <c r="C10" s="57">
        <v>5</v>
      </c>
      <c r="D10" s="51" t="s">
        <v>311</v>
      </c>
      <c r="F10" s="255" t="s">
        <v>320</v>
      </c>
      <c r="G10" s="255"/>
      <c r="H10" s="255"/>
      <c r="I10" s="255"/>
      <c r="J10" s="255"/>
      <c r="K10" s="255"/>
      <c r="L10" s="255"/>
      <c r="M10" s="255"/>
      <c r="N10" s="255"/>
      <c r="O10" s="250" t="s">
        <v>313</v>
      </c>
      <c r="P10" s="250"/>
      <c r="Q10" s="36"/>
      <c r="R10" s="52"/>
      <c r="S10" s="54" t="s">
        <v>327</v>
      </c>
      <c r="T10" s="54"/>
      <c r="U10" s="59"/>
      <c r="V10" s="73"/>
      <c r="W10" s="250"/>
      <c r="X10" s="251"/>
      <c r="Y10" s="251"/>
      <c r="Z10" s="251"/>
      <c r="AA10" s="251"/>
      <c r="AB10" s="251"/>
      <c r="AC10" s="72"/>
      <c r="AD10" s="72"/>
      <c r="AE10" s="72"/>
    </row>
    <row r="11" spans="2:50" s="30" customFormat="1" ht="27" customHeight="1">
      <c r="B11" s="56" t="s">
        <v>310</v>
      </c>
      <c r="C11" s="57">
        <v>6</v>
      </c>
      <c r="D11" s="51" t="s">
        <v>311</v>
      </c>
      <c r="E11" s="34"/>
      <c r="F11" s="34" t="s">
        <v>321</v>
      </c>
      <c r="G11" s="34"/>
      <c r="J11" s="72"/>
      <c r="K11" s="250" t="s">
        <v>312</v>
      </c>
      <c r="L11" s="251"/>
      <c r="M11" s="251"/>
      <c r="N11" s="251"/>
      <c r="O11" s="251"/>
      <c r="P11" s="251"/>
      <c r="Q11" s="36"/>
      <c r="R11" s="53"/>
      <c r="S11" s="54" t="s">
        <v>327</v>
      </c>
      <c r="T11" s="54"/>
      <c r="U11" s="61"/>
      <c r="V11" s="73"/>
      <c r="W11" s="250"/>
      <c r="X11" s="251"/>
      <c r="Y11" s="251"/>
      <c r="Z11" s="251"/>
      <c r="AA11" s="251"/>
      <c r="AB11" s="251"/>
      <c r="AC11" s="251"/>
      <c r="AD11" s="72"/>
      <c r="AE11" s="72"/>
      <c r="AF11" s="72"/>
      <c r="AG11" s="72"/>
      <c r="AH11" s="72"/>
      <c r="AI11" s="72"/>
      <c r="AJ11" s="72"/>
      <c r="AK11" s="72"/>
      <c r="AL11" s="72"/>
      <c r="AM11" s="72"/>
      <c r="AN11" s="72"/>
      <c r="AO11" s="72"/>
      <c r="AP11" s="72"/>
      <c r="AQ11" s="72"/>
      <c r="AR11" s="72"/>
      <c r="AS11" s="72"/>
      <c r="AT11" s="72"/>
      <c r="AU11" s="72"/>
      <c r="AV11" s="72"/>
      <c r="AW11" s="72"/>
      <c r="AX11" s="72"/>
    </row>
    <row r="12" spans="2:50" ht="27" customHeight="1">
      <c r="B12" s="56" t="s">
        <v>310</v>
      </c>
      <c r="C12" s="57">
        <v>7</v>
      </c>
      <c r="D12" s="51" t="s">
        <v>311</v>
      </c>
      <c r="F12" s="7" t="s">
        <v>322</v>
      </c>
      <c r="G12" s="7"/>
      <c r="H12" s="7"/>
      <c r="I12" s="7"/>
      <c r="J12" s="7"/>
      <c r="K12" s="7"/>
      <c r="L12" s="7"/>
      <c r="M12" s="250" t="s">
        <v>314</v>
      </c>
      <c r="N12" s="250"/>
      <c r="O12" s="250"/>
      <c r="P12" s="250"/>
      <c r="Q12" s="36"/>
      <c r="R12" s="52"/>
      <c r="S12" s="54" t="s">
        <v>327</v>
      </c>
      <c r="T12" s="54"/>
      <c r="U12" s="61"/>
      <c r="V12" s="73"/>
      <c r="W12" s="250"/>
      <c r="X12" s="251"/>
      <c r="Y12" s="251"/>
      <c r="Z12" s="251"/>
      <c r="AA12" s="251"/>
      <c r="AB12" s="251"/>
      <c r="AC12" s="251"/>
      <c r="AD12" s="251"/>
      <c r="AE12" s="72"/>
    </row>
    <row r="13" spans="2:50" ht="27" customHeight="1">
      <c r="B13" s="56" t="s">
        <v>310</v>
      </c>
      <c r="C13" s="57">
        <v>8</v>
      </c>
      <c r="D13" s="51" t="s">
        <v>311</v>
      </c>
      <c r="F13" s="7" t="s">
        <v>323</v>
      </c>
      <c r="G13" s="7"/>
      <c r="H13" s="60"/>
      <c r="I13" s="60"/>
      <c r="J13" s="72"/>
      <c r="K13" s="250" t="s">
        <v>312</v>
      </c>
      <c r="L13" s="250"/>
      <c r="M13" s="250"/>
      <c r="N13" s="250"/>
      <c r="O13" s="250"/>
      <c r="P13" s="250"/>
      <c r="Q13" s="36"/>
      <c r="R13" s="52"/>
      <c r="S13" s="54" t="s">
        <v>327</v>
      </c>
      <c r="T13" s="54"/>
      <c r="U13" s="61"/>
      <c r="V13" s="73"/>
      <c r="W13" s="72"/>
      <c r="X13" s="72"/>
      <c r="Y13" s="72"/>
      <c r="Z13" s="72"/>
      <c r="AA13" s="72"/>
      <c r="AB13" s="72"/>
      <c r="AC13" s="72"/>
      <c r="AD13" s="72"/>
      <c r="AE13" s="72"/>
    </row>
    <row r="14" spans="2:50" ht="27" customHeight="1">
      <c r="B14" s="56" t="s">
        <v>310</v>
      </c>
      <c r="C14" s="57">
        <v>9</v>
      </c>
      <c r="D14" s="51" t="s">
        <v>311</v>
      </c>
      <c r="F14" s="7" t="s">
        <v>324</v>
      </c>
      <c r="G14" s="7"/>
      <c r="H14" s="60"/>
      <c r="I14" s="60"/>
      <c r="J14" s="72"/>
      <c r="K14" s="250" t="s">
        <v>312</v>
      </c>
      <c r="L14" s="250"/>
      <c r="M14" s="250"/>
      <c r="N14" s="250"/>
      <c r="O14" s="250"/>
      <c r="P14" s="250"/>
      <c r="Q14" s="36"/>
      <c r="R14" s="52"/>
      <c r="S14" s="54" t="s">
        <v>329</v>
      </c>
      <c r="T14" s="54"/>
      <c r="U14" s="61"/>
      <c r="V14" s="73"/>
      <c r="W14" s="72"/>
      <c r="X14" s="72"/>
      <c r="Y14" s="72"/>
      <c r="Z14" s="72"/>
      <c r="AA14" s="72"/>
      <c r="AB14" s="72"/>
      <c r="AC14" s="72"/>
      <c r="AD14" s="72"/>
      <c r="AE14" s="72"/>
    </row>
    <row r="15" spans="2:50" s="30" customFormat="1" ht="27" customHeight="1">
      <c r="B15" s="50" t="s">
        <v>276</v>
      </c>
      <c r="C15" s="36"/>
      <c r="D15" s="51"/>
      <c r="E15" s="34"/>
      <c r="F15" s="34"/>
      <c r="G15" s="34"/>
      <c r="H15" s="34"/>
      <c r="I15" s="34"/>
      <c r="J15" s="34"/>
      <c r="K15" s="38"/>
      <c r="L15" s="38"/>
      <c r="M15" s="38"/>
      <c r="N15" s="38"/>
      <c r="O15" s="38"/>
      <c r="P15" s="38"/>
      <c r="Q15" s="36"/>
      <c r="R15" s="53"/>
      <c r="S15" s="54"/>
      <c r="T15" s="54"/>
      <c r="U15" s="55"/>
      <c r="V15" s="73"/>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row>
    <row r="16" spans="2:50" ht="27" customHeight="1">
      <c r="B16" s="56" t="s">
        <v>310</v>
      </c>
      <c r="C16" s="57">
        <v>10</v>
      </c>
      <c r="D16" s="51" t="s">
        <v>311</v>
      </c>
      <c r="F16" s="7" t="s">
        <v>325</v>
      </c>
      <c r="G16" s="7"/>
      <c r="H16" s="60"/>
      <c r="I16" s="60"/>
      <c r="J16" s="72"/>
      <c r="K16" s="72"/>
      <c r="L16" s="250" t="s">
        <v>312</v>
      </c>
      <c r="M16" s="250"/>
      <c r="N16" s="250"/>
      <c r="O16" s="250"/>
      <c r="P16" s="250"/>
      <c r="Q16" s="36"/>
      <c r="R16" s="52"/>
      <c r="S16" s="54" t="s">
        <v>327</v>
      </c>
      <c r="T16" s="54"/>
      <c r="U16" s="61"/>
      <c r="V16" s="73"/>
      <c r="W16" s="72"/>
      <c r="X16" s="72"/>
      <c r="Y16" s="72"/>
      <c r="Z16" s="72"/>
      <c r="AA16" s="72"/>
      <c r="AB16" s="72"/>
      <c r="AC16" s="72"/>
      <c r="AD16" s="72"/>
      <c r="AE16" s="72"/>
    </row>
    <row r="17" spans="2:31" ht="27" customHeight="1">
      <c r="B17" s="56" t="s">
        <v>310</v>
      </c>
      <c r="C17" s="57">
        <v>11</v>
      </c>
      <c r="D17" s="51" t="s">
        <v>311</v>
      </c>
      <c r="F17" s="7" t="s">
        <v>326</v>
      </c>
      <c r="G17" s="7"/>
      <c r="H17" s="60"/>
      <c r="I17" s="60"/>
      <c r="J17" s="72"/>
      <c r="K17" s="72"/>
      <c r="L17" s="250" t="s">
        <v>312</v>
      </c>
      <c r="M17" s="250"/>
      <c r="N17" s="250"/>
      <c r="O17" s="250"/>
      <c r="P17" s="250"/>
      <c r="Q17" s="36"/>
      <c r="R17" s="52"/>
      <c r="S17" s="54" t="s">
        <v>327</v>
      </c>
      <c r="T17" s="54"/>
      <c r="U17" s="61"/>
      <c r="V17" s="73"/>
      <c r="W17" s="72"/>
      <c r="X17" s="72"/>
      <c r="Y17" s="72"/>
      <c r="Z17" s="72"/>
      <c r="AA17" s="72"/>
      <c r="AB17" s="72"/>
      <c r="AC17" s="72"/>
      <c r="AD17" s="72"/>
      <c r="AE17" s="72"/>
    </row>
    <row r="18" spans="2:31" ht="27" customHeight="1">
      <c r="B18" s="56"/>
      <c r="C18" s="57"/>
      <c r="D18" s="51"/>
      <c r="F18" s="34"/>
      <c r="G18" s="34"/>
      <c r="J18" s="60"/>
      <c r="K18" s="60"/>
      <c r="L18" s="73"/>
      <c r="M18" s="73"/>
      <c r="N18" s="73"/>
      <c r="O18" s="73"/>
      <c r="P18" s="73"/>
      <c r="Q18" s="36"/>
      <c r="S18" s="54"/>
      <c r="T18" s="54"/>
      <c r="U18" s="61"/>
      <c r="V18" s="73"/>
      <c r="W18" s="72"/>
      <c r="X18" s="72"/>
      <c r="Y18" s="72"/>
      <c r="Z18" s="72"/>
      <c r="AA18" s="72"/>
      <c r="AB18" s="72"/>
      <c r="AC18" s="72"/>
      <c r="AD18" s="72"/>
      <c r="AE18" s="72"/>
    </row>
    <row r="19" spans="2:31" ht="27" customHeight="1">
      <c r="B19" s="56"/>
      <c r="C19" s="57"/>
      <c r="D19" s="51"/>
      <c r="F19" s="34"/>
      <c r="G19" s="34"/>
      <c r="J19" s="60"/>
      <c r="K19" s="60"/>
      <c r="L19" s="73"/>
      <c r="M19" s="73"/>
      <c r="N19" s="73"/>
      <c r="O19" s="73"/>
      <c r="P19" s="73"/>
      <c r="Q19" s="36"/>
      <c r="S19" s="54"/>
      <c r="T19" s="54"/>
      <c r="U19" s="61"/>
      <c r="V19" s="73"/>
      <c r="W19" s="250"/>
      <c r="X19" s="250"/>
      <c r="Y19" s="72"/>
      <c r="Z19" s="72"/>
      <c r="AA19" s="72"/>
      <c r="AB19" s="72"/>
      <c r="AC19" s="72"/>
      <c r="AD19" s="72"/>
      <c r="AE19" s="72"/>
    </row>
    <row r="20" spans="2:31" ht="27" customHeight="1">
      <c r="B20" s="56"/>
      <c r="C20" s="57"/>
      <c r="D20" s="51"/>
      <c r="F20" s="34"/>
      <c r="G20" s="34"/>
      <c r="J20" s="60"/>
      <c r="K20" s="60"/>
      <c r="L20" s="73"/>
      <c r="M20" s="73"/>
      <c r="N20" s="73"/>
      <c r="O20" s="73"/>
      <c r="P20" s="73"/>
      <c r="Q20" s="36"/>
      <c r="S20" s="54"/>
      <c r="T20" s="54"/>
      <c r="U20" s="61"/>
      <c r="V20" s="73"/>
      <c r="W20" s="250"/>
      <c r="X20" s="250"/>
      <c r="Y20" s="250"/>
      <c r="Z20" s="72"/>
      <c r="AA20" s="72"/>
      <c r="AB20" s="72"/>
      <c r="AC20" s="72"/>
      <c r="AD20" s="72"/>
      <c r="AE20" s="72"/>
    </row>
    <row r="21" spans="2:31" ht="27" customHeight="1">
      <c r="B21" s="56"/>
      <c r="C21" s="57"/>
      <c r="D21" s="51"/>
      <c r="F21" s="34"/>
      <c r="G21" s="34"/>
      <c r="J21" s="80"/>
      <c r="K21" s="80"/>
      <c r="L21" s="58"/>
      <c r="M21" s="58"/>
      <c r="N21" s="58"/>
      <c r="O21" s="58"/>
      <c r="P21" s="58"/>
      <c r="Q21" s="36"/>
      <c r="S21" s="54"/>
      <c r="T21" s="54"/>
      <c r="U21" s="61"/>
      <c r="V21" s="73"/>
      <c r="W21" s="250"/>
      <c r="X21" s="250"/>
      <c r="Y21" s="250"/>
      <c r="Z21" s="250"/>
      <c r="AA21" s="72"/>
      <c r="AB21" s="72"/>
      <c r="AC21" s="72"/>
      <c r="AD21" s="72"/>
      <c r="AE21" s="72"/>
    </row>
    <row r="22" spans="2:31" ht="27" customHeight="1">
      <c r="B22" s="56"/>
      <c r="C22" s="57"/>
      <c r="D22" s="51"/>
      <c r="F22" s="34"/>
      <c r="G22" s="34"/>
      <c r="J22" s="80"/>
      <c r="K22" s="80"/>
      <c r="L22" s="58"/>
      <c r="M22" s="58"/>
      <c r="N22" s="58"/>
      <c r="O22" s="58"/>
      <c r="P22" s="58"/>
      <c r="Q22" s="36"/>
      <c r="S22" s="54"/>
      <c r="T22" s="54"/>
      <c r="U22" s="61"/>
      <c r="V22" s="73"/>
      <c r="W22" s="250"/>
      <c r="X22" s="251"/>
      <c r="Y22" s="251"/>
      <c r="Z22" s="251"/>
      <c r="AA22" s="251"/>
      <c r="AB22" s="72"/>
      <c r="AC22" s="72"/>
      <c r="AD22" s="72"/>
      <c r="AE22" s="72"/>
    </row>
    <row r="23" spans="2:31" ht="27" customHeight="1">
      <c r="B23" s="56"/>
      <c r="C23" s="57"/>
      <c r="D23" s="51"/>
      <c r="F23" s="34"/>
      <c r="G23" s="34"/>
      <c r="J23" s="80"/>
      <c r="K23" s="80"/>
      <c r="L23" s="58"/>
      <c r="M23" s="58"/>
      <c r="N23" s="58"/>
      <c r="O23" s="58"/>
      <c r="P23" s="58"/>
      <c r="Q23" s="36"/>
      <c r="S23" s="54"/>
      <c r="T23" s="54"/>
      <c r="U23" s="61"/>
      <c r="V23" s="73"/>
      <c r="W23" s="250"/>
      <c r="X23" s="251"/>
      <c r="Y23" s="251"/>
      <c r="Z23" s="251"/>
      <c r="AA23" s="251"/>
      <c r="AB23" s="251"/>
      <c r="AC23" s="72"/>
      <c r="AD23" s="72"/>
      <c r="AE23" s="72"/>
    </row>
    <row r="24" spans="2:31" ht="27" customHeight="1">
      <c r="B24" s="56"/>
      <c r="C24" s="57"/>
      <c r="D24" s="51"/>
      <c r="F24" s="34"/>
      <c r="G24" s="34"/>
      <c r="J24" s="80"/>
      <c r="K24" s="80"/>
      <c r="L24" s="58"/>
      <c r="M24" s="58"/>
      <c r="N24" s="58"/>
      <c r="O24" s="58"/>
      <c r="P24" s="58"/>
      <c r="Q24" s="36"/>
      <c r="S24" s="54"/>
      <c r="T24" s="54"/>
      <c r="U24" s="61"/>
      <c r="V24" s="73"/>
      <c r="W24" s="250"/>
      <c r="X24" s="251"/>
      <c r="Y24" s="251"/>
      <c r="Z24" s="251"/>
      <c r="AA24" s="251"/>
      <c r="AB24" s="251"/>
      <c r="AC24" s="251"/>
      <c r="AD24" s="72"/>
      <c r="AE24" s="72"/>
    </row>
    <row r="25" spans="2:31" ht="27" customHeight="1">
      <c r="B25" s="56"/>
      <c r="C25" s="57"/>
      <c r="D25" s="51"/>
      <c r="E25" s="37"/>
      <c r="F25" s="62"/>
      <c r="G25" s="62"/>
      <c r="J25" s="80"/>
      <c r="K25" s="80"/>
      <c r="L25" s="58"/>
      <c r="M25" s="58"/>
      <c r="N25" s="58"/>
      <c r="O25" s="58"/>
      <c r="P25" s="58"/>
      <c r="Q25" s="36"/>
      <c r="S25" s="54"/>
      <c r="T25" s="54"/>
      <c r="U25" s="61"/>
      <c r="V25" s="73"/>
      <c r="W25" s="250"/>
      <c r="X25" s="251"/>
      <c r="Y25" s="251"/>
      <c r="Z25" s="251"/>
      <c r="AA25" s="251"/>
      <c r="AB25" s="251"/>
      <c r="AC25" s="251"/>
      <c r="AD25" s="251"/>
      <c r="AE25" s="72"/>
    </row>
    <row r="26" spans="2:31" ht="27" customHeight="1">
      <c r="B26" s="56"/>
      <c r="C26" s="57"/>
      <c r="D26" s="51"/>
      <c r="E26" s="37"/>
      <c r="F26" s="62"/>
      <c r="G26" s="62"/>
      <c r="J26" s="80"/>
      <c r="K26" s="80"/>
      <c r="L26" s="58"/>
      <c r="M26" s="58"/>
      <c r="N26" s="58"/>
      <c r="O26" s="58"/>
      <c r="P26" s="58"/>
      <c r="Q26" s="36"/>
      <c r="S26" s="54"/>
      <c r="T26" s="54"/>
      <c r="U26" s="61"/>
    </row>
    <row r="27" spans="2:31" ht="27" customHeight="1">
      <c r="B27" s="56"/>
      <c r="C27" s="57"/>
      <c r="D27" s="51"/>
      <c r="E27" s="37"/>
      <c r="F27" s="62"/>
      <c r="G27" s="62"/>
      <c r="J27" s="80"/>
      <c r="K27" s="80"/>
      <c r="L27" s="58"/>
      <c r="M27" s="58"/>
      <c r="N27" s="58"/>
      <c r="O27" s="58"/>
      <c r="P27" s="58"/>
      <c r="Q27" s="36"/>
      <c r="S27" s="54"/>
      <c r="T27" s="54"/>
      <c r="U27" s="61"/>
    </row>
    <row r="28" spans="2:31" ht="27" customHeight="1">
      <c r="B28" s="56"/>
      <c r="C28" s="57"/>
      <c r="D28" s="51"/>
      <c r="F28" s="34"/>
      <c r="G28" s="34"/>
      <c r="J28" s="80"/>
      <c r="K28" s="80"/>
      <c r="L28" s="58"/>
      <c r="M28" s="58"/>
      <c r="N28" s="58"/>
      <c r="O28" s="58"/>
      <c r="P28" s="58"/>
      <c r="Q28" s="36"/>
      <c r="S28" s="54"/>
      <c r="T28" s="54"/>
      <c r="U28" s="61"/>
    </row>
    <row r="29" spans="2:31" ht="27" customHeight="1">
      <c r="B29" s="56"/>
      <c r="C29" s="57"/>
      <c r="D29" s="51"/>
      <c r="F29" s="34"/>
      <c r="G29" s="34"/>
      <c r="J29" s="80"/>
      <c r="K29" s="80"/>
      <c r="L29" s="58"/>
      <c r="M29" s="58"/>
      <c r="N29" s="58"/>
      <c r="O29" s="58"/>
      <c r="P29" s="58"/>
      <c r="Q29" s="36"/>
      <c r="S29" s="54"/>
      <c r="T29" s="54"/>
    </row>
    <row r="30" spans="2:31" ht="27" customHeight="1">
      <c r="B30" s="56"/>
      <c r="C30" s="57"/>
      <c r="D30" s="51"/>
      <c r="F30" s="34"/>
      <c r="G30" s="34"/>
      <c r="J30" s="30"/>
      <c r="K30" s="30"/>
      <c r="L30" s="73"/>
      <c r="M30" s="73"/>
      <c r="N30" s="73"/>
      <c r="O30" s="73"/>
      <c r="P30" s="73"/>
      <c r="Q30" s="36"/>
      <c r="S30" s="54"/>
      <c r="T30" s="54"/>
    </row>
    <row r="31" spans="2:31" ht="27" customHeight="1">
      <c r="B31" s="56"/>
      <c r="C31" s="57"/>
      <c r="D31" s="51"/>
      <c r="F31" s="34"/>
      <c r="G31" s="34"/>
      <c r="J31" s="30"/>
      <c r="K31" s="30"/>
      <c r="L31" s="73"/>
      <c r="M31" s="73"/>
      <c r="N31" s="73"/>
      <c r="O31" s="73"/>
      <c r="P31" s="73"/>
      <c r="Q31" s="36"/>
      <c r="S31" s="54"/>
      <c r="T31" s="54"/>
    </row>
    <row r="32" spans="2:31" ht="27" customHeight="1">
      <c r="B32" s="56"/>
      <c r="C32" s="57"/>
      <c r="D32" s="51"/>
      <c r="F32" s="34"/>
      <c r="G32" s="34"/>
      <c r="J32" s="30"/>
      <c r="K32" s="30"/>
      <c r="L32" s="73"/>
      <c r="M32" s="73"/>
      <c r="N32" s="73"/>
      <c r="O32" s="73"/>
      <c r="P32" s="73"/>
      <c r="Q32" s="36"/>
      <c r="S32" s="54"/>
      <c r="T32" s="54"/>
    </row>
    <row r="33" spans="2:20" ht="27" customHeight="1">
      <c r="B33" s="56"/>
      <c r="C33" s="57"/>
      <c r="D33" s="51"/>
      <c r="F33" s="34"/>
      <c r="G33" s="34"/>
      <c r="J33" s="30"/>
      <c r="K33" s="30"/>
      <c r="L33" s="73"/>
      <c r="M33" s="73"/>
      <c r="N33" s="73"/>
      <c r="O33" s="73"/>
      <c r="P33" s="73"/>
      <c r="Q33" s="36"/>
      <c r="S33" s="54"/>
      <c r="T33" s="54"/>
    </row>
    <row r="34" spans="2:20" ht="27" customHeight="1">
      <c r="B34" s="56"/>
      <c r="C34" s="57"/>
      <c r="D34" s="51"/>
      <c r="F34" s="34"/>
      <c r="G34" s="34"/>
      <c r="J34" s="30"/>
      <c r="K34" s="30"/>
      <c r="L34" s="73"/>
      <c r="M34" s="73"/>
      <c r="N34" s="73"/>
      <c r="O34" s="73"/>
      <c r="P34" s="73"/>
      <c r="Q34" s="36"/>
      <c r="S34" s="54"/>
      <c r="T34" s="54"/>
    </row>
    <row r="35" spans="2:20" ht="27" customHeight="1">
      <c r="B35" s="56"/>
      <c r="C35" s="57"/>
      <c r="D35" s="51"/>
      <c r="F35" s="34"/>
      <c r="G35" s="34"/>
      <c r="J35" s="30"/>
      <c r="K35" s="30"/>
      <c r="L35" s="73"/>
      <c r="M35" s="73"/>
      <c r="N35" s="73"/>
      <c r="O35" s="73"/>
      <c r="P35" s="73"/>
      <c r="Q35" s="36"/>
      <c r="S35" s="54"/>
      <c r="T35" s="54"/>
    </row>
    <row r="36" spans="2:20" ht="27" customHeight="1">
      <c r="B36" s="56"/>
      <c r="C36" s="57"/>
      <c r="D36" s="51"/>
      <c r="F36" s="34"/>
      <c r="G36" s="34"/>
      <c r="J36" s="30"/>
      <c r="K36" s="30"/>
      <c r="L36" s="73"/>
      <c r="M36" s="73"/>
      <c r="N36" s="73"/>
      <c r="O36" s="73"/>
      <c r="P36" s="73"/>
      <c r="Q36" s="36"/>
      <c r="S36" s="54"/>
      <c r="T36" s="54"/>
    </row>
    <row r="37" spans="2:20" ht="27" customHeight="1">
      <c r="B37" s="56"/>
      <c r="C37" s="57"/>
      <c r="D37" s="51"/>
      <c r="F37" s="34"/>
      <c r="G37" s="34"/>
      <c r="J37" s="30"/>
      <c r="K37" s="30"/>
      <c r="L37" s="73"/>
      <c r="M37" s="73"/>
      <c r="N37" s="73"/>
      <c r="O37" s="73"/>
      <c r="P37" s="73"/>
      <c r="Q37" s="36"/>
      <c r="S37" s="54"/>
      <c r="T37" s="54"/>
    </row>
    <row r="38" spans="2:20" ht="27" customHeight="1">
      <c r="B38" s="56"/>
      <c r="C38" s="57"/>
      <c r="D38" s="51"/>
      <c r="F38" s="34"/>
      <c r="G38" s="34"/>
      <c r="J38" s="30"/>
      <c r="K38" s="30"/>
      <c r="L38" s="73"/>
      <c r="M38" s="73"/>
      <c r="N38" s="73"/>
      <c r="O38" s="73"/>
      <c r="P38" s="73"/>
      <c r="Q38" s="36"/>
      <c r="S38" s="54"/>
      <c r="T38" s="54"/>
    </row>
    <row r="39" spans="2:20" ht="27" customHeight="1">
      <c r="B39" s="56"/>
      <c r="C39" s="57"/>
      <c r="D39" s="51"/>
      <c r="F39" s="34"/>
      <c r="G39" s="34"/>
      <c r="J39" s="30"/>
      <c r="K39" s="30"/>
      <c r="L39" s="73"/>
      <c r="M39" s="73"/>
      <c r="N39" s="73"/>
      <c r="O39" s="73"/>
      <c r="P39" s="73"/>
      <c r="Q39" s="36"/>
      <c r="S39" s="54"/>
      <c r="T39" s="54"/>
    </row>
    <row r="40" spans="2:20" ht="27" customHeight="1">
      <c r="B40" s="56"/>
      <c r="C40" s="57"/>
      <c r="D40" s="51"/>
      <c r="F40" s="34"/>
      <c r="G40" s="34"/>
      <c r="J40" s="30"/>
      <c r="K40" s="30"/>
      <c r="L40" s="73"/>
      <c r="M40" s="73"/>
      <c r="N40" s="73"/>
      <c r="O40" s="73"/>
      <c r="P40" s="73"/>
      <c r="Q40" s="36"/>
      <c r="S40" s="54"/>
      <c r="T40" s="54"/>
    </row>
    <row r="41" spans="2:20" ht="27" customHeight="1">
      <c r="B41" s="56"/>
      <c r="C41" s="57"/>
      <c r="D41" s="51"/>
      <c r="F41" s="34"/>
      <c r="G41" s="34"/>
      <c r="J41" s="30"/>
      <c r="K41" s="30"/>
      <c r="L41" s="73"/>
      <c r="M41" s="73"/>
      <c r="N41" s="73"/>
      <c r="O41" s="73"/>
      <c r="P41" s="73"/>
      <c r="Q41" s="36"/>
      <c r="S41" s="54"/>
      <c r="T41" s="54"/>
    </row>
    <row r="42" spans="2:20" ht="27" customHeight="1">
      <c r="B42" s="56"/>
      <c r="C42" s="57"/>
      <c r="D42" s="51"/>
      <c r="F42" s="34"/>
      <c r="G42" s="34"/>
      <c r="J42" s="30"/>
      <c r="K42" s="30"/>
      <c r="L42" s="73"/>
      <c r="M42" s="73"/>
      <c r="N42" s="73"/>
      <c r="O42" s="73"/>
      <c r="P42" s="73"/>
      <c r="Q42" s="36"/>
      <c r="S42" s="54"/>
      <c r="T42" s="54"/>
    </row>
    <row r="43" spans="2:20" ht="27" customHeight="1">
      <c r="B43" s="56"/>
      <c r="C43" s="57"/>
      <c r="D43" s="51"/>
      <c r="F43" s="34"/>
      <c r="G43" s="34"/>
      <c r="J43" s="30"/>
      <c r="K43" s="30"/>
      <c r="L43" s="73"/>
      <c r="M43" s="73"/>
      <c r="N43" s="73"/>
      <c r="O43" s="73"/>
      <c r="P43" s="73"/>
      <c r="Q43" s="36"/>
      <c r="S43" s="54"/>
      <c r="T43" s="54"/>
    </row>
    <row r="44" spans="2:20" ht="27" customHeight="1">
      <c r="B44" s="56"/>
      <c r="C44" s="57"/>
      <c r="D44" s="51"/>
      <c r="F44" s="34"/>
      <c r="G44" s="34"/>
      <c r="J44" s="30"/>
      <c r="K44" s="30"/>
      <c r="L44" s="73"/>
      <c r="M44" s="73"/>
      <c r="N44" s="73"/>
      <c r="O44" s="73"/>
      <c r="P44" s="73"/>
      <c r="Q44" s="36"/>
      <c r="S44" s="54"/>
      <c r="T44" s="54"/>
    </row>
    <row r="45" spans="2:20" ht="27" customHeight="1">
      <c r="B45" s="56"/>
      <c r="C45" s="57"/>
      <c r="D45" s="51"/>
      <c r="F45" s="34"/>
      <c r="G45" s="34"/>
      <c r="J45" s="30"/>
      <c r="K45" s="30"/>
      <c r="L45" s="73"/>
      <c r="M45" s="73"/>
      <c r="N45" s="73"/>
      <c r="O45" s="73"/>
      <c r="P45" s="73"/>
      <c r="S45" s="54"/>
      <c r="T45" s="54"/>
    </row>
    <row r="46" spans="2:20" ht="27" customHeight="1">
      <c r="B46" s="56"/>
      <c r="C46" s="57"/>
      <c r="D46" s="51"/>
      <c r="F46" s="34"/>
      <c r="G46" s="34"/>
      <c r="J46" s="30"/>
      <c r="K46" s="30"/>
      <c r="L46" s="73"/>
      <c r="M46" s="73"/>
      <c r="N46" s="73"/>
      <c r="O46" s="73"/>
      <c r="P46" s="73"/>
      <c r="S46" s="54"/>
      <c r="T46" s="54"/>
    </row>
    <row r="47" spans="2:20" ht="27" customHeight="1">
      <c r="B47" s="56"/>
      <c r="C47" s="57"/>
      <c r="D47" s="51"/>
      <c r="F47" s="34"/>
      <c r="G47" s="34"/>
      <c r="J47" s="30"/>
      <c r="K47" s="30"/>
      <c r="L47" s="73"/>
      <c r="M47" s="73"/>
      <c r="N47" s="73"/>
      <c r="O47" s="73"/>
      <c r="P47" s="73"/>
      <c r="S47" s="54"/>
      <c r="T47" s="54"/>
    </row>
    <row r="48" spans="2:20" ht="27" customHeight="1">
      <c r="B48" s="56"/>
      <c r="C48" s="57"/>
      <c r="D48" s="51"/>
      <c r="F48" s="34"/>
      <c r="G48" s="34"/>
      <c r="J48" s="30"/>
      <c r="K48" s="30"/>
      <c r="L48" s="73"/>
      <c r="M48" s="73"/>
      <c r="N48" s="73"/>
      <c r="O48" s="73"/>
      <c r="P48" s="73"/>
      <c r="S48" s="54"/>
      <c r="T48" s="54"/>
    </row>
    <row r="49" spans="2:20" ht="27" customHeight="1">
      <c r="B49" s="56"/>
      <c r="C49" s="57"/>
      <c r="D49" s="51"/>
      <c r="F49" s="34"/>
      <c r="G49" s="34"/>
      <c r="J49" s="30"/>
      <c r="K49" s="30"/>
      <c r="L49" s="73"/>
      <c r="M49" s="73"/>
      <c r="N49" s="73"/>
      <c r="O49" s="73"/>
      <c r="P49" s="73"/>
      <c r="S49" s="54"/>
      <c r="T49" s="54"/>
    </row>
    <row r="50" spans="2:20" ht="24.95" customHeight="1">
      <c r="B50" s="56"/>
      <c r="C50" s="57"/>
      <c r="D50" s="51"/>
      <c r="F50" s="34"/>
      <c r="G50" s="34"/>
      <c r="J50" s="30"/>
      <c r="K50" s="30"/>
      <c r="L50" s="73"/>
      <c r="M50" s="73"/>
      <c r="N50" s="73"/>
      <c r="O50" s="73"/>
      <c r="P50" s="73"/>
      <c r="S50" s="54"/>
      <c r="T50" s="54"/>
    </row>
    <row r="51" spans="2:20" ht="24.95" customHeight="1">
      <c r="B51" s="56"/>
      <c r="C51" s="57"/>
      <c r="D51" s="51"/>
      <c r="F51" s="34"/>
      <c r="G51" s="34"/>
      <c r="J51" s="30"/>
      <c r="K51" s="30"/>
      <c r="L51" s="73"/>
      <c r="M51" s="73"/>
      <c r="N51" s="73"/>
      <c r="O51" s="73"/>
      <c r="P51" s="73"/>
      <c r="S51" s="54"/>
      <c r="T51" s="54"/>
    </row>
    <row r="52" spans="2:20" ht="24.95" customHeight="1">
      <c r="B52" s="56"/>
      <c r="C52" s="57"/>
      <c r="D52" s="51"/>
      <c r="F52" s="34"/>
      <c r="G52" s="34"/>
      <c r="J52" s="30"/>
      <c r="K52" s="30"/>
      <c r="L52" s="73"/>
      <c r="M52" s="73"/>
      <c r="N52" s="73"/>
      <c r="O52" s="73"/>
      <c r="P52" s="73"/>
      <c r="S52" s="54"/>
      <c r="T52" s="54"/>
    </row>
    <row r="53" spans="2:20" ht="24.95" customHeight="1">
      <c r="B53" s="56"/>
      <c r="C53" s="57"/>
      <c r="D53" s="51"/>
      <c r="F53" s="34"/>
      <c r="G53" s="34"/>
      <c r="J53" s="30"/>
      <c r="K53" s="30"/>
      <c r="L53" s="73"/>
      <c r="M53" s="73"/>
      <c r="N53" s="73"/>
      <c r="O53" s="73"/>
      <c r="P53" s="73"/>
      <c r="S53" s="54"/>
      <c r="T53" s="54"/>
    </row>
    <row r="54" spans="2:20" ht="24.95" customHeight="1">
      <c r="B54" s="56"/>
      <c r="C54" s="57"/>
      <c r="D54" s="51"/>
      <c r="F54" s="34"/>
      <c r="G54" s="34"/>
      <c r="J54" s="30"/>
      <c r="K54" s="30"/>
      <c r="L54" s="73"/>
      <c r="M54" s="73"/>
      <c r="N54" s="73"/>
      <c r="O54" s="73"/>
      <c r="P54" s="73"/>
      <c r="S54" s="54"/>
      <c r="T54" s="54"/>
    </row>
    <row r="55" spans="2:20" ht="24.95" customHeight="1">
      <c r="B55" s="56"/>
      <c r="C55" s="57"/>
      <c r="D55" s="51"/>
      <c r="F55" s="34"/>
      <c r="G55" s="34"/>
      <c r="J55" s="30"/>
      <c r="K55" s="30"/>
      <c r="L55" s="73"/>
      <c r="M55" s="73"/>
      <c r="N55" s="73"/>
      <c r="O55" s="73"/>
      <c r="P55" s="73"/>
      <c r="S55" s="54"/>
      <c r="T55" s="54"/>
    </row>
    <row r="56" spans="2:20" ht="24.95" customHeight="1">
      <c r="B56" s="56"/>
      <c r="C56" s="57"/>
      <c r="D56" s="51"/>
      <c r="F56" s="34"/>
      <c r="G56" s="34"/>
      <c r="J56" s="30"/>
      <c r="K56" s="30"/>
      <c r="L56" s="73"/>
      <c r="M56" s="73"/>
      <c r="N56" s="73"/>
      <c r="O56" s="73"/>
      <c r="P56" s="73"/>
      <c r="S56" s="54"/>
      <c r="T56" s="54"/>
    </row>
    <row r="57" spans="2:20" ht="24.95" customHeight="1">
      <c r="B57" s="56"/>
      <c r="C57" s="57"/>
      <c r="D57" s="51"/>
      <c r="F57" s="34"/>
      <c r="G57" s="34"/>
      <c r="J57" s="30"/>
      <c r="K57" s="30"/>
      <c r="L57" s="73"/>
      <c r="M57" s="73"/>
      <c r="N57" s="73"/>
      <c r="O57" s="73"/>
      <c r="P57" s="73"/>
      <c r="S57" s="54"/>
      <c r="T57" s="54"/>
    </row>
    <row r="58" spans="2:20" ht="24.95" customHeight="1">
      <c r="B58" s="56"/>
      <c r="C58" s="57"/>
      <c r="D58" s="51"/>
      <c r="F58" s="34"/>
      <c r="G58" s="34"/>
      <c r="J58" s="30"/>
      <c r="K58" s="30"/>
      <c r="L58" s="73"/>
      <c r="M58" s="73"/>
      <c r="N58" s="73"/>
      <c r="O58" s="73"/>
      <c r="P58" s="73"/>
      <c r="S58" s="54"/>
      <c r="T58" s="54"/>
    </row>
    <row r="59" spans="2:20" ht="24.95" customHeight="1">
      <c r="B59" s="56"/>
      <c r="C59" s="57"/>
      <c r="D59" s="51"/>
      <c r="F59" s="34"/>
      <c r="G59" s="34"/>
      <c r="J59" s="30"/>
      <c r="K59" s="30"/>
      <c r="L59" s="73"/>
      <c r="M59" s="73"/>
      <c r="N59" s="73"/>
      <c r="O59" s="73"/>
      <c r="P59" s="73"/>
      <c r="S59" s="54"/>
      <c r="T59" s="54"/>
    </row>
    <row r="60" spans="2:20" ht="24.95" customHeight="1">
      <c r="B60" s="56"/>
      <c r="C60" s="57"/>
      <c r="D60" s="51"/>
      <c r="F60" s="34"/>
      <c r="G60" s="34"/>
      <c r="J60" s="30"/>
      <c r="K60" s="30"/>
      <c r="L60" s="73"/>
      <c r="M60" s="73"/>
      <c r="N60" s="73"/>
      <c r="O60" s="73"/>
      <c r="P60" s="73"/>
      <c r="S60" s="54"/>
      <c r="T60" s="54"/>
    </row>
    <row r="61" spans="2:20" ht="24.95" customHeight="1">
      <c r="B61" s="56"/>
      <c r="C61" s="57"/>
      <c r="D61" s="51"/>
      <c r="F61" s="34"/>
      <c r="G61" s="34"/>
      <c r="J61" s="30"/>
      <c r="K61" s="30"/>
      <c r="L61" s="73"/>
      <c r="M61" s="73"/>
      <c r="N61" s="73"/>
      <c r="O61" s="73"/>
      <c r="P61" s="73"/>
      <c r="S61" s="54"/>
      <c r="T61" s="54"/>
    </row>
    <row r="62" spans="2:20" ht="24.95" customHeight="1">
      <c r="B62" s="56"/>
      <c r="C62" s="57"/>
      <c r="D62" s="51"/>
      <c r="F62" s="34"/>
      <c r="G62" s="34"/>
      <c r="J62" s="30"/>
      <c r="K62" s="30"/>
      <c r="L62" s="30"/>
      <c r="M62" s="30"/>
      <c r="N62" s="30"/>
      <c r="O62" s="30"/>
      <c r="P62" s="30"/>
      <c r="S62" s="54"/>
      <c r="T62" s="54"/>
    </row>
    <row r="63" spans="2:20" ht="24.95" customHeight="1">
      <c r="B63" s="56"/>
      <c r="C63" s="57"/>
      <c r="D63" s="51"/>
      <c r="F63" s="34"/>
      <c r="G63" s="34"/>
      <c r="J63" s="30"/>
      <c r="K63" s="30"/>
      <c r="L63" s="30"/>
      <c r="M63" s="30"/>
      <c r="N63" s="30"/>
      <c r="O63" s="30"/>
      <c r="P63" s="30"/>
      <c r="S63" s="54"/>
      <c r="T63" s="54"/>
    </row>
    <row r="64" spans="2:20" ht="24.95" customHeight="1">
      <c r="B64" s="56"/>
      <c r="C64" s="57"/>
      <c r="D64" s="51"/>
      <c r="F64" s="34"/>
      <c r="G64" s="34"/>
      <c r="J64" s="30"/>
      <c r="K64" s="30"/>
      <c r="L64" s="30"/>
      <c r="M64" s="30"/>
      <c r="N64" s="30"/>
      <c r="O64" s="30"/>
      <c r="P64" s="30"/>
      <c r="S64" s="54"/>
      <c r="T64" s="54"/>
    </row>
    <row r="65" spans="1:50" ht="24.95" customHeight="1">
      <c r="B65" s="56"/>
      <c r="C65" s="57"/>
      <c r="D65" s="51"/>
      <c r="F65" s="34"/>
      <c r="G65" s="34"/>
      <c r="S65" s="54"/>
      <c r="T65" s="54"/>
    </row>
    <row r="66" spans="1:50" ht="24.95" customHeight="1">
      <c r="B66" s="56"/>
      <c r="C66" s="57"/>
      <c r="D66" s="51"/>
      <c r="F66" s="34"/>
      <c r="G66" s="34"/>
      <c r="S66" s="54"/>
      <c r="T66" s="54"/>
    </row>
    <row r="67" spans="1:50" ht="24.95" customHeight="1">
      <c r="B67" s="56"/>
      <c r="C67" s="57"/>
      <c r="D67" s="51"/>
      <c r="F67" s="34"/>
      <c r="G67" s="34"/>
      <c r="S67" s="54"/>
      <c r="T67" s="54"/>
    </row>
    <row r="68" spans="1:50" ht="24.95" customHeight="1">
      <c r="B68" s="56"/>
      <c r="C68" s="57"/>
      <c r="D68" s="51"/>
      <c r="F68" s="34"/>
      <c r="G68" s="34"/>
      <c r="S68" s="54"/>
      <c r="T68" s="54"/>
    </row>
    <row r="69" spans="1:50" ht="24.95" customHeight="1">
      <c r="B69" s="56"/>
      <c r="C69" s="57"/>
      <c r="D69" s="51"/>
      <c r="F69" s="34"/>
      <c r="G69" s="34"/>
      <c r="S69" s="54"/>
      <c r="T69" s="54"/>
    </row>
    <row r="70" spans="1:50" ht="24.95" customHeight="1">
      <c r="B70" s="56"/>
      <c r="C70" s="57"/>
      <c r="D70" s="51"/>
      <c r="F70" s="34"/>
      <c r="G70" s="34"/>
      <c r="S70" s="54"/>
      <c r="T70" s="54"/>
    </row>
    <row r="71" spans="1:50" ht="24.95" customHeight="1">
      <c r="B71" s="56"/>
      <c r="C71" s="57"/>
      <c r="D71" s="51"/>
      <c r="F71" s="34"/>
      <c r="G71" s="34"/>
      <c r="I71" s="7"/>
      <c r="J71" s="7"/>
      <c r="K71" s="7"/>
      <c r="L71" s="7"/>
      <c r="M71" s="7"/>
      <c r="N71" s="7"/>
      <c r="O71" s="7"/>
      <c r="P71" s="7"/>
      <c r="R71" s="52"/>
      <c r="S71" s="54"/>
      <c r="T71" s="54"/>
    </row>
    <row r="72" spans="1:50" s="63" customFormat="1" ht="24.95" customHeight="1">
      <c r="A72" s="34"/>
      <c r="B72" s="56"/>
      <c r="C72" s="57"/>
      <c r="D72" s="51"/>
      <c r="E72" s="34"/>
      <c r="F72" s="34"/>
      <c r="G72" s="34"/>
      <c r="H72" s="34"/>
      <c r="I72" s="7"/>
      <c r="J72" s="7"/>
      <c r="K72" s="7"/>
      <c r="L72" s="7"/>
      <c r="M72" s="7"/>
      <c r="N72" s="7"/>
      <c r="O72" s="7"/>
      <c r="P72" s="7"/>
      <c r="Q72" s="34"/>
      <c r="R72" s="52"/>
      <c r="S72" s="54"/>
      <c r="T72" s="54"/>
      <c r="U72" s="36"/>
      <c r="V72" s="37"/>
      <c r="W72" s="38"/>
      <c r="X72" s="38"/>
      <c r="Y72" s="38"/>
      <c r="Z72" s="38"/>
      <c r="AA72" s="38"/>
      <c r="AB72" s="38"/>
      <c r="AC72" s="38"/>
      <c r="AD72" s="38"/>
      <c r="AE72" s="38"/>
      <c r="AF72" s="64"/>
      <c r="AG72" s="64"/>
      <c r="AH72" s="64"/>
      <c r="AI72" s="64"/>
      <c r="AJ72" s="64"/>
      <c r="AK72" s="64"/>
      <c r="AL72" s="64"/>
      <c r="AM72" s="64"/>
      <c r="AN72" s="64"/>
      <c r="AO72" s="64"/>
      <c r="AP72" s="64"/>
      <c r="AQ72" s="64"/>
      <c r="AR72" s="64"/>
      <c r="AS72" s="64"/>
      <c r="AT72" s="64"/>
      <c r="AU72" s="64"/>
      <c r="AV72" s="64"/>
      <c r="AW72" s="64"/>
      <c r="AX72" s="64"/>
    </row>
    <row r="73" spans="1:50" s="63" customFormat="1" ht="24.95" customHeight="1">
      <c r="A73" s="34"/>
      <c r="B73" s="56"/>
      <c r="C73" s="57"/>
      <c r="D73" s="51"/>
      <c r="E73" s="34"/>
      <c r="F73" s="34"/>
      <c r="G73" s="34"/>
      <c r="H73" s="34"/>
      <c r="I73" s="7"/>
      <c r="J73" s="7"/>
      <c r="K73" s="7"/>
      <c r="L73" s="7"/>
      <c r="M73" s="7"/>
      <c r="N73" s="7"/>
      <c r="O73" s="7"/>
      <c r="P73" s="7"/>
      <c r="Q73" s="34"/>
      <c r="R73" s="52"/>
      <c r="S73" s="54"/>
      <c r="T73" s="54"/>
      <c r="U73" s="36"/>
      <c r="V73" s="37"/>
      <c r="W73" s="38"/>
      <c r="X73" s="38"/>
      <c r="Y73" s="38"/>
      <c r="Z73" s="38"/>
      <c r="AA73" s="38"/>
      <c r="AB73" s="38"/>
      <c r="AC73" s="38"/>
      <c r="AD73" s="38"/>
      <c r="AE73" s="38"/>
      <c r="AF73" s="64"/>
      <c r="AG73" s="64"/>
      <c r="AH73" s="64"/>
      <c r="AI73" s="64"/>
      <c r="AJ73" s="64"/>
      <c r="AK73" s="64"/>
      <c r="AL73" s="64"/>
      <c r="AM73" s="64"/>
      <c r="AN73" s="64"/>
      <c r="AO73" s="64"/>
      <c r="AP73" s="64"/>
      <c r="AQ73" s="64"/>
      <c r="AR73" s="64"/>
      <c r="AS73" s="64"/>
      <c r="AT73" s="64"/>
      <c r="AU73" s="64"/>
      <c r="AV73" s="64"/>
      <c r="AW73" s="64"/>
      <c r="AX73" s="64"/>
    </row>
    <row r="74" spans="1:50" s="63" customFormat="1" ht="24.95" customHeight="1">
      <c r="A74" s="34"/>
      <c r="B74" s="56"/>
      <c r="C74" s="57"/>
      <c r="D74" s="51"/>
      <c r="E74" s="34"/>
      <c r="F74" s="34"/>
      <c r="G74" s="34"/>
      <c r="H74" s="34"/>
      <c r="I74" s="7"/>
      <c r="J74" s="7"/>
      <c r="K74" s="7"/>
      <c r="L74" s="7"/>
      <c r="M74" s="7"/>
      <c r="N74" s="7"/>
      <c r="O74" s="7"/>
      <c r="P74" s="7"/>
      <c r="Q74" s="34"/>
      <c r="R74" s="52"/>
      <c r="S74" s="54"/>
      <c r="T74" s="54"/>
      <c r="U74" s="36"/>
      <c r="V74" s="37"/>
      <c r="W74" s="38"/>
      <c r="X74" s="38"/>
      <c r="Y74" s="38"/>
      <c r="Z74" s="38"/>
      <c r="AA74" s="38"/>
      <c r="AB74" s="38"/>
      <c r="AC74" s="38"/>
      <c r="AD74" s="38"/>
      <c r="AE74" s="38"/>
      <c r="AF74" s="64"/>
      <c r="AG74" s="64"/>
      <c r="AH74" s="64"/>
      <c r="AI74" s="64"/>
      <c r="AJ74" s="64"/>
      <c r="AK74" s="64"/>
      <c r="AL74" s="64"/>
      <c r="AM74" s="64"/>
      <c r="AN74" s="64"/>
      <c r="AO74" s="64"/>
      <c r="AP74" s="64"/>
      <c r="AQ74" s="64"/>
      <c r="AR74" s="64"/>
      <c r="AS74" s="64"/>
      <c r="AT74" s="64"/>
      <c r="AU74" s="64"/>
      <c r="AV74" s="64"/>
      <c r="AW74" s="64"/>
      <c r="AX74" s="64"/>
    </row>
    <row r="75" spans="1:50" s="63" customFormat="1" ht="24.95" customHeight="1">
      <c r="A75" s="34"/>
      <c r="B75" s="56"/>
      <c r="C75" s="57"/>
      <c r="D75" s="51"/>
      <c r="E75" s="34"/>
      <c r="F75" s="34"/>
      <c r="G75" s="34"/>
      <c r="H75" s="34"/>
      <c r="I75" s="7"/>
      <c r="J75" s="7"/>
      <c r="K75" s="7"/>
      <c r="L75" s="7"/>
      <c r="M75" s="7"/>
      <c r="N75" s="7"/>
      <c r="O75" s="7"/>
      <c r="P75" s="7"/>
      <c r="Q75" s="34"/>
      <c r="R75" s="34"/>
      <c r="S75" s="34"/>
      <c r="T75" s="54"/>
      <c r="U75" s="36"/>
      <c r="V75" s="37"/>
      <c r="W75" s="38"/>
      <c r="X75" s="38"/>
      <c r="Y75" s="38"/>
      <c r="Z75" s="38"/>
      <c r="AA75" s="38"/>
      <c r="AB75" s="38"/>
      <c r="AC75" s="38"/>
      <c r="AD75" s="38"/>
      <c r="AE75" s="38"/>
      <c r="AF75" s="64"/>
      <c r="AG75" s="64"/>
      <c r="AH75" s="64"/>
      <c r="AI75" s="64"/>
      <c r="AJ75" s="64"/>
      <c r="AK75" s="64"/>
      <c r="AL75" s="64"/>
      <c r="AM75" s="64"/>
      <c r="AN75" s="64"/>
      <c r="AO75" s="64"/>
      <c r="AP75" s="64"/>
      <c r="AQ75" s="64"/>
      <c r="AR75" s="64"/>
      <c r="AS75" s="64"/>
      <c r="AT75" s="64"/>
      <c r="AU75" s="64"/>
      <c r="AV75" s="64"/>
      <c r="AW75" s="64"/>
      <c r="AX75" s="64"/>
    </row>
    <row r="76" spans="1:50" s="63" customFormat="1" ht="24.95" customHeight="1">
      <c r="A76" s="34"/>
      <c r="B76" s="56"/>
      <c r="C76" s="57"/>
      <c r="D76" s="51"/>
      <c r="E76" s="34"/>
      <c r="F76" s="34"/>
      <c r="G76" s="34"/>
      <c r="H76" s="34"/>
      <c r="I76" s="7"/>
      <c r="J76" s="7"/>
      <c r="K76" s="7"/>
      <c r="L76" s="7"/>
      <c r="M76" s="7"/>
      <c r="N76" s="7"/>
      <c r="O76" s="7"/>
      <c r="P76" s="7"/>
      <c r="Q76" s="34"/>
      <c r="R76" s="34"/>
      <c r="S76" s="34"/>
      <c r="T76" s="54"/>
      <c r="U76" s="36"/>
      <c r="V76" s="37"/>
      <c r="W76" s="38"/>
      <c r="X76" s="38"/>
      <c r="Y76" s="38"/>
      <c r="Z76" s="38"/>
      <c r="AA76" s="38"/>
      <c r="AB76" s="38"/>
      <c r="AC76" s="38"/>
      <c r="AD76" s="38"/>
      <c r="AE76" s="38"/>
      <c r="AF76" s="64"/>
      <c r="AG76" s="64"/>
      <c r="AH76" s="64"/>
      <c r="AI76" s="64"/>
      <c r="AJ76" s="64"/>
      <c r="AK76" s="64"/>
      <c r="AL76" s="64"/>
      <c r="AM76" s="64"/>
      <c r="AN76" s="64"/>
      <c r="AO76" s="64"/>
      <c r="AP76" s="64"/>
      <c r="AQ76" s="64"/>
      <c r="AR76" s="64"/>
      <c r="AS76" s="64"/>
      <c r="AT76" s="64"/>
      <c r="AU76" s="64"/>
      <c r="AV76" s="64"/>
      <c r="AW76" s="64"/>
      <c r="AX76" s="64"/>
    </row>
    <row r="77" spans="1:50" ht="24.95" customHeight="1">
      <c r="B77" s="65"/>
      <c r="C77" s="66"/>
      <c r="D77" s="67"/>
      <c r="E77" s="68"/>
      <c r="F77" s="68"/>
      <c r="G77" s="68"/>
      <c r="H77" s="68"/>
      <c r="I77" s="68"/>
      <c r="J77" s="68"/>
      <c r="K77" s="68"/>
      <c r="L77" s="68"/>
      <c r="M77" s="68"/>
      <c r="N77" s="68"/>
      <c r="O77" s="68"/>
      <c r="P77" s="68"/>
      <c r="Q77" s="69"/>
      <c r="S77" s="70"/>
      <c r="T77" s="54"/>
    </row>
    <row r="78" spans="1:50" ht="24.95" customHeight="1">
      <c r="B78" s="56"/>
      <c r="C78" s="36"/>
      <c r="D78" s="51"/>
      <c r="F78" s="34"/>
      <c r="G78" s="34"/>
      <c r="Q78" s="71"/>
      <c r="S78" s="47"/>
      <c r="T78" s="54"/>
    </row>
    <row r="79" spans="1:50" ht="24.95" customHeight="1">
      <c r="B79" s="56"/>
      <c r="C79" s="36"/>
      <c r="D79" s="51"/>
      <c r="F79" s="34"/>
      <c r="G79" s="34"/>
      <c r="T79" s="54"/>
    </row>
    <row r="80" spans="1:50" ht="24.95" customHeight="1">
      <c r="T80" s="54"/>
    </row>
    <row r="81" spans="20:31" ht="24.95" customHeight="1">
      <c r="T81" s="54"/>
    </row>
    <row r="82" spans="20:31" ht="24.95" customHeight="1">
      <c r="T82" s="54"/>
      <c r="U82" s="61"/>
    </row>
    <row r="83" spans="20:31" ht="24.95" customHeight="1">
      <c r="T83" s="54"/>
      <c r="U83" s="61"/>
      <c r="V83" s="63"/>
      <c r="W83" s="64"/>
      <c r="X83" s="64"/>
      <c r="Y83" s="64"/>
      <c r="Z83" s="64"/>
      <c r="AA83" s="64"/>
      <c r="AB83" s="64"/>
      <c r="AC83" s="64"/>
      <c r="AD83" s="64"/>
      <c r="AE83" s="64"/>
    </row>
    <row r="84" spans="20:31" ht="24.95" customHeight="1">
      <c r="T84" s="54"/>
      <c r="U84" s="61"/>
      <c r="V84" s="63"/>
      <c r="W84" s="64"/>
      <c r="X84" s="64"/>
      <c r="Y84" s="64"/>
      <c r="Z84" s="64"/>
      <c r="AA84" s="64"/>
      <c r="AB84" s="64"/>
      <c r="AC84" s="64"/>
      <c r="AD84" s="64"/>
      <c r="AE84" s="64"/>
    </row>
    <row r="85" spans="20:31" ht="24.95" customHeight="1">
      <c r="T85" s="54"/>
      <c r="U85" s="61"/>
      <c r="V85" s="63"/>
      <c r="W85" s="64"/>
      <c r="X85" s="64"/>
      <c r="Y85" s="64"/>
      <c r="Z85" s="64"/>
      <c r="AA85" s="64"/>
      <c r="AB85" s="64"/>
      <c r="AC85" s="64"/>
      <c r="AD85" s="64"/>
      <c r="AE85" s="64"/>
    </row>
    <row r="86" spans="20:31" ht="24.95" customHeight="1">
      <c r="T86" s="34"/>
      <c r="U86" s="34"/>
      <c r="V86" s="63"/>
      <c r="X86" s="64"/>
      <c r="Y86" s="64"/>
      <c r="Z86" s="64"/>
      <c r="AA86" s="64"/>
      <c r="AB86" s="64"/>
      <c r="AC86" s="64"/>
      <c r="AD86" s="64"/>
      <c r="AE86" s="64"/>
    </row>
    <row r="87" spans="20:31" ht="24.95" customHeight="1">
      <c r="T87" s="34"/>
      <c r="U87" s="34"/>
      <c r="V87" s="63"/>
      <c r="X87" s="64"/>
      <c r="Y87" s="64"/>
      <c r="Z87" s="64"/>
      <c r="AA87" s="64"/>
      <c r="AB87" s="64"/>
      <c r="AC87" s="64"/>
      <c r="AD87" s="64"/>
      <c r="AE87" s="64"/>
    </row>
    <row r="88" spans="20:31" ht="24.95" customHeight="1"/>
    <row r="89" spans="20:31" ht="24.95" customHeight="1">
      <c r="T89" s="47"/>
    </row>
    <row r="90" spans="20:31" ht="24.95" customHeight="1"/>
    <row r="91" spans="20:31" ht="24.95" customHeight="1"/>
    <row r="92" spans="20:31" ht="24.95" customHeight="1"/>
    <row r="93" spans="20:31" ht="21.95" customHeight="1"/>
    <row r="94" spans="20:31" ht="21.95" customHeight="1"/>
    <row r="95" spans="20:31" ht="21.95" customHeight="1"/>
    <row r="96" spans="20:31"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sheetData>
  <mergeCells count="28">
    <mergeCell ref="W19:X19"/>
    <mergeCell ref="W20:Y20"/>
    <mergeCell ref="L16:P16"/>
    <mergeCell ref="L17:P17"/>
    <mergeCell ref="K6:P6"/>
    <mergeCell ref="W6:X6"/>
    <mergeCell ref="K14:P14"/>
    <mergeCell ref="W8:Z8"/>
    <mergeCell ref="W9:AA9"/>
    <mergeCell ref="W10:AB10"/>
    <mergeCell ref="W11:AC11"/>
    <mergeCell ref="W12:AD12"/>
    <mergeCell ref="W7:Y7"/>
    <mergeCell ref="B2:S2"/>
    <mergeCell ref="T2:T3"/>
    <mergeCell ref="M5:P5"/>
    <mergeCell ref="F10:N10"/>
    <mergeCell ref="K13:P13"/>
    <mergeCell ref="J7:P7"/>
    <mergeCell ref="K9:P9"/>
    <mergeCell ref="O10:P10"/>
    <mergeCell ref="K11:P11"/>
    <mergeCell ref="M12:P12"/>
    <mergeCell ref="W22:AA22"/>
    <mergeCell ref="W23:AB23"/>
    <mergeCell ref="W24:AC24"/>
    <mergeCell ref="W25:AD25"/>
    <mergeCell ref="W21:Z21"/>
  </mergeCells>
  <phoneticPr fontId="3"/>
  <printOptions horizontalCentered="1"/>
  <pageMargins left="0.98425196850393704" right="0.78740157480314965" top="0.78740157480314965" bottom="0.78740157480314965" header="0.31496062992125984" footer="0.31496062992125984"/>
  <pageSetup paperSize="9" orientation="portrait" r:id="rId1"/>
  <headerFooter>
    <oddFooter>&amp;C&amp;"ＭＳ ゴシック,太字"&amp;12&amp;A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FD70-608C-4790-9307-8A09B3C6F66A}">
  <sheetPr>
    <tabColor rgb="FFFFC000"/>
  </sheetPr>
  <dimension ref="A1:R47"/>
  <sheetViews>
    <sheetView view="pageBreakPreview" zoomScale="85" zoomScaleNormal="85" zoomScaleSheetLayoutView="85" workbookViewId="0">
      <selection activeCell="G23" sqref="G23:H23"/>
    </sheetView>
  </sheetViews>
  <sheetFormatPr defaultColWidth="9" defaultRowHeight="13.5"/>
  <cols>
    <col min="1" max="1" width="2.625" style="1" customWidth="1"/>
    <col min="2" max="2" width="6.625" style="1" customWidth="1"/>
    <col min="3" max="4" width="3.125" style="1" customWidth="1"/>
    <col min="5" max="18" width="4.875" style="1" customWidth="1"/>
    <col min="19" max="16384" width="9" style="1"/>
  </cols>
  <sheetData>
    <row r="1" spans="1:18" ht="18.75">
      <c r="A1" s="3" t="s">
        <v>57</v>
      </c>
    </row>
    <row r="3" spans="1:18" ht="17.25">
      <c r="A3" s="2" t="s">
        <v>333</v>
      </c>
    </row>
    <row r="4" spans="1:18" ht="9.9499999999999993" customHeight="1" thickBot="1">
      <c r="A4" s="2"/>
    </row>
    <row r="5" spans="1:18" s="8" customFormat="1" ht="20.100000000000001" customHeight="1">
      <c r="A5" s="264" t="s">
        <v>280</v>
      </c>
      <c r="B5" s="265"/>
      <c r="C5" s="268" t="s">
        <v>56</v>
      </c>
      <c r="D5" s="269"/>
      <c r="E5" s="269" t="s">
        <v>55</v>
      </c>
      <c r="F5" s="269"/>
      <c r="G5" s="269" t="s">
        <v>54</v>
      </c>
      <c r="H5" s="269"/>
      <c r="I5" s="269"/>
      <c r="J5" s="269"/>
      <c r="K5" s="269"/>
      <c r="L5" s="269"/>
      <c r="M5" s="269"/>
      <c r="N5" s="269"/>
      <c r="O5" s="269"/>
      <c r="P5" s="269"/>
      <c r="Q5" s="269" t="s">
        <v>53</v>
      </c>
      <c r="R5" s="270"/>
    </row>
    <row r="6" spans="1:18" s="8" customFormat="1" ht="20.100000000000001" customHeight="1" thickBot="1">
      <c r="A6" s="266"/>
      <c r="B6" s="267"/>
      <c r="C6" s="261"/>
      <c r="D6" s="261"/>
      <c r="E6" s="261"/>
      <c r="F6" s="261"/>
      <c r="G6" s="261" t="s">
        <v>52</v>
      </c>
      <c r="H6" s="261"/>
      <c r="I6" s="261" t="s">
        <v>51</v>
      </c>
      <c r="J6" s="261"/>
      <c r="K6" s="261" t="s">
        <v>50</v>
      </c>
      <c r="L6" s="261"/>
      <c r="M6" s="261" t="s">
        <v>49</v>
      </c>
      <c r="N6" s="261"/>
      <c r="O6" s="261" t="s">
        <v>48</v>
      </c>
      <c r="P6" s="261"/>
      <c r="Q6" s="261"/>
      <c r="R6" s="271"/>
    </row>
    <row r="7" spans="1:18" s="8" customFormat="1" ht="17.100000000000001" customHeight="1" thickTop="1">
      <c r="A7" s="272" t="s">
        <v>47</v>
      </c>
      <c r="B7" s="273"/>
      <c r="C7" s="274">
        <v>3375</v>
      </c>
      <c r="D7" s="274"/>
      <c r="E7" s="274">
        <v>4486</v>
      </c>
      <c r="F7" s="274"/>
      <c r="G7" s="275">
        <v>1503</v>
      </c>
      <c r="H7" s="276"/>
      <c r="I7" s="276"/>
      <c r="J7" s="277"/>
      <c r="K7" s="274">
        <v>1537</v>
      </c>
      <c r="L7" s="274"/>
      <c r="M7" s="274">
        <v>732</v>
      </c>
      <c r="N7" s="274"/>
      <c r="O7" s="274">
        <v>3772</v>
      </c>
      <c r="P7" s="274"/>
      <c r="Q7" s="274">
        <v>714</v>
      </c>
      <c r="R7" s="278"/>
    </row>
    <row r="8" spans="1:18" s="8" customFormat="1" ht="17.100000000000001" customHeight="1">
      <c r="A8" s="279" t="s">
        <v>46</v>
      </c>
      <c r="B8" s="280"/>
      <c r="C8" s="262">
        <v>3065</v>
      </c>
      <c r="D8" s="262"/>
      <c r="E8" s="262">
        <v>3938</v>
      </c>
      <c r="F8" s="262"/>
      <c r="G8" s="262">
        <v>248</v>
      </c>
      <c r="H8" s="262"/>
      <c r="I8" s="262">
        <v>698</v>
      </c>
      <c r="J8" s="262"/>
      <c r="K8" s="262">
        <v>1890</v>
      </c>
      <c r="L8" s="262"/>
      <c r="M8" s="262">
        <v>659</v>
      </c>
      <c r="N8" s="262"/>
      <c r="O8" s="262">
        <v>3495</v>
      </c>
      <c r="P8" s="262"/>
      <c r="Q8" s="262">
        <v>443</v>
      </c>
      <c r="R8" s="263"/>
    </row>
    <row r="9" spans="1:18" s="8" customFormat="1" ht="17.100000000000001" customHeight="1">
      <c r="A9" s="279" t="s">
        <v>45</v>
      </c>
      <c r="B9" s="280"/>
      <c r="C9" s="262">
        <v>2558</v>
      </c>
      <c r="D9" s="262"/>
      <c r="E9" s="262">
        <v>3346</v>
      </c>
      <c r="F9" s="262"/>
      <c r="G9" s="262">
        <v>123</v>
      </c>
      <c r="H9" s="262"/>
      <c r="I9" s="262">
        <v>567</v>
      </c>
      <c r="J9" s="262"/>
      <c r="K9" s="262">
        <v>1428</v>
      </c>
      <c r="L9" s="262"/>
      <c r="M9" s="262">
        <v>853</v>
      </c>
      <c r="N9" s="262"/>
      <c r="O9" s="262">
        <v>2971</v>
      </c>
      <c r="P9" s="262"/>
      <c r="Q9" s="262">
        <v>375</v>
      </c>
      <c r="R9" s="263"/>
    </row>
    <row r="10" spans="1:18" s="8" customFormat="1" ht="17.100000000000001" customHeight="1">
      <c r="A10" s="279" t="s">
        <v>44</v>
      </c>
      <c r="B10" s="280"/>
      <c r="C10" s="262">
        <v>2214</v>
      </c>
      <c r="D10" s="262"/>
      <c r="E10" s="262">
        <v>2885</v>
      </c>
      <c r="F10" s="262"/>
      <c r="G10" s="262">
        <v>55</v>
      </c>
      <c r="H10" s="262"/>
      <c r="I10" s="262">
        <v>381</v>
      </c>
      <c r="J10" s="262"/>
      <c r="K10" s="262">
        <v>1037</v>
      </c>
      <c r="L10" s="262"/>
      <c r="M10" s="262">
        <v>1024</v>
      </c>
      <c r="N10" s="262"/>
      <c r="O10" s="262">
        <v>2497</v>
      </c>
      <c r="P10" s="262"/>
      <c r="Q10" s="262">
        <v>388</v>
      </c>
      <c r="R10" s="263"/>
    </row>
    <row r="11" spans="1:18" s="8" customFormat="1" ht="17.100000000000001" customHeight="1">
      <c r="A11" s="279" t="s">
        <v>43</v>
      </c>
      <c r="B11" s="280"/>
      <c r="C11" s="262">
        <v>2110</v>
      </c>
      <c r="D11" s="262"/>
      <c r="E11" s="262">
        <v>2610</v>
      </c>
      <c r="F11" s="262"/>
      <c r="G11" s="262">
        <v>50</v>
      </c>
      <c r="H11" s="262"/>
      <c r="I11" s="262">
        <v>240</v>
      </c>
      <c r="J11" s="262"/>
      <c r="K11" s="262">
        <v>870</v>
      </c>
      <c r="L11" s="262"/>
      <c r="M11" s="262">
        <v>1130</v>
      </c>
      <c r="N11" s="262"/>
      <c r="O11" s="262">
        <v>2290</v>
      </c>
      <c r="P11" s="262"/>
      <c r="Q11" s="262">
        <v>320</v>
      </c>
      <c r="R11" s="263"/>
    </row>
    <row r="12" spans="1:18" s="8" customFormat="1" ht="17.100000000000001" customHeight="1">
      <c r="A12" s="281" t="s">
        <v>42</v>
      </c>
      <c r="B12" s="282"/>
      <c r="C12" s="283">
        <v>2071</v>
      </c>
      <c r="D12" s="283"/>
      <c r="E12" s="283">
        <v>2589</v>
      </c>
      <c r="F12" s="283"/>
      <c r="G12" s="283">
        <v>60</v>
      </c>
      <c r="H12" s="283"/>
      <c r="I12" s="283">
        <v>272</v>
      </c>
      <c r="J12" s="283"/>
      <c r="K12" s="283">
        <v>832</v>
      </c>
      <c r="L12" s="283"/>
      <c r="M12" s="283">
        <v>1159</v>
      </c>
      <c r="N12" s="283"/>
      <c r="O12" s="283">
        <v>2323</v>
      </c>
      <c r="P12" s="283"/>
      <c r="Q12" s="283">
        <v>266</v>
      </c>
      <c r="R12" s="284"/>
    </row>
    <row r="13" spans="1:18" s="8" customFormat="1" ht="17.100000000000001" customHeight="1">
      <c r="A13" s="279" t="s">
        <v>41</v>
      </c>
      <c r="B13" s="280"/>
      <c r="C13" s="262">
        <v>2050</v>
      </c>
      <c r="D13" s="262"/>
      <c r="E13" s="262">
        <v>2530</v>
      </c>
      <c r="F13" s="262"/>
      <c r="G13" s="262">
        <v>40</v>
      </c>
      <c r="H13" s="262"/>
      <c r="I13" s="262">
        <v>230</v>
      </c>
      <c r="J13" s="262"/>
      <c r="K13" s="262">
        <v>820</v>
      </c>
      <c r="L13" s="262"/>
      <c r="M13" s="262">
        <v>1200</v>
      </c>
      <c r="N13" s="262"/>
      <c r="O13" s="262">
        <v>2290</v>
      </c>
      <c r="P13" s="262"/>
      <c r="Q13" s="262">
        <v>240</v>
      </c>
      <c r="R13" s="263"/>
    </row>
    <row r="14" spans="1:18" s="8" customFormat="1" ht="17.100000000000001" customHeight="1">
      <c r="A14" s="279" t="s">
        <v>40</v>
      </c>
      <c r="B14" s="280"/>
      <c r="C14" s="262">
        <v>2010</v>
      </c>
      <c r="D14" s="262"/>
      <c r="E14" s="262">
        <v>2470</v>
      </c>
      <c r="F14" s="262"/>
      <c r="G14" s="262">
        <v>40</v>
      </c>
      <c r="H14" s="262"/>
      <c r="I14" s="262">
        <v>220</v>
      </c>
      <c r="J14" s="262"/>
      <c r="K14" s="262">
        <v>790</v>
      </c>
      <c r="L14" s="262"/>
      <c r="M14" s="262">
        <v>1200</v>
      </c>
      <c r="N14" s="262"/>
      <c r="O14" s="262">
        <v>2240</v>
      </c>
      <c r="P14" s="262"/>
      <c r="Q14" s="262">
        <v>220</v>
      </c>
      <c r="R14" s="263"/>
    </row>
    <row r="15" spans="1:18" s="8" customFormat="1" ht="17.100000000000001" customHeight="1">
      <c r="A15" s="279" t="s">
        <v>39</v>
      </c>
      <c r="B15" s="280"/>
      <c r="C15" s="262">
        <v>1900</v>
      </c>
      <c r="D15" s="262"/>
      <c r="E15" s="262">
        <v>2360</v>
      </c>
      <c r="F15" s="262"/>
      <c r="G15" s="262">
        <v>40</v>
      </c>
      <c r="H15" s="262"/>
      <c r="I15" s="262">
        <v>200</v>
      </c>
      <c r="J15" s="262"/>
      <c r="K15" s="262">
        <v>770</v>
      </c>
      <c r="L15" s="262"/>
      <c r="M15" s="262">
        <v>1180</v>
      </c>
      <c r="N15" s="262"/>
      <c r="O15" s="262">
        <v>2170</v>
      </c>
      <c r="P15" s="262"/>
      <c r="Q15" s="262">
        <v>180</v>
      </c>
      <c r="R15" s="263"/>
    </row>
    <row r="16" spans="1:18" s="8" customFormat="1" ht="17.100000000000001" customHeight="1">
      <c r="A16" s="285" t="s">
        <v>38</v>
      </c>
      <c r="B16" s="286"/>
      <c r="C16" s="287">
        <v>1830</v>
      </c>
      <c r="D16" s="287"/>
      <c r="E16" s="287">
        <v>2290</v>
      </c>
      <c r="F16" s="287"/>
      <c r="G16" s="287">
        <v>30</v>
      </c>
      <c r="H16" s="287"/>
      <c r="I16" s="287">
        <v>180</v>
      </c>
      <c r="J16" s="287"/>
      <c r="K16" s="287">
        <v>730</v>
      </c>
      <c r="L16" s="287"/>
      <c r="M16" s="287">
        <v>1150</v>
      </c>
      <c r="N16" s="287"/>
      <c r="O16" s="287">
        <v>2090</v>
      </c>
      <c r="P16" s="287"/>
      <c r="Q16" s="287">
        <v>200</v>
      </c>
      <c r="R16" s="288"/>
    </row>
    <row r="17" spans="1:18" s="8" customFormat="1" ht="17.100000000000001" customHeight="1">
      <c r="A17" s="279" t="s">
        <v>37</v>
      </c>
      <c r="B17" s="280"/>
      <c r="C17" s="262">
        <v>1814</v>
      </c>
      <c r="D17" s="262"/>
      <c r="E17" s="262">
        <v>2282</v>
      </c>
      <c r="F17" s="262"/>
      <c r="G17" s="262">
        <v>86</v>
      </c>
      <c r="H17" s="262"/>
      <c r="I17" s="262">
        <v>206</v>
      </c>
      <c r="J17" s="262"/>
      <c r="K17" s="262">
        <v>726</v>
      </c>
      <c r="L17" s="262"/>
      <c r="M17" s="262">
        <v>1022</v>
      </c>
      <c r="N17" s="262"/>
      <c r="O17" s="262">
        <v>2040</v>
      </c>
      <c r="P17" s="262"/>
      <c r="Q17" s="262">
        <v>242</v>
      </c>
      <c r="R17" s="263"/>
    </row>
    <row r="18" spans="1:18" s="8" customFormat="1" ht="17.100000000000001" customHeight="1">
      <c r="A18" s="279" t="s">
        <v>36</v>
      </c>
      <c r="B18" s="280"/>
      <c r="C18" s="289" t="s">
        <v>34</v>
      </c>
      <c r="D18" s="289"/>
      <c r="E18" s="262">
        <v>2016</v>
      </c>
      <c r="F18" s="262"/>
      <c r="G18" s="262">
        <v>56</v>
      </c>
      <c r="H18" s="262"/>
      <c r="I18" s="262">
        <v>234</v>
      </c>
      <c r="J18" s="262"/>
      <c r="K18" s="262">
        <v>610</v>
      </c>
      <c r="L18" s="262"/>
      <c r="M18" s="262">
        <v>905</v>
      </c>
      <c r="N18" s="262"/>
      <c r="O18" s="262">
        <v>1805</v>
      </c>
      <c r="P18" s="262"/>
      <c r="Q18" s="262">
        <v>211</v>
      </c>
      <c r="R18" s="263"/>
    </row>
    <row r="19" spans="1:18" s="8" customFormat="1" ht="17.100000000000001" customHeight="1">
      <c r="A19" s="256" t="s">
        <v>35</v>
      </c>
      <c r="B19" s="257"/>
      <c r="C19" s="289" t="s">
        <v>34</v>
      </c>
      <c r="D19" s="289"/>
      <c r="E19" s="262">
        <v>1735</v>
      </c>
      <c r="F19" s="262"/>
      <c r="G19" s="262">
        <v>39</v>
      </c>
      <c r="H19" s="262"/>
      <c r="I19" s="262">
        <v>263</v>
      </c>
      <c r="J19" s="262"/>
      <c r="K19" s="262">
        <v>469</v>
      </c>
      <c r="L19" s="262"/>
      <c r="M19" s="262">
        <v>813</v>
      </c>
      <c r="N19" s="262"/>
      <c r="O19" s="262">
        <v>1584</v>
      </c>
      <c r="P19" s="262"/>
      <c r="Q19" s="262">
        <v>151</v>
      </c>
      <c r="R19" s="263"/>
    </row>
    <row r="20" spans="1:18" s="8" customFormat="1" ht="17.100000000000001" customHeight="1" thickBot="1">
      <c r="A20" s="256" t="s">
        <v>295</v>
      </c>
      <c r="B20" s="257"/>
      <c r="C20" s="258" t="s">
        <v>34</v>
      </c>
      <c r="D20" s="258"/>
      <c r="E20" s="259">
        <v>1328</v>
      </c>
      <c r="F20" s="259"/>
      <c r="G20" s="259">
        <v>32</v>
      </c>
      <c r="H20" s="259"/>
      <c r="I20" s="259">
        <v>182</v>
      </c>
      <c r="J20" s="259"/>
      <c r="K20" s="259">
        <v>359</v>
      </c>
      <c r="L20" s="259"/>
      <c r="M20" s="259">
        <v>661</v>
      </c>
      <c r="N20" s="259"/>
      <c r="O20" s="259">
        <v>1234</v>
      </c>
      <c r="P20" s="259"/>
      <c r="Q20" s="259">
        <v>94</v>
      </c>
      <c r="R20" s="260"/>
    </row>
    <row r="21" spans="1:18" s="8" customFormat="1" ht="17.100000000000001" customHeight="1" thickTop="1">
      <c r="A21" s="292" t="s">
        <v>296</v>
      </c>
      <c r="B21" s="293"/>
      <c r="C21" s="294" t="s">
        <v>34</v>
      </c>
      <c r="D21" s="294"/>
      <c r="E21" s="295">
        <v>151701</v>
      </c>
      <c r="F21" s="295"/>
      <c r="G21" s="295">
        <v>4971</v>
      </c>
      <c r="H21" s="295"/>
      <c r="I21" s="295">
        <v>20658</v>
      </c>
      <c r="J21" s="295"/>
      <c r="K21" s="295">
        <v>43147</v>
      </c>
      <c r="L21" s="295"/>
      <c r="M21" s="295">
        <v>65410</v>
      </c>
      <c r="N21" s="295"/>
      <c r="O21" s="295">
        <v>134186</v>
      </c>
      <c r="P21" s="295"/>
      <c r="Q21" s="295">
        <v>17515</v>
      </c>
      <c r="R21" s="299"/>
    </row>
    <row r="22" spans="1:18" s="8" customFormat="1" ht="17.100000000000001" customHeight="1">
      <c r="A22" s="296" t="s">
        <v>297</v>
      </c>
      <c r="B22" s="297"/>
      <c r="C22" s="298" t="s">
        <v>34</v>
      </c>
      <c r="D22" s="298"/>
      <c r="E22" s="290">
        <v>1216</v>
      </c>
      <c r="F22" s="290"/>
      <c r="G22" s="290">
        <v>66</v>
      </c>
      <c r="H22" s="290"/>
      <c r="I22" s="290">
        <v>281</v>
      </c>
      <c r="J22" s="290"/>
      <c r="K22" s="290">
        <v>426</v>
      </c>
      <c r="L22" s="290"/>
      <c r="M22" s="290">
        <v>419</v>
      </c>
      <c r="N22" s="290"/>
      <c r="O22" s="290">
        <v>1192</v>
      </c>
      <c r="P22" s="290"/>
      <c r="Q22" s="290">
        <v>24</v>
      </c>
      <c r="R22" s="291"/>
    </row>
    <row r="23" spans="1:18" s="8" customFormat="1" ht="17.100000000000001" customHeight="1" thickBot="1">
      <c r="A23" s="325" t="s">
        <v>298</v>
      </c>
      <c r="B23" s="326"/>
      <c r="C23" s="327" t="s">
        <v>34</v>
      </c>
      <c r="D23" s="327"/>
      <c r="E23" s="300">
        <v>2409</v>
      </c>
      <c r="F23" s="300"/>
      <c r="G23" s="300">
        <v>72</v>
      </c>
      <c r="H23" s="300"/>
      <c r="I23" s="300">
        <v>316</v>
      </c>
      <c r="J23" s="300"/>
      <c r="K23" s="300">
        <v>622</v>
      </c>
      <c r="L23" s="300"/>
      <c r="M23" s="300">
        <v>1207</v>
      </c>
      <c r="N23" s="300"/>
      <c r="O23" s="300">
        <v>2217</v>
      </c>
      <c r="P23" s="300"/>
      <c r="Q23" s="300">
        <v>192</v>
      </c>
      <c r="R23" s="301"/>
    </row>
    <row r="24" spans="1:18" s="8" customFormat="1" ht="12">
      <c r="R24" s="6" t="s">
        <v>277</v>
      </c>
    </row>
    <row r="26" spans="1:18" ht="17.25">
      <c r="A26" s="2" t="s">
        <v>334</v>
      </c>
    </row>
    <row r="27" spans="1:18" ht="9.9499999999999993" customHeight="1" thickBot="1"/>
    <row r="28" spans="1:18" s="8" customFormat="1" ht="20.25" customHeight="1" thickBot="1">
      <c r="A28" s="302" t="s">
        <v>279</v>
      </c>
      <c r="B28" s="303"/>
      <c r="C28" s="308" t="s">
        <v>33</v>
      </c>
      <c r="D28" s="309"/>
      <c r="E28" s="312" t="s">
        <v>32</v>
      </c>
      <c r="F28" s="315" t="s">
        <v>31</v>
      </c>
      <c r="G28" s="316"/>
      <c r="H28" s="316"/>
      <c r="I28" s="316"/>
      <c r="J28" s="316"/>
      <c r="K28" s="316"/>
      <c r="L28" s="316"/>
      <c r="M28" s="316"/>
      <c r="N28" s="316"/>
      <c r="O28" s="317"/>
      <c r="P28" s="312" t="s">
        <v>30</v>
      </c>
      <c r="Q28" s="312" t="s">
        <v>29</v>
      </c>
      <c r="R28" s="322" t="s">
        <v>28</v>
      </c>
    </row>
    <row r="29" spans="1:18" s="8" customFormat="1" ht="20.25" customHeight="1" thickTop="1" thickBot="1">
      <c r="A29" s="304"/>
      <c r="B29" s="305"/>
      <c r="C29" s="310"/>
      <c r="D29" s="311"/>
      <c r="E29" s="313"/>
      <c r="F29" s="328" t="s">
        <v>27</v>
      </c>
      <c r="G29" s="329" t="s">
        <v>26</v>
      </c>
      <c r="H29" s="330"/>
      <c r="I29" s="330"/>
      <c r="J29" s="330"/>
      <c r="K29" s="330"/>
      <c r="L29" s="330"/>
      <c r="M29" s="330"/>
      <c r="N29" s="330"/>
      <c r="O29" s="331"/>
      <c r="P29" s="313"/>
      <c r="Q29" s="313"/>
      <c r="R29" s="323"/>
    </row>
    <row r="30" spans="1:18" s="8" customFormat="1" ht="50.1" customHeight="1" thickTop="1" thickBot="1">
      <c r="A30" s="306"/>
      <c r="B30" s="307"/>
      <c r="C30" s="310"/>
      <c r="D30" s="311"/>
      <c r="E30" s="314"/>
      <c r="F30" s="314"/>
      <c r="G30" s="10" t="s">
        <v>25</v>
      </c>
      <c r="H30" s="10" t="s">
        <v>24</v>
      </c>
      <c r="I30" s="10" t="s">
        <v>23</v>
      </c>
      <c r="J30" s="10" t="s">
        <v>22</v>
      </c>
      <c r="K30" s="10" t="s">
        <v>21</v>
      </c>
      <c r="L30" s="10" t="s">
        <v>20</v>
      </c>
      <c r="M30" s="10" t="s">
        <v>19</v>
      </c>
      <c r="N30" s="10" t="s">
        <v>18</v>
      </c>
      <c r="O30" s="10" t="s">
        <v>17</v>
      </c>
      <c r="P30" s="314"/>
      <c r="Q30" s="314"/>
      <c r="R30" s="324"/>
    </row>
    <row r="31" spans="1:18" s="8" customFormat="1" ht="17.100000000000001" customHeight="1" thickTop="1">
      <c r="A31" s="318" t="s">
        <v>16</v>
      </c>
      <c r="B31" s="319"/>
      <c r="C31" s="320">
        <v>816</v>
      </c>
      <c r="D31" s="321"/>
      <c r="E31" s="84">
        <v>34</v>
      </c>
      <c r="F31" s="85" t="s">
        <v>299</v>
      </c>
      <c r="G31" s="84">
        <v>27</v>
      </c>
      <c r="H31" s="84">
        <v>147</v>
      </c>
      <c r="I31" s="84">
        <v>126</v>
      </c>
      <c r="J31" s="84">
        <v>80</v>
      </c>
      <c r="K31" s="84">
        <v>55</v>
      </c>
      <c r="L31" s="84">
        <v>8</v>
      </c>
      <c r="M31" s="84">
        <v>6</v>
      </c>
      <c r="N31" s="86">
        <v>9</v>
      </c>
      <c r="O31" s="85" t="s">
        <v>299</v>
      </c>
      <c r="P31" s="84">
        <v>19</v>
      </c>
      <c r="Q31" s="84">
        <v>53</v>
      </c>
      <c r="R31" s="87">
        <v>50</v>
      </c>
    </row>
    <row r="32" spans="1:18" s="8" customFormat="1" ht="17.100000000000001" customHeight="1">
      <c r="A32" s="349" t="s">
        <v>15</v>
      </c>
      <c r="B32" s="13" t="s">
        <v>14</v>
      </c>
      <c r="C32" s="352">
        <v>35</v>
      </c>
      <c r="D32" s="353"/>
      <c r="E32" s="88">
        <v>4</v>
      </c>
      <c r="F32" s="88" t="s">
        <v>1</v>
      </c>
      <c r="G32" s="89">
        <v>23</v>
      </c>
      <c r="H32" s="89">
        <v>3</v>
      </c>
      <c r="I32" s="89">
        <v>3</v>
      </c>
      <c r="J32" s="89">
        <v>1</v>
      </c>
      <c r="K32" s="88">
        <v>1</v>
      </c>
      <c r="L32" s="88" t="s">
        <v>1</v>
      </c>
      <c r="M32" s="88" t="s">
        <v>1</v>
      </c>
      <c r="N32" s="88" t="s">
        <v>1</v>
      </c>
      <c r="O32" s="88" t="s">
        <v>1</v>
      </c>
      <c r="P32" s="88" t="s">
        <v>1</v>
      </c>
      <c r="Q32" s="88" t="s">
        <v>1</v>
      </c>
      <c r="R32" s="90" t="s">
        <v>1</v>
      </c>
    </row>
    <row r="33" spans="1:18" s="8" customFormat="1" ht="17.100000000000001" customHeight="1">
      <c r="A33" s="350"/>
      <c r="B33" s="14" t="s">
        <v>13</v>
      </c>
      <c r="C33" s="342">
        <v>68</v>
      </c>
      <c r="D33" s="343"/>
      <c r="E33" s="91">
        <v>21</v>
      </c>
      <c r="F33" s="92" t="s">
        <v>1</v>
      </c>
      <c r="G33" s="92" t="s">
        <v>299</v>
      </c>
      <c r="H33" s="91">
        <v>1</v>
      </c>
      <c r="I33" s="91">
        <v>9</v>
      </c>
      <c r="J33" s="91">
        <v>3</v>
      </c>
      <c r="K33" s="91">
        <v>2</v>
      </c>
      <c r="L33" s="92" t="s">
        <v>1</v>
      </c>
      <c r="M33" s="91">
        <v>2</v>
      </c>
      <c r="N33" s="91">
        <v>5</v>
      </c>
      <c r="O33" s="92" t="s">
        <v>1</v>
      </c>
      <c r="P33" s="92" t="s">
        <v>1</v>
      </c>
      <c r="Q33" s="92" t="s">
        <v>1</v>
      </c>
      <c r="R33" s="93" t="s">
        <v>1</v>
      </c>
    </row>
    <row r="34" spans="1:18" s="8" customFormat="1" ht="17.100000000000001" customHeight="1">
      <c r="A34" s="350"/>
      <c r="B34" s="14" t="s">
        <v>12</v>
      </c>
      <c r="C34" s="342">
        <v>77</v>
      </c>
      <c r="D34" s="343"/>
      <c r="E34" s="91">
        <v>2</v>
      </c>
      <c r="F34" s="92" t="s">
        <v>1</v>
      </c>
      <c r="G34" s="92" t="s">
        <v>1</v>
      </c>
      <c r="H34" s="91">
        <v>5</v>
      </c>
      <c r="I34" s="91">
        <v>23</v>
      </c>
      <c r="J34" s="91">
        <v>9</v>
      </c>
      <c r="K34" s="91">
        <v>5</v>
      </c>
      <c r="L34" s="91">
        <v>1</v>
      </c>
      <c r="M34" s="91">
        <v>1</v>
      </c>
      <c r="N34" s="92" t="s">
        <v>1</v>
      </c>
      <c r="O34" s="92" t="s">
        <v>1</v>
      </c>
      <c r="P34" s="91">
        <v>2</v>
      </c>
      <c r="Q34" s="92" t="s">
        <v>1</v>
      </c>
      <c r="R34" s="93" t="s">
        <v>1</v>
      </c>
    </row>
    <row r="35" spans="1:18" s="8" customFormat="1" ht="17.100000000000001" customHeight="1">
      <c r="A35" s="350"/>
      <c r="B35" s="14" t="s">
        <v>11</v>
      </c>
      <c r="C35" s="342">
        <v>90</v>
      </c>
      <c r="D35" s="343"/>
      <c r="E35" s="91">
        <v>1</v>
      </c>
      <c r="F35" s="92" t="s">
        <v>1</v>
      </c>
      <c r="G35" s="92" t="s">
        <v>1</v>
      </c>
      <c r="H35" s="91">
        <v>7</v>
      </c>
      <c r="I35" s="91">
        <v>4</v>
      </c>
      <c r="J35" s="91">
        <v>21</v>
      </c>
      <c r="K35" s="91">
        <v>25</v>
      </c>
      <c r="L35" s="91">
        <v>5</v>
      </c>
      <c r="M35" s="91">
        <v>3</v>
      </c>
      <c r="N35" s="91">
        <v>4</v>
      </c>
      <c r="O35" s="92" t="s">
        <v>299</v>
      </c>
      <c r="P35" s="92">
        <v>2</v>
      </c>
      <c r="Q35" s="92">
        <v>3</v>
      </c>
      <c r="R35" s="93" t="s">
        <v>299</v>
      </c>
    </row>
    <row r="36" spans="1:18" s="8" customFormat="1" ht="17.100000000000001" customHeight="1">
      <c r="A36" s="350"/>
      <c r="B36" s="15" t="s">
        <v>10</v>
      </c>
      <c r="C36" s="354">
        <v>44</v>
      </c>
      <c r="D36" s="355"/>
      <c r="E36" s="94">
        <v>1</v>
      </c>
      <c r="F36" s="95" t="s">
        <v>1</v>
      </c>
      <c r="G36" s="94">
        <v>1</v>
      </c>
      <c r="H36" s="94">
        <v>6</v>
      </c>
      <c r="I36" s="95">
        <v>2</v>
      </c>
      <c r="J36" s="95" t="s">
        <v>1</v>
      </c>
      <c r="K36" s="95" t="s">
        <v>1</v>
      </c>
      <c r="L36" s="95" t="s">
        <v>1</v>
      </c>
      <c r="M36" s="95" t="s">
        <v>1</v>
      </c>
      <c r="N36" s="95" t="s">
        <v>1</v>
      </c>
      <c r="O36" s="95" t="s">
        <v>1</v>
      </c>
      <c r="P36" s="94">
        <v>3</v>
      </c>
      <c r="Q36" s="94">
        <v>4</v>
      </c>
      <c r="R36" s="96" t="s">
        <v>1</v>
      </c>
    </row>
    <row r="37" spans="1:18" s="8" customFormat="1" ht="17.100000000000001" customHeight="1">
      <c r="A37" s="350"/>
      <c r="B37" s="11" t="s">
        <v>9</v>
      </c>
      <c r="C37" s="340">
        <v>83</v>
      </c>
      <c r="D37" s="341"/>
      <c r="E37" s="92">
        <v>1</v>
      </c>
      <c r="F37" s="92" t="s">
        <v>1</v>
      </c>
      <c r="G37" s="92">
        <v>6</v>
      </c>
      <c r="H37" s="92">
        <v>21</v>
      </c>
      <c r="I37" s="92">
        <v>12</v>
      </c>
      <c r="J37" s="92">
        <v>10</v>
      </c>
      <c r="K37" s="92">
        <v>4</v>
      </c>
      <c r="L37" s="92" t="s">
        <v>299</v>
      </c>
      <c r="M37" s="92" t="s">
        <v>299</v>
      </c>
      <c r="N37" s="92" t="s">
        <v>299</v>
      </c>
      <c r="O37" s="92" t="s">
        <v>1</v>
      </c>
      <c r="P37" s="92">
        <v>1</v>
      </c>
      <c r="Q37" s="92">
        <v>8</v>
      </c>
      <c r="R37" s="93">
        <v>11</v>
      </c>
    </row>
    <row r="38" spans="1:18" s="8" customFormat="1" ht="17.100000000000001" customHeight="1">
      <c r="A38" s="350"/>
      <c r="B38" s="11" t="s">
        <v>8</v>
      </c>
      <c r="C38" s="340">
        <v>96</v>
      </c>
      <c r="D38" s="341"/>
      <c r="E38" s="92" t="s">
        <v>1</v>
      </c>
      <c r="F38" s="92" t="s">
        <v>299</v>
      </c>
      <c r="G38" s="92">
        <v>10</v>
      </c>
      <c r="H38" s="92">
        <v>21</v>
      </c>
      <c r="I38" s="92">
        <v>25</v>
      </c>
      <c r="J38" s="92">
        <v>8</v>
      </c>
      <c r="K38" s="92">
        <v>2</v>
      </c>
      <c r="L38" s="92" t="s">
        <v>1</v>
      </c>
      <c r="M38" s="92" t="s">
        <v>1</v>
      </c>
      <c r="N38" s="92" t="s">
        <v>1</v>
      </c>
      <c r="O38" s="92" t="s">
        <v>1</v>
      </c>
      <c r="P38" s="92">
        <v>2</v>
      </c>
      <c r="Q38" s="92">
        <v>8</v>
      </c>
      <c r="R38" s="93" t="s">
        <v>299</v>
      </c>
    </row>
    <row r="39" spans="1:18" s="8" customFormat="1" ht="17.100000000000001" customHeight="1">
      <c r="A39" s="350"/>
      <c r="B39" s="11" t="s">
        <v>7</v>
      </c>
      <c r="C39" s="342">
        <v>82</v>
      </c>
      <c r="D39" s="343"/>
      <c r="E39" s="92" t="s">
        <v>1</v>
      </c>
      <c r="F39" s="92" t="s">
        <v>1</v>
      </c>
      <c r="G39" s="92">
        <v>1</v>
      </c>
      <c r="H39" s="91">
        <v>23</v>
      </c>
      <c r="I39" s="91">
        <v>5</v>
      </c>
      <c r="J39" s="91">
        <v>5</v>
      </c>
      <c r="K39" s="92" t="s">
        <v>1</v>
      </c>
      <c r="L39" s="92" t="s">
        <v>1</v>
      </c>
      <c r="M39" s="92" t="s">
        <v>1</v>
      </c>
      <c r="N39" s="92" t="s">
        <v>1</v>
      </c>
      <c r="O39" s="92" t="s">
        <v>1</v>
      </c>
      <c r="P39" s="91">
        <v>5</v>
      </c>
      <c r="Q39" s="91">
        <v>16</v>
      </c>
      <c r="R39" s="97">
        <v>4</v>
      </c>
    </row>
    <row r="40" spans="1:18" s="8" customFormat="1" ht="17.100000000000001" customHeight="1">
      <c r="A40" s="350"/>
      <c r="B40" s="11" t="s">
        <v>6</v>
      </c>
      <c r="C40" s="340">
        <v>103</v>
      </c>
      <c r="D40" s="341"/>
      <c r="E40" s="92" t="s">
        <v>1</v>
      </c>
      <c r="F40" s="92" t="s">
        <v>1</v>
      </c>
      <c r="G40" s="92">
        <v>4</v>
      </c>
      <c r="H40" s="92">
        <v>15</v>
      </c>
      <c r="I40" s="92">
        <v>10</v>
      </c>
      <c r="J40" s="92">
        <v>8</v>
      </c>
      <c r="K40" s="92">
        <v>7</v>
      </c>
      <c r="L40" s="92" t="s">
        <v>1</v>
      </c>
      <c r="M40" s="92" t="s">
        <v>1</v>
      </c>
      <c r="N40" s="92" t="s">
        <v>1</v>
      </c>
      <c r="O40" s="92" t="s">
        <v>1</v>
      </c>
      <c r="P40" s="92">
        <v>2</v>
      </c>
      <c r="Q40" s="92">
        <v>7</v>
      </c>
      <c r="R40" s="93">
        <v>28</v>
      </c>
    </row>
    <row r="41" spans="1:18" s="8" customFormat="1" ht="17.100000000000001" customHeight="1">
      <c r="A41" s="350"/>
      <c r="B41" s="11" t="s">
        <v>5</v>
      </c>
      <c r="C41" s="340">
        <v>80</v>
      </c>
      <c r="D41" s="341"/>
      <c r="E41" s="92">
        <v>2</v>
      </c>
      <c r="F41" s="92" t="s">
        <v>1</v>
      </c>
      <c r="G41" s="92">
        <v>1</v>
      </c>
      <c r="H41" s="92">
        <v>36</v>
      </c>
      <c r="I41" s="92">
        <v>15</v>
      </c>
      <c r="J41" s="92">
        <v>10</v>
      </c>
      <c r="K41" s="92">
        <v>9</v>
      </c>
      <c r="L41" s="92">
        <v>2</v>
      </c>
      <c r="M41" s="92" t="s">
        <v>299</v>
      </c>
      <c r="N41" s="98" t="s">
        <v>1</v>
      </c>
      <c r="O41" s="92" t="s">
        <v>1</v>
      </c>
      <c r="P41" s="92">
        <v>1</v>
      </c>
      <c r="Q41" s="92" t="s">
        <v>1</v>
      </c>
      <c r="R41" s="93">
        <v>3</v>
      </c>
    </row>
    <row r="42" spans="1:18" s="8" customFormat="1" ht="17.100000000000001" customHeight="1" thickBot="1">
      <c r="A42" s="351"/>
      <c r="B42" s="12" t="s">
        <v>4</v>
      </c>
      <c r="C42" s="344">
        <v>58</v>
      </c>
      <c r="D42" s="345"/>
      <c r="E42" s="99">
        <v>2</v>
      </c>
      <c r="F42" s="99" t="s">
        <v>1</v>
      </c>
      <c r="G42" s="99">
        <v>1</v>
      </c>
      <c r="H42" s="99">
        <v>9</v>
      </c>
      <c r="I42" s="99">
        <v>20</v>
      </c>
      <c r="J42" s="99">
        <v>5</v>
      </c>
      <c r="K42" s="99">
        <v>1</v>
      </c>
      <c r="L42" s="99" t="s">
        <v>1</v>
      </c>
      <c r="M42" s="99" t="s">
        <v>1</v>
      </c>
      <c r="N42" s="99" t="s">
        <v>1</v>
      </c>
      <c r="O42" s="99" t="s">
        <v>1</v>
      </c>
      <c r="P42" s="99">
        <v>1</v>
      </c>
      <c r="Q42" s="99">
        <v>7</v>
      </c>
      <c r="R42" s="100">
        <v>4</v>
      </c>
    </row>
    <row r="43" spans="1:18" s="8" customFormat="1" ht="17.100000000000001" customHeight="1" thickTop="1">
      <c r="A43" s="346" t="s">
        <v>3</v>
      </c>
      <c r="B43" s="319"/>
      <c r="C43" s="347">
        <v>79067</v>
      </c>
      <c r="D43" s="348"/>
      <c r="E43" s="101">
        <v>2595</v>
      </c>
      <c r="F43" s="101">
        <v>47</v>
      </c>
      <c r="G43" s="101">
        <v>2002</v>
      </c>
      <c r="H43" s="101">
        <v>10652</v>
      </c>
      <c r="I43" s="101">
        <v>16810</v>
      </c>
      <c r="J43" s="101">
        <v>7495</v>
      </c>
      <c r="K43" s="101">
        <v>3339</v>
      </c>
      <c r="L43" s="101">
        <v>494</v>
      </c>
      <c r="M43" s="101">
        <v>430</v>
      </c>
      <c r="N43" s="101">
        <v>252</v>
      </c>
      <c r="O43" s="101">
        <v>401</v>
      </c>
      <c r="P43" s="101">
        <v>409</v>
      </c>
      <c r="Q43" s="101">
        <v>2293</v>
      </c>
      <c r="R43" s="102">
        <v>13950</v>
      </c>
    </row>
    <row r="44" spans="1:18" s="8" customFormat="1" ht="17.100000000000001" customHeight="1">
      <c r="A44" s="332" t="s">
        <v>2</v>
      </c>
      <c r="B44" s="333"/>
      <c r="C44" s="334">
        <v>250</v>
      </c>
      <c r="D44" s="335"/>
      <c r="E44" s="103">
        <v>2</v>
      </c>
      <c r="F44" s="103" t="s">
        <v>1</v>
      </c>
      <c r="G44" s="103">
        <v>1</v>
      </c>
      <c r="H44" s="103">
        <v>28</v>
      </c>
      <c r="I44" s="103">
        <v>57</v>
      </c>
      <c r="J44" s="103">
        <v>32</v>
      </c>
      <c r="K44" s="103">
        <v>13</v>
      </c>
      <c r="L44" s="103">
        <v>3</v>
      </c>
      <c r="M44" s="103" t="s">
        <v>299</v>
      </c>
      <c r="N44" s="103" t="s">
        <v>299</v>
      </c>
      <c r="O44" s="103">
        <v>10</v>
      </c>
      <c r="P44" s="103">
        <v>28</v>
      </c>
      <c r="Q44" s="103">
        <v>18</v>
      </c>
      <c r="R44" s="104">
        <v>3</v>
      </c>
    </row>
    <row r="45" spans="1:18" s="8" customFormat="1" ht="17.100000000000001" customHeight="1" thickBot="1">
      <c r="A45" s="336" t="s">
        <v>0</v>
      </c>
      <c r="B45" s="337"/>
      <c r="C45" s="338">
        <v>1255</v>
      </c>
      <c r="D45" s="339"/>
      <c r="E45" s="105">
        <v>16</v>
      </c>
      <c r="F45" s="105">
        <v>4</v>
      </c>
      <c r="G45" s="105">
        <v>32</v>
      </c>
      <c r="H45" s="105">
        <v>182</v>
      </c>
      <c r="I45" s="105">
        <v>230</v>
      </c>
      <c r="J45" s="105">
        <v>164</v>
      </c>
      <c r="K45" s="105">
        <v>50</v>
      </c>
      <c r="L45" s="105">
        <v>3</v>
      </c>
      <c r="M45" s="105">
        <v>3</v>
      </c>
      <c r="N45" s="105">
        <v>3</v>
      </c>
      <c r="O45" s="105">
        <v>18</v>
      </c>
      <c r="P45" s="105">
        <v>29</v>
      </c>
      <c r="Q45" s="105">
        <v>46</v>
      </c>
      <c r="R45" s="106">
        <v>59</v>
      </c>
    </row>
    <row r="46" spans="1:18" s="8" customFormat="1" ht="12">
      <c r="R46" s="6" t="s">
        <v>300</v>
      </c>
    </row>
    <row r="47" spans="1:18" s="8" customFormat="1" ht="12"/>
  </sheetData>
  <mergeCells count="191">
    <mergeCell ref="A44:B44"/>
    <mergeCell ref="C44:D44"/>
    <mergeCell ref="A45:B45"/>
    <mergeCell ref="C45:D45"/>
    <mergeCell ref="C37:D37"/>
    <mergeCell ref="C38:D38"/>
    <mergeCell ref="C39:D39"/>
    <mergeCell ref="C40:D40"/>
    <mergeCell ref="C41:D41"/>
    <mergeCell ref="C42:D42"/>
    <mergeCell ref="A43:B43"/>
    <mergeCell ref="C43:D43"/>
    <mergeCell ref="A32:A42"/>
    <mergeCell ref="C32:D32"/>
    <mergeCell ref="C33:D33"/>
    <mergeCell ref="C34:D34"/>
    <mergeCell ref="C35:D35"/>
    <mergeCell ref="C36:D36"/>
    <mergeCell ref="M23:N23"/>
    <mergeCell ref="O23:P23"/>
    <mergeCell ref="Q23:R23"/>
    <mergeCell ref="A28:B30"/>
    <mergeCell ref="C28:D30"/>
    <mergeCell ref="E28:E30"/>
    <mergeCell ref="F28:O28"/>
    <mergeCell ref="P28:P30"/>
    <mergeCell ref="A31:B31"/>
    <mergeCell ref="C31:D31"/>
    <mergeCell ref="Q28:Q30"/>
    <mergeCell ref="R28:R30"/>
    <mergeCell ref="A23:B23"/>
    <mergeCell ref="C23:D23"/>
    <mergeCell ref="E23:F23"/>
    <mergeCell ref="G23:H23"/>
    <mergeCell ref="I23:J23"/>
    <mergeCell ref="K23:L23"/>
    <mergeCell ref="F29:F30"/>
    <mergeCell ref="G29:O29"/>
    <mergeCell ref="M22:N22"/>
    <mergeCell ref="O22:P22"/>
    <mergeCell ref="Q22:R22"/>
    <mergeCell ref="A21:B21"/>
    <mergeCell ref="C21:D21"/>
    <mergeCell ref="E21:F21"/>
    <mergeCell ref="G21:H21"/>
    <mergeCell ref="I21:J21"/>
    <mergeCell ref="K21:L21"/>
    <mergeCell ref="M21:N21"/>
    <mergeCell ref="A22:B22"/>
    <mergeCell ref="C22:D22"/>
    <mergeCell ref="E22:F22"/>
    <mergeCell ref="G22:H22"/>
    <mergeCell ref="I22:J22"/>
    <mergeCell ref="K22:L22"/>
    <mergeCell ref="O21:P21"/>
    <mergeCell ref="Q21:R21"/>
    <mergeCell ref="O18:P18"/>
    <mergeCell ref="Q18:R18"/>
    <mergeCell ref="A19:B19"/>
    <mergeCell ref="C19:D19"/>
    <mergeCell ref="E19:F19"/>
    <mergeCell ref="G19:H19"/>
    <mergeCell ref="I19:J19"/>
    <mergeCell ref="O19:P19"/>
    <mergeCell ref="Q19:R19"/>
    <mergeCell ref="K19:L19"/>
    <mergeCell ref="M19:N19"/>
    <mergeCell ref="A18:B18"/>
    <mergeCell ref="C18:D18"/>
    <mergeCell ref="E18:F18"/>
    <mergeCell ref="G18:H18"/>
    <mergeCell ref="I18:J18"/>
    <mergeCell ref="K18:L18"/>
    <mergeCell ref="M18:N18"/>
    <mergeCell ref="K15:L15"/>
    <mergeCell ref="M15:N15"/>
    <mergeCell ref="Q17:R17"/>
    <mergeCell ref="A16:B16"/>
    <mergeCell ref="C16:D16"/>
    <mergeCell ref="E16:F16"/>
    <mergeCell ref="G16:H16"/>
    <mergeCell ref="I16:J16"/>
    <mergeCell ref="K16:L16"/>
    <mergeCell ref="M16:N16"/>
    <mergeCell ref="O16:P16"/>
    <mergeCell ref="Q16:R16"/>
    <mergeCell ref="O15:P15"/>
    <mergeCell ref="Q15:R15"/>
    <mergeCell ref="A17:B17"/>
    <mergeCell ref="C17:D17"/>
    <mergeCell ref="E17:F17"/>
    <mergeCell ref="G17:H17"/>
    <mergeCell ref="I17:J17"/>
    <mergeCell ref="K17:L17"/>
    <mergeCell ref="M17:N17"/>
    <mergeCell ref="O17:P17"/>
    <mergeCell ref="A15:B15"/>
    <mergeCell ref="C15:D15"/>
    <mergeCell ref="E15:F15"/>
    <mergeCell ref="G15:H15"/>
    <mergeCell ref="I15:J15"/>
    <mergeCell ref="K11:L11"/>
    <mergeCell ref="M11:N11"/>
    <mergeCell ref="Q13:R13"/>
    <mergeCell ref="A12:B12"/>
    <mergeCell ref="C12:D12"/>
    <mergeCell ref="E12:F12"/>
    <mergeCell ref="G12:H12"/>
    <mergeCell ref="I12:J12"/>
    <mergeCell ref="K12:L12"/>
    <mergeCell ref="M12:N12"/>
    <mergeCell ref="O12:P12"/>
    <mergeCell ref="Q12:R12"/>
    <mergeCell ref="O11:P11"/>
    <mergeCell ref="Q11:R11"/>
    <mergeCell ref="A13:B13"/>
    <mergeCell ref="C13:D13"/>
    <mergeCell ref="E13:F13"/>
    <mergeCell ref="G13:H13"/>
    <mergeCell ref="I13:J13"/>
    <mergeCell ref="G11:H11"/>
    <mergeCell ref="I11:J11"/>
    <mergeCell ref="A10:B10"/>
    <mergeCell ref="C10:D10"/>
    <mergeCell ref="E10:F10"/>
    <mergeCell ref="G10:H10"/>
    <mergeCell ref="I10:J10"/>
    <mergeCell ref="K10:L10"/>
    <mergeCell ref="M10:N10"/>
    <mergeCell ref="O10:P10"/>
    <mergeCell ref="Q14:R14"/>
    <mergeCell ref="K13:L13"/>
    <mergeCell ref="M13:N13"/>
    <mergeCell ref="O13:P13"/>
    <mergeCell ref="A14:B14"/>
    <mergeCell ref="C14:D14"/>
    <mergeCell ref="E14:F14"/>
    <mergeCell ref="G14:H14"/>
    <mergeCell ref="I14:J14"/>
    <mergeCell ref="K14:L14"/>
    <mergeCell ref="M14:N14"/>
    <mergeCell ref="O14:P14"/>
    <mergeCell ref="Q10:R10"/>
    <mergeCell ref="A11:B11"/>
    <mergeCell ref="C11:D11"/>
    <mergeCell ref="E11:F11"/>
    <mergeCell ref="Q9:R9"/>
    <mergeCell ref="O7:P7"/>
    <mergeCell ref="Q7:R7"/>
    <mergeCell ref="A8:B8"/>
    <mergeCell ref="C8:D8"/>
    <mergeCell ref="E8:F8"/>
    <mergeCell ref="G8:H8"/>
    <mergeCell ref="I8:J8"/>
    <mergeCell ref="K8:L8"/>
    <mergeCell ref="M8:N8"/>
    <mergeCell ref="A9:B9"/>
    <mergeCell ref="C9:D9"/>
    <mergeCell ref="E9:F9"/>
    <mergeCell ref="G9:H9"/>
    <mergeCell ref="I9:J9"/>
    <mergeCell ref="K9:L9"/>
    <mergeCell ref="M9:N9"/>
    <mergeCell ref="O9:P9"/>
    <mergeCell ref="O6:P6"/>
    <mergeCell ref="Q8:R8"/>
    <mergeCell ref="A5:B6"/>
    <mergeCell ref="C5:D6"/>
    <mergeCell ref="E5:F6"/>
    <mergeCell ref="G5:P5"/>
    <mergeCell ref="Q5:R6"/>
    <mergeCell ref="G6:H6"/>
    <mergeCell ref="I6:J6"/>
    <mergeCell ref="K6:L6"/>
    <mergeCell ref="M6:N6"/>
    <mergeCell ref="O8:P8"/>
    <mergeCell ref="A7:B7"/>
    <mergeCell ref="C7:D7"/>
    <mergeCell ref="E7:F7"/>
    <mergeCell ref="G7:J7"/>
    <mergeCell ref="K7:L7"/>
    <mergeCell ref="M7:N7"/>
    <mergeCell ref="A20:B20"/>
    <mergeCell ref="C20:D20"/>
    <mergeCell ref="E20:F20"/>
    <mergeCell ref="G20:H20"/>
    <mergeCell ref="I20:J20"/>
    <mergeCell ref="K20:L20"/>
    <mergeCell ref="M20:N20"/>
    <mergeCell ref="O20:P20"/>
    <mergeCell ref="Q20:R20"/>
  </mergeCells>
  <phoneticPr fontId="3"/>
  <printOptions horizontalCentered="1"/>
  <pageMargins left="0.78740157480314965" right="0.59055118110236227" top="0.78740157480314965" bottom="0.78740157480314965" header="0.31496062992125984" footer="0.31496062992125984"/>
  <pageSetup paperSize="9" scale="87" orientation="portrait" r:id="rId1"/>
  <headerFooter>
    <oddFooter>&amp;C&amp;"ＭＳ Ｐ明朝,標準"－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77C3-27C0-4ED6-9FEE-915F576A58A6}">
  <sheetPr>
    <tabColor rgb="FFFFC000"/>
  </sheetPr>
  <dimension ref="A1:M36"/>
  <sheetViews>
    <sheetView view="pageBreakPreview" zoomScaleNormal="100" zoomScaleSheetLayoutView="100" workbookViewId="0">
      <selection activeCell="E22" sqref="E22:E23"/>
    </sheetView>
  </sheetViews>
  <sheetFormatPr defaultColWidth="9" defaultRowHeight="13.5"/>
  <cols>
    <col min="1" max="1" width="3.375" style="1" customWidth="1"/>
    <col min="2" max="2" width="11.375" style="1" customWidth="1"/>
    <col min="3" max="9" width="8.125" style="1" customWidth="1"/>
    <col min="10" max="10" width="9.125" style="1" bestFit="1" customWidth="1"/>
    <col min="11" max="11" width="9" style="1" customWidth="1"/>
    <col min="12" max="16384" width="9" style="1"/>
  </cols>
  <sheetData>
    <row r="1" spans="1:13" ht="17.25">
      <c r="A1" s="2" t="s">
        <v>335</v>
      </c>
    </row>
    <row r="2" spans="1:13" ht="14.25" thickBot="1">
      <c r="A2" s="8"/>
      <c r="B2" s="8"/>
      <c r="C2" s="8"/>
      <c r="D2" s="8"/>
      <c r="E2" s="8"/>
      <c r="F2" s="8"/>
      <c r="G2" s="8"/>
      <c r="H2" s="8"/>
      <c r="I2" s="81" t="s">
        <v>76</v>
      </c>
    </row>
    <row r="3" spans="1:13" ht="30" customHeight="1">
      <c r="A3" s="264" t="s">
        <v>74</v>
      </c>
      <c r="B3" s="265"/>
      <c r="C3" s="75">
        <v>48</v>
      </c>
      <c r="D3" s="75">
        <v>53</v>
      </c>
      <c r="E3" s="75">
        <v>58</v>
      </c>
      <c r="F3" s="75">
        <v>63</v>
      </c>
      <c r="G3" s="75">
        <v>5</v>
      </c>
      <c r="H3" s="75">
        <v>10</v>
      </c>
      <c r="I3" s="76">
        <v>15</v>
      </c>
    </row>
    <row r="4" spans="1:13" ht="20.100000000000001" customHeight="1">
      <c r="A4" s="356" t="s">
        <v>73</v>
      </c>
      <c r="B4" s="357"/>
      <c r="C4" s="16">
        <v>2775</v>
      </c>
      <c r="D4" s="16">
        <v>3265</v>
      </c>
      <c r="E4" s="16">
        <v>3334</v>
      </c>
      <c r="F4" s="16">
        <v>3008</v>
      </c>
      <c r="G4" s="16">
        <v>2590</v>
      </c>
      <c r="H4" s="16">
        <v>2665</v>
      </c>
      <c r="I4" s="17">
        <v>2168</v>
      </c>
      <c r="M4" s="5"/>
    </row>
    <row r="5" spans="1:13" ht="20.100000000000001" customHeight="1">
      <c r="A5" s="358" t="s">
        <v>72</v>
      </c>
      <c r="B5" s="359"/>
      <c r="C5" s="18">
        <v>361</v>
      </c>
      <c r="D5" s="18">
        <v>264</v>
      </c>
      <c r="E5" s="18">
        <v>170</v>
      </c>
      <c r="F5" s="18">
        <v>121</v>
      </c>
      <c r="G5" s="18">
        <v>74</v>
      </c>
      <c r="H5" s="18">
        <v>54</v>
      </c>
      <c r="I5" s="19">
        <v>44</v>
      </c>
    </row>
    <row r="6" spans="1:13" ht="20.100000000000001" customHeight="1">
      <c r="A6" s="360" t="s">
        <v>71</v>
      </c>
      <c r="B6" s="361"/>
      <c r="C6" s="20">
        <v>616</v>
      </c>
      <c r="D6" s="20">
        <v>905</v>
      </c>
      <c r="E6" s="20">
        <v>1139</v>
      </c>
      <c r="F6" s="20">
        <v>1033</v>
      </c>
      <c r="G6" s="20">
        <v>934</v>
      </c>
      <c r="H6" s="20">
        <v>988</v>
      </c>
      <c r="I6" s="21">
        <v>834</v>
      </c>
    </row>
    <row r="7" spans="1:13" ht="20.100000000000001" customHeight="1">
      <c r="A7" s="362" t="s">
        <v>70</v>
      </c>
      <c r="B7" s="82" t="s">
        <v>69</v>
      </c>
      <c r="C7" s="16">
        <v>1798</v>
      </c>
      <c r="D7" s="16">
        <v>2096</v>
      </c>
      <c r="E7" s="16">
        <v>2025</v>
      </c>
      <c r="F7" s="16">
        <v>1854</v>
      </c>
      <c r="G7" s="16">
        <v>1582</v>
      </c>
      <c r="H7" s="16">
        <v>1623</v>
      </c>
      <c r="I7" s="17">
        <v>1290</v>
      </c>
    </row>
    <row r="8" spans="1:13" ht="20.100000000000001" customHeight="1">
      <c r="A8" s="362"/>
      <c r="B8" s="74" t="s">
        <v>68</v>
      </c>
      <c r="C8" s="18">
        <v>527</v>
      </c>
      <c r="D8" s="18">
        <v>407</v>
      </c>
      <c r="E8" s="18">
        <v>226</v>
      </c>
      <c r="F8" s="18">
        <v>167</v>
      </c>
      <c r="G8" s="18">
        <v>130</v>
      </c>
      <c r="H8" s="18">
        <v>103</v>
      </c>
      <c r="I8" s="19">
        <v>86</v>
      </c>
    </row>
    <row r="9" spans="1:13" ht="20.100000000000001" customHeight="1">
      <c r="A9" s="362"/>
      <c r="B9" s="22" t="s">
        <v>67</v>
      </c>
      <c r="C9" s="23">
        <v>757</v>
      </c>
      <c r="D9" s="23">
        <v>905</v>
      </c>
      <c r="E9" s="23">
        <v>861</v>
      </c>
      <c r="F9" s="23">
        <v>789</v>
      </c>
      <c r="G9" s="23">
        <v>651</v>
      </c>
      <c r="H9" s="23">
        <v>634</v>
      </c>
      <c r="I9" s="24">
        <v>486</v>
      </c>
    </row>
    <row r="10" spans="1:13" ht="20.100000000000001" customHeight="1">
      <c r="A10" s="362"/>
      <c r="B10" s="22" t="s">
        <v>66</v>
      </c>
      <c r="C10" s="23">
        <v>196</v>
      </c>
      <c r="D10" s="23">
        <v>385</v>
      </c>
      <c r="E10" s="23">
        <v>554</v>
      </c>
      <c r="F10" s="23">
        <v>563</v>
      </c>
      <c r="G10" s="23">
        <v>518</v>
      </c>
      <c r="H10" s="23">
        <v>601</v>
      </c>
      <c r="I10" s="24">
        <v>443</v>
      </c>
    </row>
    <row r="11" spans="1:13" ht="20.100000000000001" customHeight="1">
      <c r="A11" s="362"/>
      <c r="B11" s="22" t="s">
        <v>65</v>
      </c>
      <c r="C11" s="23">
        <v>166</v>
      </c>
      <c r="D11" s="23">
        <v>245</v>
      </c>
      <c r="E11" s="23">
        <v>242</v>
      </c>
      <c r="F11" s="23">
        <v>227</v>
      </c>
      <c r="G11" s="23">
        <v>165</v>
      </c>
      <c r="H11" s="23">
        <v>172</v>
      </c>
      <c r="I11" s="24">
        <v>165</v>
      </c>
    </row>
    <row r="12" spans="1:13" ht="20.100000000000001" customHeight="1">
      <c r="A12" s="362"/>
      <c r="B12" s="22" t="s">
        <v>64</v>
      </c>
      <c r="C12" s="23">
        <v>33</v>
      </c>
      <c r="D12" s="23">
        <v>46</v>
      </c>
      <c r="E12" s="23">
        <v>62</v>
      </c>
      <c r="F12" s="23">
        <v>53</v>
      </c>
      <c r="G12" s="23">
        <v>81</v>
      </c>
      <c r="H12" s="23">
        <v>82</v>
      </c>
      <c r="I12" s="24">
        <v>85</v>
      </c>
    </row>
    <row r="13" spans="1:13" ht="20.100000000000001" customHeight="1">
      <c r="A13" s="362"/>
      <c r="B13" s="22" t="s">
        <v>63</v>
      </c>
      <c r="C13" s="23">
        <v>16</v>
      </c>
      <c r="D13" s="23">
        <v>4</v>
      </c>
      <c r="E13" s="77" t="s">
        <v>34</v>
      </c>
      <c r="F13" s="77" t="s">
        <v>34</v>
      </c>
      <c r="G13" s="77" t="s">
        <v>34</v>
      </c>
      <c r="H13" s="77" t="s">
        <v>34</v>
      </c>
      <c r="I13" s="9" t="s">
        <v>34</v>
      </c>
    </row>
    <row r="14" spans="1:13" ht="20.100000000000001" customHeight="1">
      <c r="A14" s="362"/>
      <c r="B14" s="22" t="s">
        <v>62</v>
      </c>
      <c r="C14" s="23">
        <v>55</v>
      </c>
      <c r="D14" s="23">
        <v>43</v>
      </c>
      <c r="E14" s="23">
        <v>30</v>
      </c>
      <c r="F14" s="23">
        <v>20</v>
      </c>
      <c r="G14" s="23">
        <v>15</v>
      </c>
      <c r="H14" s="23">
        <v>9</v>
      </c>
      <c r="I14" s="24">
        <v>3</v>
      </c>
    </row>
    <row r="15" spans="1:13" ht="20.100000000000001" customHeight="1">
      <c r="A15" s="362"/>
      <c r="B15" s="22" t="s">
        <v>61</v>
      </c>
      <c r="C15" s="23">
        <v>44</v>
      </c>
      <c r="D15" s="23">
        <v>56</v>
      </c>
      <c r="E15" s="23">
        <v>46</v>
      </c>
      <c r="F15" s="23">
        <v>29</v>
      </c>
      <c r="G15" s="23">
        <v>15</v>
      </c>
      <c r="H15" s="23">
        <v>16</v>
      </c>
      <c r="I15" s="24">
        <v>17</v>
      </c>
    </row>
    <row r="16" spans="1:13" ht="20.100000000000001" customHeight="1">
      <c r="A16" s="362"/>
      <c r="B16" s="22" t="s">
        <v>60</v>
      </c>
      <c r="C16" s="23">
        <v>1</v>
      </c>
      <c r="D16" s="23">
        <v>2</v>
      </c>
      <c r="E16" s="23">
        <v>2</v>
      </c>
      <c r="F16" s="23">
        <v>5</v>
      </c>
      <c r="G16" s="23">
        <v>6</v>
      </c>
      <c r="H16" s="23">
        <v>5</v>
      </c>
      <c r="I16" s="24">
        <v>4</v>
      </c>
    </row>
    <row r="17" spans="1:10" ht="20.100000000000001" customHeight="1" thickBot="1">
      <c r="A17" s="363"/>
      <c r="B17" s="25" t="s">
        <v>75</v>
      </c>
      <c r="C17" s="27">
        <v>3</v>
      </c>
      <c r="D17" s="27">
        <v>3</v>
      </c>
      <c r="E17" s="27">
        <v>2</v>
      </c>
      <c r="F17" s="27">
        <v>1</v>
      </c>
      <c r="G17" s="27">
        <v>1</v>
      </c>
      <c r="H17" s="27">
        <v>1</v>
      </c>
      <c r="I17" s="26">
        <v>1</v>
      </c>
    </row>
    <row r="18" spans="1:10" ht="19.5" customHeight="1">
      <c r="A18" s="28"/>
      <c r="B18" s="73"/>
      <c r="C18" s="29"/>
      <c r="D18" s="29"/>
      <c r="E18" s="29"/>
      <c r="F18" s="29"/>
      <c r="G18" s="29"/>
      <c r="H18" s="29"/>
      <c r="I18" s="6" t="s">
        <v>278</v>
      </c>
      <c r="J18" s="4"/>
    </row>
    <row r="19" spans="1:10" ht="34.5" customHeight="1" thickBot="1">
      <c r="A19" s="8"/>
      <c r="B19" s="8"/>
      <c r="C19" s="8"/>
      <c r="D19" s="8"/>
      <c r="E19" s="8"/>
      <c r="F19" s="8"/>
      <c r="G19" s="8"/>
      <c r="H19" s="8"/>
      <c r="I19" s="8"/>
    </row>
    <row r="20" spans="1:10" ht="36" customHeight="1">
      <c r="A20" s="264" t="s">
        <v>74</v>
      </c>
      <c r="B20" s="265"/>
      <c r="C20" s="75">
        <v>20</v>
      </c>
      <c r="D20" s="76">
        <v>25</v>
      </c>
      <c r="E20" s="107" t="s">
        <v>301</v>
      </c>
      <c r="F20" s="8"/>
      <c r="G20" s="108" t="s">
        <v>304</v>
      </c>
      <c r="H20" s="109" t="s">
        <v>303</v>
      </c>
      <c r="I20" s="107" t="s">
        <v>302</v>
      </c>
    </row>
    <row r="21" spans="1:10" ht="20.100000000000001" customHeight="1">
      <c r="A21" s="356" t="s">
        <v>73</v>
      </c>
      <c r="B21" s="357"/>
      <c r="C21" s="16">
        <v>1822</v>
      </c>
      <c r="D21" s="17">
        <v>1498</v>
      </c>
      <c r="E21" s="17">
        <v>1235</v>
      </c>
      <c r="F21" s="8"/>
      <c r="G21" s="110">
        <v>486</v>
      </c>
      <c r="H21" s="111">
        <v>1814</v>
      </c>
      <c r="I21" s="17">
        <v>132201</v>
      </c>
    </row>
    <row r="22" spans="1:10" ht="20.100000000000001" customHeight="1">
      <c r="A22" s="358" t="s">
        <v>72</v>
      </c>
      <c r="B22" s="359"/>
      <c r="C22" s="18">
        <v>32</v>
      </c>
      <c r="D22" s="19">
        <v>22</v>
      </c>
      <c r="E22" s="19">
        <v>15</v>
      </c>
      <c r="F22" s="8"/>
      <c r="G22" s="112">
        <v>45</v>
      </c>
      <c r="H22" s="113">
        <v>50</v>
      </c>
      <c r="I22" s="19">
        <v>3080</v>
      </c>
    </row>
    <row r="23" spans="1:10" ht="20.100000000000001" customHeight="1">
      <c r="A23" s="360" t="s">
        <v>71</v>
      </c>
      <c r="B23" s="361"/>
      <c r="C23" s="20">
        <v>691</v>
      </c>
      <c r="D23" s="21">
        <v>538</v>
      </c>
      <c r="E23" s="21">
        <v>482</v>
      </c>
      <c r="F23" s="8"/>
      <c r="G23" s="114">
        <v>122</v>
      </c>
      <c r="H23" s="115">
        <v>812</v>
      </c>
      <c r="I23" s="21">
        <v>59201</v>
      </c>
    </row>
    <row r="24" spans="1:10" ht="20.100000000000001" customHeight="1">
      <c r="A24" s="362" t="s">
        <v>70</v>
      </c>
      <c r="B24" s="82" t="s">
        <v>69</v>
      </c>
      <c r="C24" s="16">
        <v>1099</v>
      </c>
      <c r="D24" s="17">
        <v>938</v>
      </c>
      <c r="E24" s="17">
        <v>738</v>
      </c>
      <c r="F24" s="8"/>
      <c r="G24" s="110">
        <v>319</v>
      </c>
      <c r="H24" s="111">
        <v>952</v>
      </c>
      <c r="I24" s="17">
        <v>69920</v>
      </c>
    </row>
    <row r="25" spans="1:10" ht="20.100000000000001" customHeight="1">
      <c r="A25" s="362"/>
      <c r="B25" s="74" t="s">
        <v>68</v>
      </c>
      <c r="C25" s="18">
        <v>82</v>
      </c>
      <c r="D25" s="19">
        <v>96</v>
      </c>
      <c r="E25" s="19">
        <v>56</v>
      </c>
      <c r="F25" s="8"/>
      <c r="G25" s="112">
        <v>4</v>
      </c>
      <c r="H25" s="113">
        <v>49</v>
      </c>
      <c r="I25" s="19">
        <v>3915</v>
      </c>
    </row>
    <row r="26" spans="1:10" ht="20.100000000000001" customHeight="1">
      <c r="A26" s="362"/>
      <c r="B26" s="22" t="s">
        <v>67</v>
      </c>
      <c r="C26" s="23">
        <v>414</v>
      </c>
      <c r="D26" s="24">
        <v>349</v>
      </c>
      <c r="E26" s="24">
        <v>282</v>
      </c>
      <c r="F26" s="8"/>
      <c r="G26" s="116">
        <v>52</v>
      </c>
      <c r="H26" s="117">
        <v>246</v>
      </c>
      <c r="I26" s="24">
        <v>18162</v>
      </c>
    </row>
    <row r="27" spans="1:10" ht="20.100000000000001" customHeight="1">
      <c r="A27" s="362"/>
      <c r="B27" s="22" t="s">
        <v>66</v>
      </c>
      <c r="C27" s="23">
        <v>351</v>
      </c>
      <c r="D27" s="24">
        <v>262</v>
      </c>
      <c r="E27" s="24">
        <v>195</v>
      </c>
      <c r="F27" s="8"/>
      <c r="G27" s="116">
        <v>89</v>
      </c>
      <c r="H27" s="117">
        <v>292</v>
      </c>
      <c r="I27" s="24">
        <v>27747</v>
      </c>
    </row>
    <row r="28" spans="1:10" ht="20.100000000000001" customHeight="1">
      <c r="A28" s="362"/>
      <c r="B28" s="22" t="s">
        <v>65</v>
      </c>
      <c r="C28" s="23">
        <v>137</v>
      </c>
      <c r="D28" s="24">
        <v>120</v>
      </c>
      <c r="E28" s="24">
        <v>105</v>
      </c>
      <c r="F28" s="8"/>
      <c r="G28" s="116">
        <v>64</v>
      </c>
      <c r="H28" s="117">
        <v>202</v>
      </c>
      <c r="I28" s="24">
        <v>11819</v>
      </c>
    </row>
    <row r="29" spans="1:10" ht="20.100000000000001" customHeight="1">
      <c r="A29" s="362"/>
      <c r="B29" s="22" t="s">
        <v>64</v>
      </c>
      <c r="C29" s="23">
        <v>94</v>
      </c>
      <c r="D29" s="24">
        <v>92</v>
      </c>
      <c r="E29" s="24">
        <v>89</v>
      </c>
      <c r="F29" s="8"/>
      <c r="G29" s="116">
        <v>93</v>
      </c>
      <c r="H29" s="117">
        <v>142</v>
      </c>
      <c r="I29" s="24">
        <v>7368</v>
      </c>
    </row>
    <row r="30" spans="1:10" ht="20.100000000000001" customHeight="1">
      <c r="A30" s="362"/>
      <c r="B30" s="22" t="s">
        <v>63</v>
      </c>
      <c r="C30" s="77" t="s">
        <v>34</v>
      </c>
      <c r="D30" s="9" t="s">
        <v>34</v>
      </c>
      <c r="E30" s="9" t="s">
        <v>34</v>
      </c>
      <c r="F30" s="8"/>
      <c r="G30" s="118" t="s">
        <v>34</v>
      </c>
      <c r="H30" s="119" t="s">
        <v>34</v>
      </c>
      <c r="I30" s="24">
        <v>51</v>
      </c>
    </row>
    <row r="31" spans="1:10" ht="20.100000000000001" customHeight="1">
      <c r="A31" s="362"/>
      <c r="B31" s="22" t="s">
        <v>62</v>
      </c>
      <c r="C31" s="23">
        <v>3</v>
      </c>
      <c r="D31" s="24">
        <v>4</v>
      </c>
      <c r="E31" s="24">
        <v>2</v>
      </c>
      <c r="F31" s="8"/>
      <c r="G31" s="118" t="s">
        <v>34</v>
      </c>
      <c r="H31" s="119" t="s">
        <v>299</v>
      </c>
      <c r="I31" s="24">
        <v>63</v>
      </c>
    </row>
    <row r="32" spans="1:10" ht="20.100000000000001" customHeight="1">
      <c r="A32" s="362"/>
      <c r="B32" s="22" t="s">
        <v>61</v>
      </c>
      <c r="C32" s="23">
        <v>15</v>
      </c>
      <c r="D32" s="24">
        <v>14</v>
      </c>
      <c r="E32" s="24">
        <v>9</v>
      </c>
      <c r="F32" s="8"/>
      <c r="G32" s="118" t="s">
        <v>34</v>
      </c>
      <c r="H32" s="117">
        <v>3</v>
      </c>
      <c r="I32" s="24">
        <v>199</v>
      </c>
    </row>
    <row r="33" spans="1:9" ht="20.100000000000001" customHeight="1">
      <c r="A33" s="362"/>
      <c r="B33" s="22" t="s">
        <v>60</v>
      </c>
      <c r="C33" s="23">
        <v>3</v>
      </c>
      <c r="D33" s="24">
        <v>1</v>
      </c>
      <c r="E33" s="9" t="s">
        <v>299</v>
      </c>
      <c r="F33" s="8"/>
      <c r="G33" s="116">
        <v>7</v>
      </c>
      <c r="H33" s="117">
        <v>16</v>
      </c>
      <c r="I33" s="24">
        <v>283</v>
      </c>
    </row>
    <row r="34" spans="1:9" ht="20.100000000000001" customHeight="1" thickBot="1">
      <c r="A34" s="363"/>
      <c r="B34" s="25" t="s">
        <v>59</v>
      </c>
      <c r="C34" s="78" t="s">
        <v>34</v>
      </c>
      <c r="D34" s="79" t="s">
        <v>34</v>
      </c>
      <c r="E34" s="79" t="s">
        <v>299</v>
      </c>
      <c r="F34" s="8"/>
      <c r="G34" s="120">
        <v>10</v>
      </c>
      <c r="H34" s="121">
        <v>2</v>
      </c>
      <c r="I34" s="26">
        <v>313</v>
      </c>
    </row>
    <row r="35" spans="1:9">
      <c r="A35" s="8"/>
      <c r="B35" s="8"/>
      <c r="C35" s="8"/>
      <c r="D35" s="8"/>
      <c r="E35" s="8"/>
      <c r="F35" s="8"/>
      <c r="G35" s="8"/>
      <c r="H35" s="8"/>
      <c r="I35" s="8"/>
    </row>
    <row r="36" spans="1:9">
      <c r="A36" s="8" t="s">
        <v>58</v>
      </c>
      <c r="B36" s="8"/>
      <c r="C36" s="8"/>
      <c r="D36" s="8"/>
      <c r="E36" s="8"/>
      <c r="F36" s="8"/>
      <c r="G36" s="8"/>
      <c r="H36" s="8"/>
      <c r="I36" s="8"/>
    </row>
  </sheetData>
  <mergeCells count="10">
    <mergeCell ref="A21:B21"/>
    <mergeCell ref="A22:B22"/>
    <mergeCell ref="A23:B23"/>
    <mergeCell ref="A24:A34"/>
    <mergeCell ref="A3:B3"/>
    <mergeCell ref="A4:B4"/>
    <mergeCell ref="A5:B5"/>
    <mergeCell ref="A6:B6"/>
    <mergeCell ref="A7:A17"/>
    <mergeCell ref="A20:B20"/>
  </mergeCells>
  <phoneticPr fontId="3"/>
  <printOptions horizontalCentered="1"/>
  <pageMargins left="0.78740157480314965" right="0.59055118110236227" top="0.78740157480314965" bottom="0.78740157480314965" header="0.31496062992125984" footer="0.31496062992125984"/>
  <pageSetup paperSize="9" scale="87" orientation="portrait" r:id="rId1"/>
  <headerFooter>
    <oddFooter>&amp;C&amp;"ＭＳ Ｐ明朝,標準"－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1EEA0-82E9-47FE-8448-E8AFA010100B}">
  <sheetPr>
    <tabColor rgb="FFFFCB25"/>
    <pageSetUpPr fitToPage="1"/>
  </sheetPr>
  <dimension ref="A1:X49"/>
  <sheetViews>
    <sheetView view="pageBreakPreview" zoomScale="115" zoomScaleNormal="100" zoomScaleSheetLayoutView="115" workbookViewId="0">
      <selection activeCell="Q19" sqref="Q19"/>
    </sheetView>
  </sheetViews>
  <sheetFormatPr defaultColWidth="9" defaultRowHeight="13.5"/>
  <cols>
    <col min="1" max="1" width="3.625" style="124" customWidth="1"/>
    <col min="2" max="2" width="8.625" style="124" customWidth="1"/>
    <col min="3" max="3" width="5.125" style="124" customWidth="1"/>
    <col min="4" max="4" width="3.625" style="125" customWidth="1"/>
    <col min="5" max="5" width="5.125" style="124" customWidth="1"/>
    <col min="6" max="6" width="3.625" style="125" customWidth="1"/>
    <col min="7" max="7" width="5.125" style="124" customWidth="1"/>
    <col min="8" max="8" width="3.625" style="125" customWidth="1"/>
    <col min="9" max="9" width="5.125" style="124" customWidth="1"/>
    <col min="10" max="10" width="3.625" style="125" customWidth="1"/>
    <col min="11" max="11" width="5.125" style="124" customWidth="1"/>
    <col min="12" max="12" width="3.625" style="125" customWidth="1"/>
    <col min="13" max="13" width="5.125" style="124" customWidth="1"/>
    <col min="14" max="14" width="3.625" style="126" customWidth="1"/>
    <col min="15" max="15" width="5.125" style="124" customWidth="1"/>
    <col min="16" max="16" width="3.625" style="125" customWidth="1"/>
    <col min="17" max="17" width="5.125" style="124" customWidth="1"/>
    <col min="18" max="18" width="3.625" style="125" customWidth="1"/>
    <col min="19" max="19" width="6.375" style="124" customWidth="1"/>
    <col min="20" max="20" width="4.625" style="124" customWidth="1"/>
    <col min="21" max="21" width="22.5" style="124" bestFit="1" customWidth="1"/>
    <col min="22" max="22" width="4.625" style="124" customWidth="1"/>
    <col min="23" max="23" width="6.375" style="124" customWidth="1"/>
    <col min="24" max="24" width="5.875" style="124" bestFit="1" customWidth="1"/>
    <col min="25" max="16384" width="9" style="124"/>
  </cols>
  <sheetData>
    <row r="1" spans="1:24" ht="18.75">
      <c r="A1" s="123" t="s">
        <v>91</v>
      </c>
    </row>
    <row r="3" spans="1:24" ht="17.25">
      <c r="A3" s="127" t="s">
        <v>336</v>
      </c>
      <c r="Q3" s="432" t="s">
        <v>90</v>
      </c>
      <c r="R3" s="433"/>
    </row>
    <row r="4" spans="1:24" ht="5.0999999999999996" customHeight="1" thickBot="1">
      <c r="Q4" s="434"/>
      <c r="R4" s="434"/>
      <c r="T4" s="128"/>
    </row>
    <row r="5" spans="1:24" s="129" customFormat="1" ht="13.5" customHeight="1">
      <c r="A5" s="428" t="s">
        <v>285</v>
      </c>
      <c r="B5" s="429"/>
      <c r="C5" s="418">
        <v>60</v>
      </c>
      <c r="D5" s="419"/>
      <c r="E5" s="418">
        <v>2</v>
      </c>
      <c r="F5" s="419"/>
      <c r="G5" s="418">
        <v>7</v>
      </c>
      <c r="H5" s="419"/>
      <c r="I5" s="418">
        <v>12</v>
      </c>
      <c r="J5" s="419"/>
      <c r="K5" s="418">
        <v>17</v>
      </c>
      <c r="L5" s="419"/>
      <c r="M5" s="418">
        <v>22</v>
      </c>
      <c r="N5" s="419"/>
      <c r="O5" s="417">
        <v>27</v>
      </c>
      <c r="P5" s="418"/>
      <c r="Q5" s="417">
        <v>28</v>
      </c>
      <c r="R5" s="435"/>
    </row>
    <row r="6" spans="1:24" s="129" customFormat="1" ht="39.950000000000003" customHeight="1">
      <c r="A6" s="430"/>
      <c r="B6" s="431"/>
      <c r="C6" s="130" t="s">
        <v>89</v>
      </c>
      <c r="D6" s="131" t="s">
        <v>88</v>
      </c>
      <c r="E6" s="130" t="s">
        <v>89</v>
      </c>
      <c r="F6" s="131" t="s">
        <v>88</v>
      </c>
      <c r="G6" s="130" t="s">
        <v>89</v>
      </c>
      <c r="H6" s="131" t="s">
        <v>88</v>
      </c>
      <c r="I6" s="130" t="s">
        <v>89</v>
      </c>
      <c r="J6" s="131" t="s">
        <v>88</v>
      </c>
      <c r="K6" s="130" t="s">
        <v>89</v>
      </c>
      <c r="L6" s="131" t="s">
        <v>88</v>
      </c>
      <c r="M6" s="130" t="s">
        <v>89</v>
      </c>
      <c r="N6" s="131" t="s">
        <v>88</v>
      </c>
      <c r="O6" s="130" t="s">
        <v>89</v>
      </c>
      <c r="P6" s="147" t="s">
        <v>88</v>
      </c>
      <c r="Q6" s="130" t="s">
        <v>89</v>
      </c>
      <c r="R6" s="132" t="s">
        <v>88</v>
      </c>
    </row>
    <row r="7" spans="1:24" s="129" customFormat="1" ht="18.75" customHeight="1">
      <c r="A7" s="424" t="s">
        <v>87</v>
      </c>
      <c r="B7" s="133" t="s">
        <v>282</v>
      </c>
      <c r="C7" s="134">
        <v>21083</v>
      </c>
      <c r="D7" s="135">
        <v>72</v>
      </c>
      <c r="E7" s="134">
        <v>12551</v>
      </c>
      <c r="F7" s="135">
        <v>57.4</v>
      </c>
      <c r="G7" s="134">
        <v>12415</v>
      </c>
      <c r="H7" s="135">
        <v>55.8</v>
      </c>
      <c r="I7" s="134">
        <v>10778</v>
      </c>
      <c r="J7" s="135">
        <v>60.6</v>
      </c>
      <c r="K7" s="134">
        <v>7336</v>
      </c>
      <c r="L7" s="135">
        <v>57.4</v>
      </c>
      <c r="M7" s="134">
        <v>10729</v>
      </c>
      <c r="N7" s="135">
        <v>68.400000000000006</v>
      </c>
      <c r="O7" s="134">
        <v>11326</v>
      </c>
      <c r="P7" s="224">
        <v>77.954435955674867</v>
      </c>
      <c r="Q7" s="134">
        <v>12289</v>
      </c>
      <c r="R7" s="228">
        <v>81.2</v>
      </c>
    </row>
    <row r="8" spans="1:24" s="129" customFormat="1" ht="18.75" customHeight="1">
      <c r="A8" s="424"/>
      <c r="B8" s="136" t="s">
        <v>283</v>
      </c>
      <c r="C8" s="137">
        <v>246</v>
      </c>
      <c r="D8" s="138">
        <v>0.8</v>
      </c>
      <c r="E8" s="137">
        <v>227</v>
      </c>
      <c r="F8" s="138">
        <v>1</v>
      </c>
      <c r="G8" s="137">
        <v>142</v>
      </c>
      <c r="H8" s="138">
        <v>0.6</v>
      </c>
      <c r="I8" s="137">
        <v>240</v>
      </c>
      <c r="J8" s="138">
        <v>1.3</v>
      </c>
      <c r="K8" s="137">
        <v>241</v>
      </c>
      <c r="L8" s="138">
        <v>1.9</v>
      </c>
      <c r="M8" s="137">
        <v>114</v>
      </c>
      <c r="N8" s="138">
        <v>0.7</v>
      </c>
      <c r="O8" s="137">
        <v>57</v>
      </c>
      <c r="P8" s="225">
        <v>0.39231881065455293</v>
      </c>
      <c r="Q8" s="137">
        <v>55</v>
      </c>
      <c r="R8" s="229">
        <v>0.4</v>
      </c>
    </row>
    <row r="9" spans="1:24" s="129" customFormat="1" ht="18.75" customHeight="1">
      <c r="A9" s="424"/>
      <c r="B9" s="139" t="s">
        <v>86</v>
      </c>
      <c r="C9" s="140">
        <v>7963</v>
      </c>
      <c r="D9" s="141">
        <v>27.2</v>
      </c>
      <c r="E9" s="140">
        <v>9071</v>
      </c>
      <c r="F9" s="141">
        <v>41.6</v>
      </c>
      <c r="G9" s="140">
        <v>9699</v>
      </c>
      <c r="H9" s="141">
        <v>43.6</v>
      </c>
      <c r="I9" s="140">
        <v>6774</v>
      </c>
      <c r="J9" s="141">
        <v>38.1</v>
      </c>
      <c r="K9" s="140">
        <v>5208</v>
      </c>
      <c r="L9" s="141">
        <v>40.700000000000003</v>
      </c>
      <c r="M9" s="140">
        <v>4859</v>
      </c>
      <c r="N9" s="141">
        <v>30.9</v>
      </c>
      <c r="O9" s="140">
        <v>3146</v>
      </c>
      <c r="P9" s="226">
        <v>21.6</v>
      </c>
      <c r="Q9" s="140">
        <v>2796</v>
      </c>
      <c r="R9" s="230">
        <v>18.399999999999999</v>
      </c>
    </row>
    <row r="10" spans="1:24" s="129" customFormat="1" ht="18.75" customHeight="1" thickBot="1">
      <c r="A10" s="425"/>
      <c r="B10" s="142" t="s">
        <v>85</v>
      </c>
      <c r="C10" s="143">
        <v>29292</v>
      </c>
      <c r="D10" s="144">
        <v>100</v>
      </c>
      <c r="E10" s="143">
        <v>21849</v>
      </c>
      <c r="F10" s="144">
        <v>100</v>
      </c>
      <c r="G10" s="143">
        <v>22256</v>
      </c>
      <c r="H10" s="144">
        <v>100</v>
      </c>
      <c r="I10" s="143">
        <v>17792</v>
      </c>
      <c r="J10" s="144">
        <v>100</v>
      </c>
      <c r="K10" s="143">
        <v>12785</v>
      </c>
      <c r="L10" s="144">
        <v>100</v>
      </c>
      <c r="M10" s="143">
        <v>15702</v>
      </c>
      <c r="N10" s="144">
        <v>100</v>
      </c>
      <c r="O10" s="143">
        <v>14529</v>
      </c>
      <c r="P10" s="227">
        <v>99.946754766329434</v>
      </c>
      <c r="Q10" s="143">
        <v>15140</v>
      </c>
      <c r="R10" s="231">
        <v>100</v>
      </c>
    </row>
    <row r="11" spans="1:24" s="129" customFormat="1" ht="5.0999999999999996" customHeight="1" thickBot="1">
      <c r="D11" s="125"/>
      <c r="F11" s="125"/>
      <c r="H11" s="125"/>
      <c r="J11" s="125"/>
      <c r="L11" s="125"/>
      <c r="N11" s="145"/>
      <c r="P11" s="125"/>
      <c r="T11" s="146"/>
    </row>
    <row r="12" spans="1:24" s="129" customFormat="1" ht="25.5" customHeight="1">
      <c r="A12" s="428" t="s">
        <v>285</v>
      </c>
      <c r="B12" s="429"/>
      <c r="C12" s="418" t="s">
        <v>281</v>
      </c>
      <c r="D12" s="419"/>
      <c r="E12" s="418" t="s">
        <v>330</v>
      </c>
      <c r="F12" s="419"/>
      <c r="G12" s="417" t="s">
        <v>342</v>
      </c>
      <c r="H12" s="417"/>
      <c r="I12" s="417" t="s">
        <v>354</v>
      </c>
      <c r="J12" s="417"/>
      <c r="K12" s="419" t="s">
        <v>355</v>
      </c>
      <c r="L12" s="417"/>
      <c r="M12" s="419" t="s">
        <v>356</v>
      </c>
      <c r="N12" s="418"/>
      <c r="O12" s="418" t="s">
        <v>357</v>
      </c>
      <c r="P12" s="420"/>
      <c r="Q12" s="420"/>
      <c r="R12" s="750"/>
      <c r="T12" s="125"/>
      <c r="V12" s="125"/>
    </row>
    <row r="13" spans="1:24" s="129" customFormat="1" ht="39.950000000000003" customHeight="1">
      <c r="A13" s="430"/>
      <c r="B13" s="431"/>
      <c r="C13" s="130" t="s">
        <v>89</v>
      </c>
      <c r="D13" s="147" t="s">
        <v>88</v>
      </c>
      <c r="E13" s="130" t="s">
        <v>89</v>
      </c>
      <c r="F13" s="131" t="s">
        <v>88</v>
      </c>
      <c r="G13" s="130" t="s">
        <v>89</v>
      </c>
      <c r="H13" s="131" t="s">
        <v>88</v>
      </c>
      <c r="I13" s="130" t="s">
        <v>89</v>
      </c>
      <c r="J13" s="131" t="s">
        <v>88</v>
      </c>
      <c r="K13" s="236" t="s">
        <v>89</v>
      </c>
      <c r="L13" s="131" t="s">
        <v>88</v>
      </c>
      <c r="M13" s="236" t="s">
        <v>89</v>
      </c>
      <c r="N13" s="147" t="s">
        <v>88</v>
      </c>
      <c r="O13" s="436" t="s">
        <v>89</v>
      </c>
      <c r="P13" s="437"/>
      <c r="Q13" s="436" t="s">
        <v>88</v>
      </c>
      <c r="R13" s="438"/>
      <c r="T13" s="125"/>
      <c r="V13" s="125"/>
    </row>
    <row r="14" spans="1:24" s="129" customFormat="1" ht="18.75" customHeight="1">
      <c r="A14" s="424" t="s">
        <v>87</v>
      </c>
      <c r="B14" s="133" t="s">
        <v>282</v>
      </c>
      <c r="C14" s="134">
        <v>8938</v>
      </c>
      <c r="D14" s="148">
        <v>76.2</v>
      </c>
      <c r="E14" s="134">
        <v>8504</v>
      </c>
      <c r="F14" s="135">
        <v>75.099999999999994</v>
      </c>
      <c r="G14" s="232">
        <v>8771</v>
      </c>
      <c r="H14" s="135">
        <v>73.061224489795919</v>
      </c>
      <c r="I14" s="232">
        <v>9197</v>
      </c>
      <c r="J14" s="135">
        <v>76.178248985339195</v>
      </c>
      <c r="K14" s="751">
        <v>20812</v>
      </c>
      <c r="L14" s="752">
        <v>79.693662645988894</v>
      </c>
      <c r="M14" s="751">
        <v>44594</v>
      </c>
      <c r="N14" s="224">
        <v>83.78551029610702</v>
      </c>
      <c r="O14" s="753">
        <v>2601770</v>
      </c>
      <c r="P14" s="754"/>
      <c r="Q14" s="755">
        <v>80.967929259765711</v>
      </c>
      <c r="R14" s="756"/>
      <c r="T14" s="125"/>
      <c r="U14" s="149"/>
      <c r="V14" s="125"/>
    </row>
    <row r="15" spans="1:24" s="129" customFormat="1" ht="18.75" customHeight="1">
      <c r="A15" s="424"/>
      <c r="B15" s="136" t="s">
        <v>283</v>
      </c>
      <c r="C15" s="137">
        <v>58</v>
      </c>
      <c r="D15" s="150">
        <v>0.4</v>
      </c>
      <c r="E15" s="137">
        <v>50</v>
      </c>
      <c r="F15" s="138">
        <v>0.4</v>
      </c>
      <c r="G15" s="233">
        <v>45</v>
      </c>
      <c r="H15" s="138">
        <v>0.37484381507705122</v>
      </c>
      <c r="I15" s="233">
        <v>44</v>
      </c>
      <c r="J15" s="138">
        <v>0.36444959827714735</v>
      </c>
      <c r="K15" s="757">
        <v>27</v>
      </c>
      <c r="L15" s="758">
        <v>0.10338885697874785</v>
      </c>
      <c r="M15" s="757">
        <v>112</v>
      </c>
      <c r="N15" s="225">
        <v>0.21043138433789266</v>
      </c>
      <c r="O15" s="759">
        <v>63392</v>
      </c>
      <c r="P15" s="760"/>
      <c r="Q15" s="761">
        <v>1.9727796736971632</v>
      </c>
      <c r="R15" s="762"/>
      <c r="T15" s="125"/>
      <c r="U15" s="149"/>
      <c r="V15" s="151"/>
      <c r="W15" s="151"/>
      <c r="X15" s="151"/>
    </row>
    <row r="16" spans="1:24" s="129" customFormat="1" ht="18.75" customHeight="1">
      <c r="A16" s="424"/>
      <c r="B16" s="139" t="s">
        <v>86</v>
      </c>
      <c r="C16" s="140">
        <v>2735</v>
      </c>
      <c r="D16" s="152">
        <v>23.3</v>
      </c>
      <c r="E16" s="140">
        <v>2763</v>
      </c>
      <c r="F16" s="141">
        <v>24.4</v>
      </c>
      <c r="G16" s="234">
        <v>3189</v>
      </c>
      <c r="H16" s="141">
        <v>26.563931695127032</v>
      </c>
      <c r="I16" s="234">
        <v>2832</v>
      </c>
      <c r="J16" s="141">
        <v>23.457301416383665</v>
      </c>
      <c r="K16" s="763">
        <v>5275</v>
      </c>
      <c r="L16" s="758">
        <v>20.199119280107215</v>
      </c>
      <c r="M16" s="763">
        <v>8517</v>
      </c>
      <c r="N16" s="226">
        <v>16.002179467909215</v>
      </c>
      <c r="O16" s="764">
        <v>548172</v>
      </c>
      <c r="P16" s="765"/>
      <c r="Q16" s="766">
        <v>17.059291066537124</v>
      </c>
      <c r="R16" s="767"/>
      <c r="T16" s="125"/>
      <c r="U16" s="149"/>
      <c r="V16" s="153"/>
    </row>
    <row r="17" spans="1:22" s="129" customFormat="1" ht="18.75" customHeight="1" thickBot="1">
      <c r="A17" s="425"/>
      <c r="B17" s="142" t="s">
        <v>85</v>
      </c>
      <c r="C17" s="143">
        <v>11731</v>
      </c>
      <c r="D17" s="154">
        <v>100</v>
      </c>
      <c r="E17" s="143">
        <v>11317</v>
      </c>
      <c r="F17" s="144">
        <v>100</v>
      </c>
      <c r="G17" s="235">
        <v>12005</v>
      </c>
      <c r="H17" s="144">
        <v>100</v>
      </c>
      <c r="I17" s="235">
        <v>12073</v>
      </c>
      <c r="J17" s="144">
        <v>100</v>
      </c>
      <c r="K17" s="768">
        <v>26115</v>
      </c>
      <c r="L17" s="144">
        <v>100</v>
      </c>
      <c r="M17" s="768">
        <v>53224</v>
      </c>
      <c r="N17" s="154">
        <v>100</v>
      </c>
      <c r="O17" s="769">
        <v>3213334</v>
      </c>
      <c r="P17" s="770"/>
      <c r="Q17" s="426">
        <v>100</v>
      </c>
      <c r="R17" s="427"/>
      <c r="T17" s="125"/>
      <c r="U17" s="155"/>
      <c r="V17" s="125"/>
    </row>
    <row r="18" spans="1:22">
      <c r="N18" s="156"/>
      <c r="R18" s="156" t="s">
        <v>343</v>
      </c>
    </row>
    <row r="20" spans="1:22" ht="17.25">
      <c r="A20" s="127" t="s">
        <v>337</v>
      </c>
    </row>
    <row r="21" spans="1:22" ht="9.9499999999999993" customHeight="1" thickBot="1">
      <c r="P21" s="156" t="s">
        <v>84</v>
      </c>
      <c r="T21" s="128"/>
    </row>
    <row r="22" spans="1:22" ht="30" customHeight="1">
      <c r="A22" s="415" t="s">
        <v>83</v>
      </c>
      <c r="B22" s="416"/>
      <c r="C22" s="417">
        <v>60</v>
      </c>
      <c r="D22" s="417"/>
      <c r="E22" s="417">
        <v>2</v>
      </c>
      <c r="F22" s="417"/>
      <c r="G22" s="418">
        <v>7</v>
      </c>
      <c r="H22" s="419"/>
      <c r="I22" s="417">
        <v>12</v>
      </c>
      <c r="J22" s="417"/>
      <c r="K22" s="417">
        <v>17</v>
      </c>
      <c r="L22" s="417"/>
      <c r="M22" s="418">
        <v>22</v>
      </c>
      <c r="N22" s="420"/>
      <c r="O22" s="421">
        <v>27</v>
      </c>
      <c r="P22" s="421"/>
      <c r="Q22" s="422">
        <v>28</v>
      </c>
      <c r="R22" s="423"/>
      <c r="S22" s="129"/>
    </row>
    <row r="23" spans="1:22" ht="14.1" customHeight="1">
      <c r="A23" s="412" t="s">
        <v>82</v>
      </c>
      <c r="B23" s="413"/>
      <c r="C23" s="382">
        <v>29866</v>
      </c>
      <c r="D23" s="383"/>
      <c r="E23" s="382">
        <v>22646</v>
      </c>
      <c r="F23" s="383"/>
      <c r="G23" s="382">
        <v>22980</v>
      </c>
      <c r="H23" s="384"/>
      <c r="I23" s="382">
        <v>18418</v>
      </c>
      <c r="J23" s="383"/>
      <c r="K23" s="382">
        <v>13228</v>
      </c>
      <c r="L23" s="383"/>
      <c r="M23" s="382">
        <v>16003</v>
      </c>
      <c r="N23" s="383"/>
      <c r="O23" s="411">
        <v>14767</v>
      </c>
      <c r="P23" s="411"/>
      <c r="Q23" s="384">
        <v>15367</v>
      </c>
      <c r="R23" s="409"/>
      <c r="S23" s="129"/>
    </row>
    <row r="24" spans="1:22" ht="14.1" customHeight="1">
      <c r="A24" s="414"/>
      <c r="B24" s="413"/>
      <c r="C24" s="392">
        <v>13722</v>
      </c>
      <c r="D24" s="393"/>
      <c r="E24" s="392">
        <v>12996</v>
      </c>
      <c r="F24" s="393"/>
      <c r="G24" s="392">
        <v>12725</v>
      </c>
      <c r="H24" s="394"/>
      <c r="I24" s="392">
        <v>9704</v>
      </c>
      <c r="J24" s="393"/>
      <c r="K24" s="392">
        <v>8148</v>
      </c>
      <c r="L24" s="393"/>
      <c r="M24" s="392">
        <v>8709</v>
      </c>
      <c r="N24" s="393"/>
      <c r="O24" s="395">
        <v>8862</v>
      </c>
      <c r="P24" s="395"/>
      <c r="Q24" s="396">
        <v>9052</v>
      </c>
      <c r="R24" s="397"/>
      <c r="S24" s="129"/>
    </row>
    <row r="25" spans="1:22" ht="14.1" customHeight="1">
      <c r="A25" s="405" t="s">
        <v>81</v>
      </c>
      <c r="B25" s="406"/>
      <c r="C25" s="382">
        <v>15745</v>
      </c>
      <c r="D25" s="383"/>
      <c r="E25" s="382">
        <v>13940</v>
      </c>
      <c r="F25" s="383"/>
      <c r="G25" s="382">
        <v>13910</v>
      </c>
      <c r="H25" s="384"/>
      <c r="I25" s="382">
        <v>11263</v>
      </c>
      <c r="J25" s="383"/>
      <c r="K25" s="382">
        <v>7964</v>
      </c>
      <c r="L25" s="383"/>
      <c r="M25" s="400" t="s">
        <v>34</v>
      </c>
      <c r="N25" s="401"/>
      <c r="O25" s="404" t="s">
        <v>34</v>
      </c>
      <c r="P25" s="404"/>
      <c r="Q25" s="390" t="s">
        <v>34</v>
      </c>
      <c r="R25" s="391"/>
      <c r="S25" s="129"/>
    </row>
    <row r="26" spans="1:22" ht="14.1" customHeight="1">
      <c r="A26" s="407"/>
      <c r="B26" s="408"/>
      <c r="C26" s="392">
        <v>8234</v>
      </c>
      <c r="D26" s="393"/>
      <c r="E26" s="392">
        <v>9378</v>
      </c>
      <c r="F26" s="393"/>
      <c r="G26" s="392">
        <v>7738</v>
      </c>
      <c r="H26" s="394"/>
      <c r="I26" s="392">
        <v>5719</v>
      </c>
      <c r="J26" s="393"/>
      <c r="K26" s="392">
        <v>3897</v>
      </c>
      <c r="L26" s="393"/>
      <c r="M26" s="402" t="s">
        <v>34</v>
      </c>
      <c r="N26" s="403"/>
      <c r="O26" s="395" t="s">
        <v>34</v>
      </c>
      <c r="P26" s="395"/>
      <c r="Q26" s="396" t="s">
        <v>34</v>
      </c>
      <c r="R26" s="397"/>
      <c r="S26" s="129"/>
    </row>
    <row r="27" spans="1:22" ht="14.1" customHeight="1">
      <c r="A27" s="410"/>
      <c r="B27" s="365" t="s">
        <v>79</v>
      </c>
      <c r="C27" s="382">
        <v>574</v>
      </c>
      <c r="D27" s="383"/>
      <c r="E27" s="382">
        <v>797</v>
      </c>
      <c r="F27" s="383"/>
      <c r="G27" s="382">
        <v>724</v>
      </c>
      <c r="H27" s="384"/>
      <c r="I27" s="382">
        <v>626</v>
      </c>
      <c r="J27" s="383"/>
      <c r="K27" s="382">
        <v>443</v>
      </c>
      <c r="L27" s="383"/>
      <c r="M27" s="382">
        <v>301</v>
      </c>
      <c r="N27" s="383"/>
      <c r="O27" s="411">
        <v>238</v>
      </c>
      <c r="P27" s="411"/>
      <c r="Q27" s="384">
        <v>227</v>
      </c>
      <c r="R27" s="409"/>
      <c r="S27" s="129"/>
    </row>
    <row r="28" spans="1:22" ht="14.1" customHeight="1">
      <c r="A28" s="366"/>
      <c r="B28" s="365"/>
      <c r="C28" s="392">
        <v>701</v>
      </c>
      <c r="D28" s="393"/>
      <c r="E28" s="392">
        <v>1379</v>
      </c>
      <c r="F28" s="393"/>
      <c r="G28" s="392">
        <v>1274</v>
      </c>
      <c r="H28" s="394"/>
      <c r="I28" s="392">
        <v>831</v>
      </c>
      <c r="J28" s="393"/>
      <c r="K28" s="392">
        <v>550</v>
      </c>
      <c r="L28" s="393"/>
      <c r="M28" s="392">
        <v>391</v>
      </c>
      <c r="N28" s="393"/>
      <c r="O28" s="395">
        <v>424</v>
      </c>
      <c r="P28" s="395"/>
      <c r="Q28" s="396">
        <v>423</v>
      </c>
      <c r="R28" s="397"/>
      <c r="S28" s="129"/>
    </row>
    <row r="29" spans="1:22" ht="14.1" customHeight="1">
      <c r="A29" s="364" t="s">
        <v>78</v>
      </c>
      <c r="B29" s="365"/>
      <c r="C29" s="382">
        <v>13936</v>
      </c>
      <c r="D29" s="383"/>
      <c r="E29" s="382">
        <v>8552</v>
      </c>
      <c r="F29" s="383"/>
      <c r="G29" s="382">
        <v>9004</v>
      </c>
      <c r="H29" s="384"/>
      <c r="I29" s="382">
        <v>7062</v>
      </c>
      <c r="J29" s="383"/>
      <c r="K29" s="382">
        <v>4820</v>
      </c>
      <c r="L29" s="384"/>
      <c r="M29" s="400" t="s">
        <v>34</v>
      </c>
      <c r="N29" s="401"/>
      <c r="O29" s="404" t="s">
        <v>80</v>
      </c>
      <c r="P29" s="404"/>
      <c r="Q29" s="390" t="s">
        <v>34</v>
      </c>
      <c r="R29" s="391"/>
      <c r="S29" s="129"/>
    </row>
    <row r="30" spans="1:22" ht="14.1" customHeight="1">
      <c r="A30" s="366"/>
      <c r="B30" s="365"/>
      <c r="C30" s="392">
        <v>5351</v>
      </c>
      <c r="D30" s="393"/>
      <c r="E30" s="392">
        <v>3511</v>
      </c>
      <c r="F30" s="393"/>
      <c r="G30" s="392">
        <v>4958</v>
      </c>
      <c r="H30" s="394"/>
      <c r="I30" s="392">
        <v>3932</v>
      </c>
      <c r="J30" s="393"/>
      <c r="K30" s="392"/>
      <c r="L30" s="394"/>
      <c r="M30" s="402" t="s">
        <v>34</v>
      </c>
      <c r="N30" s="403"/>
      <c r="O30" s="395" t="s">
        <v>80</v>
      </c>
      <c r="P30" s="395"/>
      <c r="Q30" s="396" t="s">
        <v>34</v>
      </c>
      <c r="R30" s="397"/>
      <c r="S30" s="129"/>
    </row>
    <row r="31" spans="1:22" ht="14.1" customHeight="1">
      <c r="A31" s="364" t="s">
        <v>77</v>
      </c>
      <c r="B31" s="365"/>
      <c r="C31" s="382">
        <v>185</v>
      </c>
      <c r="D31" s="383"/>
      <c r="E31" s="382">
        <v>154</v>
      </c>
      <c r="F31" s="383"/>
      <c r="G31" s="382">
        <v>66</v>
      </c>
      <c r="H31" s="384"/>
      <c r="I31" s="382">
        <v>93</v>
      </c>
      <c r="J31" s="383"/>
      <c r="K31" s="398">
        <v>3702</v>
      </c>
      <c r="L31" s="399"/>
      <c r="M31" s="400" t="s">
        <v>34</v>
      </c>
      <c r="N31" s="401"/>
      <c r="O31" s="404" t="s">
        <v>80</v>
      </c>
      <c r="P31" s="404"/>
      <c r="Q31" s="390" t="s">
        <v>34</v>
      </c>
      <c r="R31" s="391"/>
      <c r="S31" s="129"/>
    </row>
    <row r="32" spans="1:22" ht="14.1" customHeight="1">
      <c r="A32" s="366"/>
      <c r="B32" s="365"/>
      <c r="C32" s="392">
        <v>137</v>
      </c>
      <c r="D32" s="393"/>
      <c r="E32" s="392">
        <v>107</v>
      </c>
      <c r="F32" s="393"/>
      <c r="G32" s="392">
        <v>29</v>
      </c>
      <c r="H32" s="394"/>
      <c r="I32" s="392">
        <v>54</v>
      </c>
      <c r="J32" s="393"/>
      <c r="K32" s="392"/>
      <c r="L32" s="394"/>
      <c r="M32" s="402" t="s">
        <v>34</v>
      </c>
      <c r="N32" s="403"/>
      <c r="O32" s="395" t="s">
        <v>80</v>
      </c>
      <c r="P32" s="395"/>
      <c r="Q32" s="396" t="s">
        <v>34</v>
      </c>
      <c r="R32" s="397"/>
      <c r="S32" s="129"/>
    </row>
    <row r="33" spans="1:20" ht="14.1" customHeight="1">
      <c r="A33" s="364" t="s">
        <v>284</v>
      </c>
      <c r="B33" s="365"/>
      <c r="C33" s="382">
        <v>1310</v>
      </c>
      <c r="D33" s="383"/>
      <c r="E33" s="382">
        <v>1199</v>
      </c>
      <c r="F33" s="383"/>
      <c r="G33" s="382">
        <v>603</v>
      </c>
      <c r="H33" s="384"/>
      <c r="I33" s="382">
        <v>419</v>
      </c>
      <c r="J33" s="383"/>
      <c r="K33" s="382">
        <v>220</v>
      </c>
      <c r="L33" s="383"/>
      <c r="M33" s="400" t="s">
        <v>34</v>
      </c>
      <c r="N33" s="401"/>
      <c r="O33" s="404" t="s">
        <v>80</v>
      </c>
      <c r="P33" s="404"/>
      <c r="Q33" s="390" t="s">
        <v>34</v>
      </c>
      <c r="R33" s="391"/>
      <c r="S33" s="129"/>
    </row>
    <row r="34" spans="1:20" ht="14.1" customHeight="1" thickBot="1">
      <c r="A34" s="385"/>
      <c r="B34" s="386"/>
      <c r="C34" s="387" t="s">
        <v>34</v>
      </c>
      <c r="D34" s="388"/>
      <c r="E34" s="387" t="s">
        <v>34</v>
      </c>
      <c r="F34" s="388"/>
      <c r="G34" s="387" t="s">
        <v>34</v>
      </c>
      <c r="H34" s="389"/>
      <c r="I34" s="387" t="s">
        <v>34</v>
      </c>
      <c r="J34" s="388"/>
      <c r="K34" s="387" t="s">
        <v>34</v>
      </c>
      <c r="L34" s="388"/>
      <c r="M34" s="387" t="s">
        <v>34</v>
      </c>
      <c r="N34" s="388"/>
      <c r="O34" s="439" t="s">
        <v>80</v>
      </c>
      <c r="P34" s="439"/>
      <c r="Q34" s="389" t="s">
        <v>34</v>
      </c>
      <c r="R34" s="440"/>
      <c r="S34" s="129"/>
    </row>
    <row r="35" spans="1:20" ht="5.0999999999999996" customHeight="1" thickBot="1">
      <c r="A35" s="129"/>
      <c r="B35" s="129"/>
      <c r="C35" s="129"/>
      <c r="E35" s="129"/>
      <c r="G35" s="129"/>
      <c r="I35" s="129"/>
      <c r="K35" s="129"/>
      <c r="M35" s="129"/>
      <c r="N35" s="145"/>
      <c r="O35" s="129"/>
      <c r="Q35" s="129"/>
      <c r="S35" s="129"/>
      <c r="T35" s="146"/>
    </row>
    <row r="36" spans="1:20" ht="30" customHeight="1">
      <c r="A36" s="428" t="s">
        <v>286</v>
      </c>
      <c r="B36" s="441"/>
      <c r="C36" s="445" t="s">
        <v>281</v>
      </c>
      <c r="D36" s="446"/>
      <c r="E36" s="445" t="s">
        <v>330</v>
      </c>
      <c r="F36" s="447"/>
      <c r="G36" s="445" t="s">
        <v>342</v>
      </c>
      <c r="H36" s="446"/>
      <c r="I36" s="417" t="s">
        <v>354</v>
      </c>
      <c r="J36" s="435"/>
      <c r="K36" s="773" t="s">
        <v>355</v>
      </c>
      <c r="L36" s="419"/>
      <c r="M36" s="418" t="s">
        <v>356</v>
      </c>
      <c r="N36" s="419"/>
      <c r="O36" s="420" t="s">
        <v>357</v>
      </c>
      <c r="P36" s="750"/>
      <c r="Q36" s="129"/>
      <c r="R36" s="124"/>
    </row>
    <row r="37" spans="1:20" ht="14.1" customHeight="1">
      <c r="A37" s="412" t="s">
        <v>82</v>
      </c>
      <c r="B37" s="413"/>
      <c r="C37" s="442">
        <v>11994</v>
      </c>
      <c r="D37" s="443"/>
      <c r="E37" s="442">
        <v>11580</v>
      </c>
      <c r="F37" s="444"/>
      <c r="G37" s="442">
        <f>12005+285</f>
        <v>12290</v>
      </c>
      <c r="H37" s="443"/>
      <c r="I37" s="771">
        <f>12073+294</f>
        <v>12367</v>
      </c>
      <c r="J37" s="772"/>
      <c r="K37" s="774">
        <f>26115+19</f>
        <v>26134</v>
      </c>
      <c r="L37" s="775"/>
      <c r="M37" s="776">
        <f>53224+1308</f>
        <v>54532</v>
      </c>
      <c r="N37" s="775"/>
      <c r="O37" s="777">
        <f>3213334+969649</f>
        <v>4182983</v>
      </c>
      <c r="P37" s="778"/>
      <c r="Q37" s="129"/>
      <c r="R37" s="124"/>
    </row>
    <row r="38" spans="1:20" ht="14.1" customHeight="1">
      <c r="A38" s="414"/>
      <c r="B38" s="413"/>
      <c r="C38" s="379">
        <v>8130</v>
      </c>
      <c r="D38" s="380"/>
      <c r="E38" s="379">
        <v>8050</v>
      </c>
      <c r="F38" s="381"/>
      <c r="G38" s="379">
        <v>8342</v>
      </c>
      <c r="H38" s="380"/>
      <c r="I38" s="367">
        <v>7604</v>
      </c>
      <c r="J38" s="369"/>
      <c r="K38" s="779">
        <v>11600</v>
      </c>
      <c r="L38" s="780"/>
      <c r="M38" s="368">
        <v>15264</v>
      </c>
      <c r="N38" s="780"/>
      <c r="O38" s="781">
        <v>1210330</v>
      </c>
      <c r="P38" s="782"/>
      <c r="Q38" s="129"/>
      <c r="R38" s="124"/>
    </row>
    <row r="39" spans="1:20" ht="14.1" customHeight="1">
      <c r="A39" s="405" t="s">
        <v>81</v>
      </c>
      <c r="B39" s="406"/>
      <c r="C39" s="370" t="s">
        <v>34</v>
      </c>
      <c r="D39" s="371"/>
      <c r="E39" s="370" t="s">
        <v>344</v>
      </c>
      <c r="F39" s="370"/>
      <c r="G39" s="370" t="s">
        <v>344</v>
      </c>
      <c r="H39" s="371"/>
      <c r="I39" s="370" t="s">
        <v>80</v>
      </c>
      <c r="J39" s="372"/>
      <c r="K39" s="783" t="s">
        <v>80</v>
      </c>
      <c r="L39" s="784"/>
      <c r="M39" s="371" t="s">
        <v>80</v>
      </c>
      <c r="N39" s="784"/>
      <c r="O39" s="785" t="s">
        <v>80</v>
      </c>
      <c r="P39" s="786"/>
      <c r="Q39" s="129"/>
      <c r="R39" s="124"/>
    </row>
    <row r="40" spans="1:20" ht="14.1" customHeight="1">
      <c r="A40" s="407"/>
      <c r="B40" s="408"/>
      <c r="C40" s="367" t="s">
        <v>34</v>
      </c>
      <c r="D40" s="368"/>
      <c r="E40" s="367" t="s">
        <v>344</v>
      </c>
      <c r="F40" s="367"/>
      <c r="G40" s="367" t="s">
        <v>344</v>
      </c>
      <c r="H40" s="368"/>
      <c r="I40" s="367" t="s">
        <v>80</v>
      </c>
      <c r="J40" s="369"/>
      <c r="K40" s="779" t="s">
        <v>80</v>
      </c>
      <c r="L40" s="780"/>
      <c r="M40" s="368" t="s">
        <v>80</v>
      </c>
      <c r="N40" s="780"/>
      <c r="O40" s="781" t="s">
        <v>80</v>
      </c>
      <c r="P40" s="782"/>
      <c r="Q40" s="129"/>
      <c r="R40" s="124"/>
    </row>
    <row r="41" spans="1:20" ht="14.1" customHeight="1">
      <c r="A41" s="410"/>
      <c r="B41" s="365" t="s">
        <v>79</v>
      </c>
      <c r="C41" s="376">
        <v>263</v>
      </c>
      <c r="D41" s="377"/>
      <c r="E41" s="376">
        <v>263</v>
      </c>
      <c r="F41" s="378"/>
      <c r="G41" s="376">
        <v>285</v>
      </c>
      <c r="H41" s="377"/>
      <c r="I41" s="771">
        <v>294</v>
      </c>
      <c r="J41" s="772"/>
      <c r="K41" s="774">
        <v>19</v>
      </c>
      <c r="L41" s="775"/>
      <c r="M41" s="776">
        <v>1308</v>
      </c>
      <c r="N41" s="775"/>
      <c r="O41" s="777">
        <v>969649</v>
      </c>
      <c r="P41" s="778"/>
      <c r="Q41" s="129"/>
      <c r="R41" s="124"/>
    </row>
    <row r="42" spans="1:20" ht="14.1" customHeight="1">
      <c r="A42" s="366"/>
      <c r="B42" s="365"/>
      <c r="C42" s="373">
        <v>389</v>
      </c>
      <c r="D42" s="374"/>
      <c r="E42" s="373">
        <v>422</v>
      </c>
      <c r="F42" s="375"/>
      <c r="G42" s="373">
        <v>475</v>
      </c>
      <c r="H42" s="374"/>
      <c r="I42" s="367">
        <v>449</v>
      </c>
      <c r="J42" s="369"/>
      <c r="K42" s="779">
        <v>27</v>
      </c>
      <c r="L42" s="780"/>
      <c r="M42" s="368">
        <v>320</v>
      </c>
      <c r="N42" s="780"/>
      <c r="O42" s="781">
        <v>436847</v>
      </c>
      <c r="P42" s="782"/>
      <c r="Q42" s="129"/>
      <c r="R42" s="124"/>
    </row>
    <row r="43" spans="1:20" ht="14.1" customHeight="1">
      <c r="A43" s="364" t="s">
        <v>78</v>
      </c>
      <c r="B43" s="365"/>
      <c r="C43" s="370" t="s">
        <v>34</v>
      </c>
      <c r="D43" s="371"/>
      <c r="E43" s="370" t="s">
        <v>80</v>
      </c>
      <c r="F43" s="370"/>
      <c r="G43" s="370" t="s">
        <v>80</v>
      </c>
      <c r="H43" s="371"/>
      <c r="I43" s="370" t="s">
        <v>34</v>
      </c>
      <c r="J43" s="372"/>
      <c r="K43" s="783" t="s">
        <v>34</v>
      </c>
      <c r="L43" s="784"/>
      <c r="M43" s="371" t="s">
        <v>34</v>
      </c>
      <c r="N43" s="784"/>
      <c r="O43" s="785" t="s">
        <v>34</v>
      </c>
      <c r="P43" s="786"/>
      <c r="Q43" s="129"/>
      <c r="R43" s="124"/>
    </row>
    <row r="44" spans="1:20" ht="14.1" customHeight="1">
      <c r="A44" s="366"/>
      <c r="B44" s="365"/>
      <c r="C44" s="367" t="s">
        <v>34</v>
      </c>
      <c r="D44" s="368"/>
      <c r="E44" s="367" t="s">
        <v>80</v>
      </c>
      <c r="F44" s="367"/>
      <c r="G44" s="367" t="s">
        <v>80</v>
      </c>
      <c r="H44" s="368"/>
      <c r="I44" s="367" t="s">
        <v>34</v>
      </c>
      <c r="J44" s="369"/>
      <c r="K44" s="779" t="s">
        <v>34</v>
      </c>
      <c r="L44" s="780"/>
      <c r="M44" s="368" t="s">
        <v>34</v>
      </c>
      <c r="N44" s="780"/>
      <c r="O44" s="781" t="s">
        <v>34</v>
      </c>
      <c r="P44" s="782"/>
      <c r="Q44" s="129"/>
      <c r="R44" s="124"/>
    </row>
    <row r="45" spans="1:20" ht="14.1" customHeight="1">
      <c r="A45" s="364" t="s">
        <v>77</v>
      </c>
      <c r="B45" s="365"/>
      <c r="C45" s="370" t="s">
        <v>34</v>
      </c>
      <c r="D45" s="371"/>
      <c r="E45" s="370" t="s">
        <v>80</v>
      </c>
      <c r="F45" s="370"/>
      <c r="G45" s="370" t="s">
        <v>80</v>
      </c>
      <c r="H45" s="371"/>
      <c r="I45" s="370" t="s">
        <v>34</v>
      </c>
      <c r="J45" s="372"/>
      <c r="K45" s="783" t="s">
        <v>34</v>
      </c>
      <c r="L45" s="784"/>
      <c r="M45" s="371" t="s">
        <v>34</v>
      </c>
      <c r="N45" s="784"/>
      <c r="O45" s="785" t="s">
        <v>34</v>
      </c>
      <c r="P45" s="786"/>
      <c r="Q45" s="129"/>
      <c r="R45" s="124"/>
    </row>
    <row r="46" spans="1:20" ht="14.1" customHeight="1">
      <c r="A46" s="366"/>
      <c r="B46" s="365"/>
      <c r="C46" s="367" t="s">
        <v>34</v>
      </c>
      <c r="D46" s="368"/>
      <c r="E46" s="367" t="s">
        <v>80</v>
      </c>
      <c r="F46" s="367"/>
      <c r="G46" s="367" t="s">
        <v>80</v>
      </c>
      <c r="H46" s="368"/>
      <c r="I46" s="367" t="s">
        <v>34</v>
      </c>
      <c r="J46" s="369"/>
      <c r="K46" s="779" t="s">
        <v>34</v>
      </c>
      <c r="L46" s="780"/>
      <c r="M46" s="368" t="s">
        <v>34</v>
      </c>
      <c r="N46" s="780"/>
      <c r="O46" s="781" t="s">
        <v>34</v>
      </c>
      <c r="P46" s="782"/>
      <c r="Q46" s="129"/>
      <c r="R46" s="124"/>
    </row>
    <row r="47" spans="1:20" ht="14.1" customHeight="1">
      <c r="A47" s="364" t="s">
        <v>284</v>
      </c>
      <c r="B47" s="365"/>
      <c r="C47" s="370" t="s">
        <v>34</v>
      </c>
      <c r="D47" s="371"/>
      <c r="E47" s="370" t="s">
        <v>80</v>
      </c>
      <c r="F47" s="370"/>
      <c r="G47" s="370" t="s">
        <v>80</v>
      </c>
      <c r="H47" s="371"/>
      <c r="I47" s="370" t="s">
        <v>34</v>
      </c>
      <c r="J47" s="372"/>
      <c r="K47" s="783" t="s">
        <v>34</v>
      </c>
      <c r="L47" s="784"/>
      <c r="M47" s="371" t="s">
        <v>34</v>
      </c>
      <c r="N47" s="784"/>
      <c r="O47" s="785" t="s">
        <v>34</v>
      </c>
      <c r="P47" s="786"/>
      <c r="Q47" s="129"/>
      <c r="R47" s="124"/>
    </row>
    <row r="48" spans="1:20" ht="14.1" customHeight="1" thickBot="1">
      <c r="A48" s="385"/>
      <c r="B48" s="386"/>
      <c r="C48" s="448" t="s">
        <v>34</v>
      </c>
      <c r="D48" s="449"/>
      <c r="E48" s="448" t="s">
        <v>80</v>
      </c>
      <c r="F48" s="448"/>
      <c r="G48" s="448" t="s">
        <v>80</v>
      </c>
      <c r="H48" s="449"/>
      <c r="I48" s="448" t="s">
        <v>34</v>
      </c>
      <c r="J48" s="450"/>
      <c r="K48" s="787" t="s">
        <v>34</v>
      </c>
      <c r="L48" s="788"/>
      <c r="M48" s="449" t="s">
        <v>34</v>
      </c>
      <c r="N48" s="788"/>
      <c r="O48" s="789" t="s">
        <v>34</v>
      </c>
      <c r="P48" s="790"/>
      <c r="Q48" s="129"/>
      <c r="R48" s="124"/>
    </row>
    <row r="49" spans="14:16">
      <c r="N49" s="156"/>
      <c r="P49" s="156" t="s">
        <v>343</v>
      </c>
    </row>
  </sheetData>
  <mergeCells count="239">
    <mergeCell ref="M47:N47"/>
    <mergeCell ref="O47:P47"/>
    <mergeCell ref="C48:D48"/>
    <mergeCell ref="E48:F48"/>
    <mergeCell ref="G48:H48"/>
    <mergeCell ref="I48:J48"/>
    <mergeCell ref="K48:L48"/>
    <mergeCell ref="M48:N48"/>
    <mergeCell ref="O48:P48"/>
    <mergeCell ref="A47:B48"/>
    <mergeCell ref="C47:D47"/>
    <mergeCell ref="E47:F47"/>
    <mergeCell ref="G47:H47"/>
    <mergeCell ref="I47:J47"/>
    <mergeCell ref="K47:L47"/>
    <mergeCell ref="M45:N45"/>
    <mergeCell ref="O45:P45"/>
    <mergeCell ref="C46:D46"/>
    <mergeCell ref="E46:F46"/>
    <mergeCell ref="G46:H46"/>
    <mergeCell ref="I46:J46"/>
    <mergeCell ref="K46:L46"/>
    <mergeCell ref="M46:N46"/>
    <mergeCell ref="O46:P46"/>
    <mergeCell ref="A45:B46"/>
    <mergeCell ref="C45:D45"/>
    <mergeCell ref="E45:F45"/>
    <mergeCell ref="G45:H45"/>
    <mergeCell ref="I45:J45"/>
    <mergeCell ref="K45:L45"/>
    <mergeCell ref="M43:N43"/>
    <mergeCell ref="O43:P43"/>
    <mergeCell ref="C44:D44"/>
    <mergeCell ref="E44:F44"/>
    <mergeCell ref="G44:H44"/>
    <mergeCell ref="I44:J44"/>
    <mergeCell ref="K44:L44"/>
    <mergeCell ref="M44:N44"/>
    <mergeCell ref="O44:P44"/>
    <mergeCell ref="A43:B44"/>
    <mergeCell ref="C43:D43"/>
    <mergeCell ref="E43:F43"/>
    <mergeCell ref="G43:H43"/>
    <mergeCell ref="I43:J43"/>
    <mergeCell ref="K43:L43"/>
    <mergeCell ref="K41:L41"/>
    <mergeCell ref="M41:N41"/>
    <mergeCell ref="O41:P41"/>
    <mergeCell ref="C42:D42"/>
    <mergeCell ref="E42:F42"/>
    <mergeCell ref="G42:H42"/>
    <mergeCell ref="I42:J42"/>
    <mergeCell ref="K42:L42"/>
    <mergeCell ref="M42:N42"/>
    <mergeCell ref="O42:P42"/>
    <mergeCell ref="A41:A42"/>
    <mergeCell ref="B41:B42"/>
    <mergeCell ref="C41:D41"/>
    <mergeCell ref="E41:F41"/>
    <mergeCell ref="G41:H41"/>
    <mergeCell ref="I41:J41"/>
    <mergeCell ref="M39:N39"/>
    <mergeCell ref="O39:P39"/>
    <mergeCell ref="C40:D40"/>
    <mergeCell ref="E40:F40"/>
    <mergeCell ref="G40:H40"/>
    <mergeCell ref="I40:J40"/>
    <mergeCell ref="K40:L40"/>
    <mergeCell ref="M40:N40"/>
    <mergeCell ref="O40:P40"/>
    <mergeCell ref="A39:B40"/>
    <mergeCell ref="C39:D39"/>
    <mergeCell ref="E39:F39"/>
    <mergeCell ref="G39:H39"/>
    <mergeCell ref="I39:J39"/>
    <mergeCell ref="K39:L39"/>
    <mergeCell ref="M37:N37"/>
    <mergeCell ref="O37:P37"/>
    <mergeCell ref="C38:D38"/>
    <mergeCell ref="E38:F38"/>
    <mergeCell ref="G38:H38"/>
    <mergeCell ref="I38:J38"/>
    <mergeCell ref="K38:L38"/>
    <mergeCell ref="M38:N38"/>
    <mergeCell ref="O38:P38"/>
    <mergeCell ref="A37:B38"/>
    <mergeCell ref="C37:D37"/>
    <mergeCell ref="E37:F37"/>
    <mergeCell ref="G37:H37"/>
    <mergeCell ref="I37:J37"/>
    <mergeCell ref="K37:L37"/>
    <mergeCell ref="Q34:R34"/>
    <mergeCell ref="A36:B36"/>
    <mergeCell ref="C36:D36"/>
    <mergeCell ref="E36:F36"/>
    <mergeCell ref="G36:H36"/>
    <mergeCell ref="I36:J36"/>
    <mergeCell ref="K36:L36"/>
    <mergeCell ref="M36:N36"/>
    <mergeCell ref="O36:P36"/>
    <mergeCell ref="M33:N33"/>
    <mergeCell ref="O33:P33"/>
    <mergeCell ref="Q33:R33"/>
    <mergeCell ref="C34:D34"/>
    <mergeCell ref="E34:F34"/>
    <mergeCell ref="G34:H34"/>
    <mergeCell ref="I34:J34"/>
    <mergeCell ref="K34:L34"/>
    <mergeCell ref="M34:N34"/>
    <mergeCell ref="O34:P34"/>
    <mergeCell ref="A33:B34"/>
    <mergeCell ref="C33:D33"/>
    <mergeCell ref="E33:F33"/>
    <mergeCell ref="G33:H33"/>
    <mergeCell ref="I33:J33"/>
    <mergeCell ref="K33:L33"/>
    <mergeCell ref="M31:N31"/>
    <mergeCell ref="O31:P31"/>
    <mergeCell ref="Q31:R31"/>
    <mergeCell ref="C32:D32"/>
    <mergeCell ref="E32:F32"/>
    <mergeCell ref="G32:H32"/>
    <mergeCell ref="I32:J32"/>
    <mergeCell ref="M32:N32"/>
    <mergeCell ref="O32:P32"/>
    <mergeCell ref="Q32:R32"/>
    <mergeCell ref="A31:B32"/>
    <mergeCell ref="C31:D31"/>
    <mergeCell ref="E31:F31"/>
    <mergeCell ref="G31:H31"/>
    <mergeCell ref="I31:J31"/>
    <mergeCell ref="K31:L32"/>
    <mergeCell ref="M29:N29"/>
    <mergeCell ref="O29:P29"/>
    <mergeCell ref="Q29:R29"/>
    <mergeCell ref="C30:D30"/>
    <mergeCell ref="E30:F30"/>
    <mergeCell ref="G30:H30"/>
    <mergeCell ref="I30:J30"/>
    <mergeCell ref="M30:N30"/>
    <mergeCell ref="O30:P30"/>
    <mergeCell ref="Q30:R30"/>
    <mergeCell ref="A29:B30"/>
    <mergeCell ref="C29:D29"/>
    <mergeCell ref="E29:F29"/>
    <mergeCell ref="G29:H29"/>
    <mergeCell ref="I29:J29"/>
    <mergeCell ref="K29:L30"/>
    <mergeCell ref="Q27:R27"/>
    <mergeCell ref="C28:D28"/>
    <mergeCell ref="E28:F28"/>
    <mergeCell ref="G28:H28"/>
    <mergeCell ref="I28:J28"/>
    <mergeCell ref="K28:L28"/>
    <mergeCell ref="M28:N28"/>
    <mergeCell ref="O28:P28"/>
    <mergeCell ref="Q28:R28"/>
    <mergeCell ref="Q26:R26"/>
    <mergeCell ref="A27:A28"/>
    <mergeCell ref="B27:B28"/>
    <mergeCell ref="C27:D27"/>
    <mergeCell ref="E27:F27"/>
    <mergeCell ref="G27:H27"/>
    <mergeCell ref="I27:J27"/>
    <mergeCell ref="K27:L27"/>
    <mergeCell ref="M27:N27"/>
    <mergeCell ref="O27:P27"/>
    <mergeCell ref="M25:N25"/>
    <mergeCell ref="O25:P25"/>
    <mergeCell ref="Q25:R25"/>
    <mergeCell ref="C26:D26"/>
    <mergeCell ref="E26:F26"/>
    <mergeCell ref="G26:H26"/>
    <mergeCell ref="I26:J26"/>
    <mergeCell ref="K26:L26"/>
    <mergeCell ref="M26:N26"/>
    <mergeCell ref="O26:P26"/>
    <mergeCell ref="A25:B26"/>
    <mergeCell ref="C25:D25"/>
    <mergeCell ref="E25:F25"/>
    <mergeCell ref="G25:H25"/>
    <mergeCell ref="I25:J25"/>
    <mergeCell ref="K25:L25"/>
    <mergeCell ref="O23:P23"/>
    <mergeCell ref="Q23:R23"/>
    <mergeCell ref="C24:D24"/>
    <mergeCell ref="E24:F24"/>
    <mergeCell ref="G24:H24"/>
    <mergeCell ref="I24:J24"/>
    <mergeCell ref="K24:L24"/>
    <mergeCell ref="M24:N24"/>
    <mergeCell ref="O24:P24"/>
    <mergeCell ref="Q24:R24"/>
    <mergeCell ref="M22:N22"/>
    <mergeCell ref="O22:P22"/>
    <mergeCell ref="Q22:R22"/>
    <mergeCell ref="A23:B24"/>
    <mergeCell ref="C23:D23"/>
    <mergeCell ref="E23:F23"/>
    <mergeCell ref="G23:H23"/>
    <mergeCell ref="I23:J23"/>
    <mergeCell ref="K23:L23"/>
    <mergeCell ref="M23:N23"/>
    <mergeCell ref="O16:P16"/>
    <mergeCell ref="Q16:R16"/>
    <mergeCell ref="O17:P17"/>
    <mergeCell ref="Q17:R17"/>
    <mergeCell ref="A22:B22"/>
    <mergeCell ref="C22:D22"/>
    <mergeCell ref="E22:F22"/>
    <mergeCell ref="G22:H22"/>
    <mergeCell ref="I22:J22"/>
    <mergeCell ref="K22:L22"/>
    <mergeCell ref="K12:L12"/>
    <mergeCell ref="M12:N12"/>
    <mergeCell ref="O12:R12"/>
    <mergeCell ref="O13:P13"/>
    <mergeCell ref="Q13:R13"/>
    <mergeCell ref="A14:A17"/>
    <mergeCell ref="O14:P14"/>
    <mergeCell ref="Q14:R14"/>
    <mergeCell ref="O15:P15"/>
    <mergeCell ref="Q15:R15"/>
    <mergeCell ref="A7:A10"/>
    <mergeCell ref="A12:B13"/>
    <mergeCell ref="C12:D12"/>
    <mergeCell ref="E12:F12"/>
    <mergeCell ref="G12:H12"/>
    <mergeCell ref="I12:J12"/>
    <mergeCell ref="Q3:R4"/>
    <mergeCell ref="A5:B6"/>
    <mergeCell ref="C5:D5"/>
    <mergeCell ref="E5:F5"/>
    <mergeCell ref="G5:H5"/>
    <mergeCell ref="I5:J5"/>
    <mergeCell ref="K5:L5"/>
    <mergeCell ref="M5:N5"/>
    <mergeCell ref="O5:P5"/>
    <mergeCell ref="Q5:R5"/>
  </mergeCells>
  <phoneticPr fontId="3"/>
  <printOptions horizontalCentered="1" verticalCentered="1"/>
  <pageMargins left="0.78740157480314965" right="0.78740157480314965" top="0.98425196850393704" bottom="0.98425196850393704" header="0.31496062992125984" footer="0.98425196850393704"/>
  <pageSetup paperSize="9" scale="88"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6C548-22CA-4952-BB4C-C385A3F8DBD9}">
  <sheetPr>
    <tabColor rgb="FFFFCB25"/>
    <pageSetUpPr fitToPage="1"/>
  </sheetPr>
  <dimension ref="A1:Q65"/>
  <sheetViews>
    <sheetView view="pageBreakPreview" zoomScale="115" zoomScaleNormal="100" zoomScaleSheetLayoutView="115" workbookViewId="0">
      <pane xSplit="1" ySplit="5" topLeftCell="B6" activePane="bottomRight" state="frozen"/>
      <selection pane="topRight" activeCell="B1" sqref="B1"/>
      <selection pane="bottomLeft" activeCell="A6" sqref="A6"/>
      <selection pane="bottomRight" activeCell="A3" sqref="A3:B3"/>
    </sheetView>
  </sheetViews>
  <sheetFormatPr defaultColWidth="9" defaultRowHeight="18.75"/>
  <cols>
    <col min="1" max="1" width="3.625" style="159" customWidth="1"/>
    <col min="2" max="2" width="9.625" style="159" customWidth="1"/>
    <col min="3" max="12" width="5.625" style="159" customWidth="1"/>
    <col min="13" max="14" width="6.625" style="159" customWidth="1"/>
    <col min="15" max="15" width="7.625" style="159" customWidth="1"/>
    <col min="16" max="16384" width="9" style="159"/>
  </cols>
  <sheetData>
    <row r="1" spans="1:17">
      <c r="A1" s="157" t="s">
        <v>338</v>
      </c>
      <c r="B1" s="158"/>
      <c r="C1" s="158"/>
      <c r="D1" s="158"/>
      <c r="E1" s="158"/>
      <c r="F1" s="158"/>
      <c r="G1" s="158"/>
      <c r="H1" s="158"/>
      <c r="I1" s="158"/>
      <c r="J1" s="158"/>
      <c r="K1" s="158"/>
      <c r="L1" s="158"/>
      <c r="M1" s="237"/>
      <c r="N1" s="238"/>
      <c r="O1" s="237" t="s">
        <v>159</v>
      </c>
    </row>
    <row r="2" spans="1:17" ht="5.0999999999999996" customHeight="1" thickBot="1">
      <c r="A2" s="124"/>
      <c r="B2" s="124"/>
      <c r="C2" s="124"/>
      <c r="D2" s="124"/>
      <c r="E2" s="124"/>
      <c r="F2" s="124"/>
      <c r="G2" s="124"/>
      <c r="H2" s="124"/>
      <c r="I2" s="124"/>
      <c r="J2" s="124"/>
      <c r="K2" s="124"/>
      <c r="L2" s="124"/>
      <c r="M2" s="239"/>
      <c r="N2" s="239"/>
      <c r="O2" s="124"/>
    </row>
    <row r="3" spans="1:17" ht="20.100000000000001" customHeight="1">
      <c r="A3" s="451" t="s">
        <v>287</v>
      </c>
      <c r="B3" s="452"/>
      <c r="C3" s="160">
        <v>7</v>
      </c>
      <c r="D3" s="160">
        <v>12</v>
      </c>
      <c r="E3" s="160">
        <v>17</v>
      </c>
      <c r="F3" s="160">
        <v>22</v>
      </c>
      <c r="G3" s="160">
        <v>27</v>
      </c>
      <c r="H3" s="161">
        <v>28</v>
      </c>
      <c r="I3" s="161">
        <v>29</v>
      </c>
      <c r="J3" s="161">
        <v>30</v>
      </c>
      <c r="K3" s="161" t="s">
        <v>345</v>
      </c>
      <c r="L3" s="710" t="s">
        <v>358</v>
      </c>
      <c r="M3" s="711" t="s">
        <v>359</v>
      </c>
      <c r="N3" s="161" t="s">
        <v>360</v>
      </c>
      <c r="O3" s="712" t="s">
        <v>361</v>
      </c>
    </row>
    <row r="4" spans="1:17" ht="12.95" customHeight="1">
      <c r="A4" s="453" t="s">
        <v>158</v>
      </c>
      <c r="B4" s="454"/>
      <c r="C4" s="162">
        <v>22256</v>
      </c>
      <c r="D4" s="162">
        <v>17792</v>
      </c>
      <c r="E4" s="162">
        <v>12785</v>
      </c>
      <c r="F4" s="162">
        <v>15702</v>
      </c>
      <c r="G4" s="162">
        <v>14529</v>
      </c>
      <c r="H4" s="162">
        <v>15140</v>
      </c>
      <c r="I4" s="162">
        <v>11731</v>
      </c>
      <c r="J4" s="163">
        <v>11317</v>
      </c>
      <c r="K4" s="163">
        <v>12005</v>
      </c>
      <c r="L4" s="713">
        <v>12073</v>
      </c>
      <c r="M4" s="714">
        <v>26115</v>
      </c>
      <c r="N4" s="163">
        <v>53224</v>
      </c>
      <c r="O4" s="715">
        <v>3213334</v>
      </c>
    </row>
    <row r="5" spans="1:17" ht="12.95" customHeight="1">
      <c r="A5" s="453" t="s">
        <v>157</v>
      </c>
      <c r="B5" s="454"/>
      <c r="C5" s="162">
        <v>12415</v>
      </c>
      <c r="D5" s="162">
        <v>10778</v>
      </c>
      <c r="E5" s="162">
        <v>7336</v>
      </c>
      <c r="F5" s="162">
        <v>10729</v>
      </c>
      <c r="G5" s="162">
        <v>11326</v>
      </c>
      <c r="H5" s="162">
        <v>12289</v>
      </c>
      <c r="I5" s="162">
        <v>8938</v>
      </c>
      <c r="J5" s="163">
        <v>8504</v>
      </c>
      <c r="K5" s="163">
        <v>8771</v>
      </c>
      <c r="L5" s="713">
        <v>9197</v>
      </c>
      <c r="M5" s="714">
        <v>20812</v>
      </c>
      <c r="N5" s="163">
        <v>44594</v>
      </c>
      <c r="O5" s="715">
        <v>2601770</v>
      </c>
      <c r="Q5" s="240"/>
    </row>
    <row r="6" spans="1:17" ht="12.95" customHeight="1">
      <c r="A6" s="455" t="s">
        <v>156</v>
      </c>
      <c r="B6" s="164" t="s">
        <v>155</v>
      </c>
      <c r="C6" s="165">
        <v>20</v>
      </c>
      <c r="D6" s="165">
        <v>60</v>
      </c>
      <c r="E6" s="165">
        <v>34</v>
      </c>
      <c r="F6" s="165">
        <v>84</v>
      </c>
      <c r="G6" s="165">
        <v>17</v>
      </c>
      <c r="H6" s="165">
        <v>43</v>
      </c>
      <c r="I6" s="165">
        <v>38</v>
      </c>
      <c r="J6" s="166">
        <v>17</v>
      </c>
      <c r="K6" s="166">
        <v>22</v>
      </c>
      <c r="L6" s="716" t="s">
        <v>112</v>
      </c>
      <c r="M6" s="717">
        <v>479</v>
      </c>
      <c r="N6" s="166">
        <v>248</v>
      </c>
      <c r="O6" s="718">
        <v>10816</v>
      </c>
      <c r="Q6" s="240"/>
    </row>
    <row r="7" spans="1:17" ht="12.95" customHeight="1">
      <c r="A7" s="456"/>
      <c r="B7" s="167" t="s">
        <v>154</v>
      </c>
      <c r="C7" s="168">
        <v>15</v>
      </c>
      <c r="D7" s="168">
        <v>7</v>
      </c>
      <c r="E7" s="168">
        <v>4</v>
      </c>
      <c r="F7" s="168" t="s">
        <v>112</v>
      </c>
      <c r="G7" s="169">
        <v>0</v>
      </c>
      <c r="H7" s="168">
        <v>0</v>
      </c>
      <c r="I7" s="168">
        <v>1</v>
      </c>
      <c r="J7" s="168">
        <v>0</v>
      </c>
      <c r="K7" s="168">
        <v>1</v>
      </c>
      <c r="L7" s="719" t="s">
        <v>112</v>
      </c>
      <c r="M7" s="720">
        <v>447</v>
      </c>
      <c r="N7" s="175">
        <v>0</v>
      </c>
      <c r="O7" s="721">
        <v>62840</v>
      </c>
    </row>
    <row r="8" spans="1:17" ht="12.95" customHeight="1">
      <c r="A8" s="456"/>
      <c r="B8" s="167" t="s">
        <v>153</v>
      </c>
      <c r="C8" s="168">
        <v>23</v>
      </c>
      <c r="D8" s="168">
        <v>58</v>
      </c>
      <c r="E8" s="168">
        <v>56</v>
      </c>
      <c r="F8" s="168" t="s">
        <v>112</v>
      </c>
      <c r="G8" s="169" t="s">
        <v>95</v>
      </c>
      <c r="H8" s="168" t="s">
        <v>95</v>
      </c>
      <c r="I8" s="168" t="s">
        <v>95</v>
      </c>
      <c r="J8" s="168" t="s">
        <v>95</v>
      </c>
      <c r="K8" s="168" t="s">
        <v>95</v>
      </c>
      <c r="L8" s="719" t="s">
        <v>95</v>
      </c>
      <c r="M8" s="720">
        <v>1770</v>
      </c>
      <c r="N8" s="168" t="s">
        <v>95</v>
      </c>
      <c r="O8" s="721">
        <v>32157</v>
      </c>
    </row>
    <row r="9" spans="1:17" ht="12.95" customHeight="1">
      <c r="A9" s="456"/>
      <c r="B9" s="167" t="s">
        <v>152</v>
      </c>
      <c r="C9" s="168">
        <v>6</v>
      </c>
      <c r="D9" s="168">
        <v>9</v>
      </c>
      <c r="E9" s="168">
        <v>4</v>
      </c>
      <c r="F9" s="168">
        <v>5</v>
      </c>
      <c r="G9" s="168">
        <v>0</v>
      </c>
      <c r="H9" s="168">
        <v>1</v>
      </c>
      <c r="I9" s="168">
        <v>0</v>
      </c>
      <c r="J9" s="168">
        <v>0</v>
      </c>
      <c r="K9" s="168">
        <v>2</v>
      </c>
      <c r="L9" s="719" t="s">
        <v>95</v>
      </c>
      <c r="M9" s="720">
        <v>656</v>
      </c>
      <c r="N9" s="175">
        <v>0</v>
      </c>
      <c r="O9" s="721">
        <v>64494</v>
      </c>
    </row>
    <row r="10" spans="1:17" ht="12.95" customHeight="1">
      <c r="A10" s="456"/>
      <c r="B10" s="170" t="s">
        <v>151</v>
      </c>
      <c r="C10" s="171">
        <v>23</v>
      </c>
      <c r="D10" s="171">
        <v>2</v>
      </c>
      <c r="E10" s="171">
        <v>4</v>
      </c>
      <c r="F10" s="171">
        <v>3</v>
      </c>
      <c r="G10" s="171">
        <v>4</v>
      </c>
      <c r="H10" s="171">
        <v>1</v>
      </c>
      <c r="I10" s="171">
        <v>1</v>
      </c>
      <c r="J10" s="171">
        <v>0</v>
      </c>
      <c r="K10" s="171">
        <v>2</v>
      </c>
      <c r="L10" s="722">
        <v>8</v>
      </c>
      <c r="M10" s="723">
        <f>275</f>
        <v>275</v>
      </c>
      <c r="N10" s="171" t="s">
        <v>95</v>
      </c>
      <c r="O10" s="724">
        <f>793+5929</f>
        <v>6722</v>
      </c>
    </row>
    <row r="11" spans="1:17" ht="12.95" customHeight="1">
      <c r="A11" s="456"/>
      <c r="B11" s="164" t="s">
        <v>150</v>
      </c>
      <c r="C11" s="165">
        <v>17</v>
      </c>
      <c r="D11" s="165">
        <v>12</v>
      </c>
      <c r="E11" s="165">
        <v>12</v>
      </c>
      <c r="F11" s="165">
        <v>5</v>
      </c>
      <c r="G11" s="165">
        <v>9</v>
      </c>
      <c r="H11" s="168">
        <v>6</v>
      </c>
      <c r="I11" s="168" t="s">
        <v>112</v>
      </c>
      <c r="J11" s="168" t="s">
        <v>112</v>
      </c>
      <c r="K11" s="168">
        <v>4</v>
      </c>
      <c r="L11" s="719">
        <v>5</v>
      </c>
      <c r="M11" s="717">
        <v>20</v>
      </c>
      <c r="N11" s="165">
        <v>0</v>
      </c>
      <c r="O11" s="718">
        <v>1824</v>
      </c>
    </row>
    <row r="12" spans="1:17" ht="12.95" customHeight="1">
      <c r="A12" s="456"/>
      <c r="B12" s="167" t="s">
        <v>362</v>
      </c>
      <c r="C12" s="168">
        <v>8</v>
      </c>
      <c r="D12" s="168">
        <v>7</v>
      </c>
      <c r="E12" s="168">
        <v>5</v>
      </c>
      <c r="F12" s="168">
        <v>4</v>
      </c>
      <c r="G12" s="168">
        <v>6</v>
      </c>
      <c r="H12" s="168">
        <v>3</v>
      </c>
      <c r="I12" s="168" t="s">
        <v>112</v>
      </c>
      <c r="J12" s="168" t="s">
        <v>112</v>
      </c>
      <c r="K12" s="168">
        <v>1</v>
      </c>
      <c r="L12" s="719">
        <v>3</v>
      </c>
      <c r="M12" s="720">
        <v>84</v>
      </c>
      <c r="N12" s="168">
        <v>1</v>
      </c>
      <c r="O12" s="721">
        <v>1771</v>
      </c>
    </row>
    <row r="13" spans="1:17" ht="12.95" customHeight="1">
      <c r="A13" s="456"/>
      <c r="B13" s="170" t="s">
        <v>149</v>
      </c>
      <c r="C13" s="171">
        <v>22</v>
      </c>
      <c r="D13" s="171">
        <v>15</v>
      </c>
      <c r="E13" s="171">
        <v>22</v>
      </c>
      <c r="F13" s="171">
        <v>58</v>
      </c>
      <c r="G13" s="171" t="s">
        <v>112</v>
      </c>
      <c r="H13" s="171">
        <v>9</v>
      </c>
      <c r="I13" s="171">
        <v>15</v>
      </c>
      <c r="J13" s="171">
        <v>13</v>
      </c>
      <c r="K13" s="171">
        <v>12</v>
      </c>
      <c r="L13" s="722">
        <v>8</v>
      </c>
      <c r="M13" s="725">
        <f>27+119</f>
        <v>146</v>
      </c>
      <c r="N13" s="171">
        <v>3</v>
      </c>
      <c r="O13" s="724">
        <f>554+6253</f>
        <v>6807</v>
      </c>
    </row>
    <row r="14" spans="1:17" ht="12.95" customHeight="1">
      <c r="A14" s="456"/>
      <c r="B14" s="164" t="s">
        <v>148</v>
      </c>
      <c r="C14" s="165">
        <v>1</v>
      </c>
      <c r="D14" s="165">
        <v>10</v>
      </c>
      <c r="E14" s="165">
        <v>1</v>
      </c>
      <c r="F14" s="165">
        <v>3</v>
      </c>
      <c r="G14" s="165">
        <v>1</v>
      </c>
      <c r="H14" s="165">
        <v>1</v>
      </c>
      <c r="I14" s="165">
        <v>4</v>
      </c>
      <c r="J14" s="166">
        <v>2</v>
      </c>
      <c r="K14" s="166">
        <v>3</v>
      </c>
      <c r="L14" s="726">
        <v>2</v>
      </c>
      <c r="M14" s="717">
        <v>9</v>
      </c>
      <c r="N14" s="166">
        <v>8</v>
      </c>
      <c r="O14" s="718">
        <v>187936</v>
      </c>
    </row>
    <row r="15" spans="1:17" ht="12.95" customHeight="1">
      <c r="A15" s="456"/>
      <c r="B15" s="170" t="s">
        <v>147</v>
      </c>
      <c r="C15" s="171">
        <v>122</v>
      </c>
      <c r="D15" s="171">
        <v>120</v>
      </c>
      <c r="E15" s="171">
        <v>106</v>
      </c>
      <c r="F15" s="171">
        <v>105</v>
      </c>
      <c r="G15" s="171">
        <v>148</v>
      </c>
      <c r="H15" s="171">
        <v>47</v>
      </c>
      <c r="I15" s="171">
        <v>46</v>
      </c>
      <c r="J15" s="172">
        <v>125</v>
      </c>
      <c r="K15" s="172">
        <v>23</v>
      </c>
      <c r="L15" s="727">
        <v>23</v>
      </c>
      <c r="M15" s="725">
        <v>323</v>
      </c>
      <c r="N15" s="172">
        <v>223</v>
      </c>
      <c r="O15" s="724">
        <v>7964</v>
      </c>
    </row>
    <row r="16" spans="1:17" ht="12.95" customHeight="1">
      <c r="A16" s="456"/>
      <c r="B16" s="164" t="s">
        <v>146</v>
      </c>
      <c r="C16" s="165">
        <v>15</v>
      </c>
      <c r="D16" s="165">
        <v>14</v>
      </c>
      <c r="E16" s="165">
        <v>10</v>
      </c>
      <c r="F16" s="165">
        <v>5</v>
      </c>
      <c r="G16" s="165">
        <v>12</v>
      </c>
      <c r="H16" s="165">
        <v>6</v>
      </c>
      <c r="I16" s="165">
        <v>5</v>
      </c>
      <c r="J16" s="166">
        <v>3</v>
      </c>
      <c r="K16" s="166">
        <v>5</v>
      </c>
      <c r="L16" s="726">
        <v>7</v>
      </c>
      <c r="M16" s="717">
        <v>19</v>
      </c>
      <c r="N16" s="166">
        <v>13</v>
      </c>
      <c r="O16" s="718">
        <v>55995</v>
      </c>
    </row>
    <row r="17" spans="1:15" ht="12.95" customHeight="1">
      <c r="A17" s="456"/>
      <c r="B17" s="173" t="s">
        <v>145</v>
      </c>
      <c r="C17" s="171">
        <v>6</v>
      </c>
      <c r="D17" s="171">
        <v>6</v>
      </c>
      <c r="E17" s="171">
        <v>7</v>
      </c>
      <c r="F17" s="171">
        <v>6</v>
      </c>
      <c r="G17" s="171">
        <v>4</v>
      </c>
      <c r="H17" s="171">
        <v>4</v>
      </c>
      <c r="I17" s="171">
        <v>4</v>
      </c>
      <c r="J17" s="172">
        <v>2</v>
      </c>
      <c r="K17" s="172">
        <v>3</v>
      </c>
      <c r="L17" s="727">
        <v>1</v>
      </c>
      <c r="M17" s="725">
        <v>0</v>
      </c>
      <c r="N17" s="172">
        <v>1</v>
      </c>
      <c r="O17" s="724">
        <v>6699</v>
      </c>
    </row>
    <row r="18" spans="1:15" ht="12.95" customHeight="1">
      <c r="A18" s="456"/>
      <c r="B18" s="164" t="s">
        <v>144</v>
      </c>
      <c r="C18" s="165">
        <v>518</v>
      </c>
      <c r="D18" s="165">
        <v>2</v>
      </c>
      <c r="E18" s="165">
        <v>1</v>
      </c>
      <c r="F18" s="165">
        <v>1</v>
      </c>
      <c r="G18" s="165">
        <v>83</v>
      </c>
      <c r="H18" s="165">
        <v>47</v>
      </c>
      <c r="I18" s="165">
        <v>7</v>
      </c>
      <c r="J18" s="166">
        <v>300</v>
      </c>
      <c r="K18" s="166">
        <v>32</v>
      </c>
      <c r="L18" s="726">
        <v>11</v>
      </c>
      <c r="M18" s="717">
        <v>4167</v>
      </c>
      <c r="N18" s="166">
        <v>15598</v>
      </c>
      <c r="O18" s="718">
        <v>698359</v>
      </c>
    </row>
    <row r="19" spans="1:15" ht="12.95" customHeight="1">
      <c r="A19" s="456"/>
      <c r="B19" s="167" t="s">
        <v>143</v>
      </c>
      <c r="C19" s="168">
        <v>17</v>
      </c>
      <c r="D19" s="168">
        <v>23</v>
      </c>
      <c r="E19" s="168">
        <v>3</v>
      </c>
      <c r="F19" s="168">
        <v>3</v>
      </c>
      <c r="G19" s="168">
        <v>8</v>
      </c>
      <c r="H19" s="168" t="s">
        <v>112</v>
      </c>
      <c r="I19" s="168" t="s">
        <v>112</v>
      </c>
      <c r="J19" s="168">
        <v>3</v>
      </c>
      <c r="K19" s="168">
        <v>5</v>
      </c>
      <c r="L19" s="719">
        <v>2</v>
      </c>
      <c r="M19" s="728">
        <v>102</v>
      </c>
      <c r="N19" s="168">
        <v>499</v>
      </c>
      <c r="O19" s="721">
        <v>42568</v>
      </c>
    </row>
    <row r="20" spans="1:15" ht="12.95" customHeight="1">
      <c r="A20" s="456"/>
      <c r="B20" s="173" t="s">
        <v>142</v>
      </c>
      <c r="C20" s="171">
        <v>388</v>
      </c>
      <c r="D20" s="171">
        <v>355</v>
      </c>
      <c r="E20" s="171">
        <v>138</v>
      </c>
      <c r="F20" s="171">
        <v>103</v>
      </c>
      <c r="G20" s="171">
        <v>49</v>
      </c>
      <c r="H20" s="171" t="s">
        <v>112</v>
      </c>
      <c r="I20" s="171" t="s">
        <v>112</v>
      </c>
      <c r="J20" s="171">
        <v>57</v>
      </c>
      <c r="K20" s="171">
        <v>78</v>
      </c>
      <c r="L20" s="722">
        <v>82</v>
      </c>
      <c r="M20" s="725">
        <v>1546</v>
      </c>
      <c r="N20" s="171">
        <v>2784</v>
      </c>
      <c r="O20" s="724">
        <v>143857</v>
      </c>
    </row>
    <row r="21" spans="1:15" ht="12.95" customHeight="1">
      <c r="A21" s="456"/>
      <c r="B21" s="245" t="s">
        <v>141</v>
      </c>
      <c r="C21" s="162">
        <v>2614</v>
      </c>
      <c r="D21" s="162">
        <v>1816</v>
      </c>
      <c r="E21" s="162">
        <v>1213</v>
      </c>
      <c r="F21" s="162">
        <v>1182</v>
      </c>
      <c r="G21" s="162">
        <v>1089</v>
      </c>
      <c r="H21" s="162">
        <v>1127</v>
      </c>
      <c r="I21" s="162">
        <v>613</v>
      </c>
      <c r="J21" s="163">
        <v>439</v>
      </c>
      <c r="K21" s="163">
        <v>537</v>
      </c>
      <c r="L21" s="713">
        <f>423+21</f>
        <v>444</v>
      </c>
      <c r="M21" s="714">
        <f>1176+38</f>
        <v>1214</v>
      </c>
      <c r="N21" s="163">
        <f>2364+39</f>
        <v>2403</v>
      </c>
      <c r="O21" s="715">
        <f>98077+12482</f>
        <v>110559</v>
      </c>
    </row>
    <row r="22" spans="1:15" ht="12.95" customHeight="1">
      <c r="A22" s="456"/>
      <c r="B22" s="245" t="s">
        <v>140</v>
      </c>
      <c r="C22" s="162">
        <v>501</v>
      </c>
      <c r="D22" s="162">
        <v>278</v>
      </c>
      <c r="E22" s="162">
        <v>154</v>
      </c>
      <c r="F22" s="162">
        <v>209</v>
      </c>
      <c r="G22" s="162">
        <v>282</v>
      </c>
      <c r="H22" s="162">
        <v>262</v>
      </c>
      <c r="I22" s="162">
        <v>203</v>
      </c>
      <c r="J22" s="163">
        <v>204</v>
      </c>
      <c r="K22" s="163">
        <v>157</v>
      </c>
      <c r="L22" s="713">
        <v>135</v>
      </c>
      <c r="M22" s="714">
        <v>759</v>
      </c>
      <c r="N22" s="163">
        <v>9002</v>
      </c>
      <c r="O22" s="715">
        <v>389750</v>
      </c>
    </row>
    <row r="23" spans="1:15" ht="12.95" customHeight="1">
      <c r="A23" s="456"/>
      <c r="B23" s="245" t="s">
        <v>139</v>
      </c>
      <c r="C23" s="162">
        <v>3539</v>
      </c>
      <c r="D23" s="162">
        <v>1787</v>
      </c>
      <c r="E23" s="162">
        <v>1163</v>
      </c>
      <c r="F23" s="162">
        <v>2852</v>
      </c>
      <c r="G23" s="162">
        <v>2917</v>
      </c>
      <c r="H23" s="162">
        <v>2895</v>
      </c>
      <c r="I23" s="162">
        <v>1683</v>
      </c>
      <c r="J23" s="163">
        <v>1523</v>
      </c>
      <c r="K23" s="163">
        <v>2987</v>
      </c>
      <c r="L23" s="713">
        <v>3224</v>
      </c>
      <c r="M23" s="714">
        <v>1174</v>
      </c>
      <c r="N23" s="163">
        <v>4856</v>
      </c>
      <c r="O23" s="715">
        <v>101392</v>
      </c>
    </row>
    <row r="24" spans="1:15" ht="12.95" customHeight="1">
      <c r="A24" s="456"/>
      <c r="B24" s="164" t="s">
        <v>138</v>
      </c>
      <c r="C24" s="165">
        <v>133</v>
      </c>
      <c r="D24" s="165">
        <v>61</v>
      </c>
      <c r="E24" s="165">
        <v>73</v>
      </c>
      <c r="F24" s="165">
        <v>66</v>
      </c>
      <c r="G24" s="165">
        <v>68</v>
      </c>
      <c r="H24" s="165">
        <v>78</v>
      </c>
      <c r="I24" s="165">
        <v>54</v>
      </c>
      <c r="J24" s="166">
        <v>43</v>
      </c>
      <c r="K24" s="166">
        <v>40</v>
      </c>
      <c r="L24" s="726">
        <v>33</v>
      </c>
      <c r="M24" s="717">
        <v>89</v>
      </c>
      <c r="N24" s="166">
        <v>48</v>
      </c>
      <c r="O24" s="718">
        <v>6285</v>
      </c>
    </row>
    <row r="25" spans="1:15" ht="12.95" customHeight="1">
      <c r="A25" s="456"/>
      <c r="B25" s="173" t="s">
        <v>137</v>
      </c>
      <c r="C25" s="171">
        <v>981</v>
      </c>
      <c r="D25" s="171">
        <v>1165</v>
      </c>
      <c r="E25" s="171">
        <v>867</v>
      </c>
      <c r="F25" s="171">
        <v>1855</v>
      </c>
      <c r="G25" s="171">
        <v>1332</v>
      </c>
      <c r="H25" s="171">
        <v>1127</v>
      </c>
      <c r="I25" s="171">
        <v>1129</v>
      </c>
      <c r="J25" s="172">
        <v>1028</v>
      </c>
      <c r="K25" s="172">
        <v>858</v>
      </c>
      <c r="L25" s="727">
        <v>752</v>
      </c>
      <c r="M25" s="725">
        <v>110</v>
      </c>
      <c r="N25" s="172">
        <v>1064</v>
      </c>
      <c r="O25" s="724">
        <v>39893</v>
      </c>
    </row>
    <row r="26" spans="1:15" ht="12.95" customHeight="1">
      <c r="A26" s="456"/>
      <c r="B26" s="164" t="s">
        <v>136</v>
      </c>
      <c r="C26" s="165">
        <v>4</v>
      </c>
      <c r="D26" s="165">
        <v>3</v>
      </c>
      <c r="E26" s="165">
        <v>5</v>
      </c>
      <c r="F26" s="165">
        <v>17</v>
      </c>
      <c r="G26" s="165" t="s">
        <v>112</v>
      </c>
      <c r="H26" s="165">
        <v>36</v>
      </c>
      <c r="I26" s="165">
        <v>33</v>
      </c>
      <c r="J26" s="165">
        <v>47</v>
      </c>
      <c r="K26" s="165">
        <v>50</v>
      </c>
      <c r="L26" s="716">
        <v>36</v>
      </c>
      <c r="M26" s="729">
        <v>17</v>
      </c>
      <c r="N26" s="166">
        <v>732</v>
      </c>
      <c r="O26" s="718">
        <v>56306</v>
      </c>
    </row>
    <row r="27" spans="1:15" ht="12.95" customHeight="1">
      <c r="A27" s="456"/>
      <c r="B27" s="173" t="s">
        <v>135</v>
      </c>
      <c r="C27" s="171">
        <v>1</v>
      </c>
      <c r="D27" s="171">
        <v>0</v>
      </c>
      <c r="E27" s="171">
        <v>0</v>
      </c>
      <c r="F27" s="171">
        <v>0</v>
      </c>
      <c r="G27" s="171" t="s">
        <v>112</v>
      </c>
      <c r="H27" s="171" t="s">
        <v>95</v>
      </c>
      <c r="I27" s="171" t="s">
        <v>95</v>
      </c>
      <c r="J27" s="171" t="s">
        <v>95</v>
      </c>
      <c r="K27" s="171" t="s">
        <v>95</v>
      </c>
      <c r="L27" s="722" t="s">
        <v>95</v>
      </c>
      <c r="M27" s="730">
        <v>0</v>
      </c>
      <c r="N27" s="172">
        <v>0</v>
      </c>
      <c r="O27" s="724">
        <v>160325</v>
      </c>
    </row>
    <row r="28" spans="1:15" ht="12.95" customHeight="1">
      <c r="A28" s="456"/>
      <c r="B28" s="245" t="s">
        <v>134</v>
      </c>
      <c r="C28" s="162">
        <v>101</v>
      </c>
      <c r="D28" s="162">
        <v>207</v>
      </c>
      <c r="E28" s="162">
        <v>458</v>
      </c>
      <c r="F28" s="162">
        <v>142</v>
      </c>
      <c r="G28" s="162">
        <v>87</v>
      </c>
      <c r="H28" s="162">
        <v>86</v>
      </c>
      <c r="I28" s="162">
        <v>71</v>
      </c>
      <c r="J28" s="163">
        <v>85</v>
      </c>
      <c r="K28" s="163">
        <v>85</v>
      </c>
      <c r="L28" s="713">
        <v>128</v>
      </c>
      <c r="M28" s="731" t="s">
        <v>346</v>
      </c>
      <c r="N28" s="163">
        <v>392</v>
      </c>
      <c r="O28" s="715">
        <v>4853</v>
      </c>
    </row>
    <row r="29" spans="1:15" ht="12.95" customHeight="1">
      <c r="A29" s="456"/>
      <c r="B29" s="245" t="s">
        <v>133</v>
      </c>
      <c r="C29" s="162">
        <v>53</v>
      </c>
      <c r="D29" s="162">
        <v>41</v>
      </c>
      <c r="E29" s="162">
        <v>13</v>
      </c>
      <c r="F29" s="162">
        <v>32</v>
      </c>
      <c r="G29" s="162">
        <v>63</v>
      </c>
      <c r="H29" s="162">
        <v>41</v>
      </c>
      <c r="I29" s="162">
        <v>66</v>
      </c>
      <c r="J29" s="163">
        <v>62</v>
      </c>
      <c r="K29" s="163">
        <v>72</v>
      </c>
      <c r="L29" s="713">
        <v>61</v>
      </c>
      <c r="M29" s="730">
        <v>11</v>
      </c>
      <c r="N29" s="163">
        <v>784</v>
      </c>
      <c r="O29" s="715">
        <v>2370</v>
      </c>
    </row>
    <row r="30" spans="1:15" ht="12.95" customHeight="1">
      <c r="A30" s="456"/>
      <c r="B30" s="245" t="s">
        <v>132</v>
      </c>
      <c r="C30" s="174">
        <v>90</v>
      </c>
      <c r="D30" s="162">
        <v>87</v>
      </c>
      <c r="E30" s="162">
        <v>39</v>
      </c>
      <c r="F30" s="162">
        <v>18</v>
      </c>
      <c r="G30" s="174">
        <v>41</v>
      </c>
      <c r="H30" s="162">
        <v>38</v>
      </c>
      <c r="I30" s="162">
        <v>37</v>
      </c>
      <c r="J30" s="163">
        <v>46</v>
      </c>
      <c r="K30" s="163">
        <v>29</v>
      </c>
      <c r="L30" s="713">
        <v>22</v>
      </c>
      <c r="M30" s="731" t="s">
        <v>346</v>
      </c>
      <c r="N30" s="163">
        <v>9</v>
      </c>
      <c r="O30" s="715">
        <v>2739</v>
      </c>
    </row>
    <row r="31" spans="1:15" ht="12.95" customHeight="1">
      <c r="A31" s="456"/>
      <c r="B31" s="167" t="s">
        <v>131</v>
      </c>
      <c r="C31" s="168">
        <v>21</v>
      </c>
      <c r="D31" s="168">
        <v>21</v>
      </c>
      <c r="E31" s="168">
        <v>17</v>
      </c>
      <c r="F31" s="168">
        <v>3</v>
      </c>
      <c r="G31" s="168">
        <v>7</v>
      </c>
      <c r="H31" s="168">
        <v>3</v>
      </c>
      <c r="I31" s="168">
        <v>5</v>
      </c>
      <c r="J31" s="175">
        <v>4</v>
      </c>
      <c r="K31" s="175">
        <v>2</v>
      </c>
      <c r="L31" s="732">
        <v>3</v>
      </c>
      <c r="M31" s="733">
        <v>40</v>
      </c>
      <c r="N31" s="175">
        <v>9</v>
      </c>
      <c r="O31" s="721">
        <v>6395</v>
      </c>
    </row>
    <row r="32" spans="1:15" ht="12.95" customHeight="1">
      <c r="A32" s="456"/>
      <c r="B32" s="164" t="s">
        <v>130</v>
      </c>
      <c r="C32" s="165">
        <v>226</v>
      </c>
      <c r="D32" s="165">
        <v>227</v>
      </c>
      <c r="E32" s="165">
        <v>204</v>
      </c>
      <c r="F32" s="165">
        <v>195</v>
      </c>
      <c r="G32" s="165">
        <v>149</v>
      </c>
      <c r="H32" s="165">
        <v>166</v>
      </c>
      <c r="I32" s="165">
        <v>169</v>
      </c>
      <c r="J32" s="166">
        <v>126</v>
      </c>
      <c r="K32" s="166">
        <v>110</v>
      </c>
      <c r="L32" s="726">
        <v>73</v>
      </c>
      <c r="M32" s="717">
        <v>66</v>
      </c>
      <c r="N32" s="166">
        <v>319</v>
      </c>
      <c r="O32" s="718">
        <v>15013</v>
      </c>
    </row>
    <row r="33" spans="1:16" ht="12.95" customHeight="1">
      <c r="A33" s="456"/>
      <c r="B33" s="167" t="s">
        <v>363</v>
      </c>
      <c r="C33" s="168">
        <v>116</v>
      </c>
      <c r="D33" s="168">
        <v>82</v>
      </c>
      <c r="E33" s="168">
        <v>113</v>
      </c>
      <c r="F33" s="168">
        <v>162</v>
      </c>
      <c r="G33" s="168">
        <v>124</v>
      </c>
      <c r="H33" s="168">
        <v>105</v>
      </c>
      <c r="I33" s="168">
        <v>153</v>
      </c>
      <c r="J33" s="175">
        <v>146</v>
      </c>
      <c r="K33" s="175">
        <v>127</v>
      </c>
      <c r="L33" s="732">
        <f>6+119</f>
        <v>125</v>
      </c>
      <c r="M33" s="720">
        <f>9</f>
        <v>9</v>
      </c>
      <c r="N33" s="175">
        <f>51+95</f>
        <v>146</v>
      </c>
      <c r="O33" s="721">
        <f>2077+3605</f>
        <v>5682</v>
      </c>
    </row>
    <row r="34" spans="1:16" ht="12.95" customHeight="1">
      <c r="A34" s="456"/>
      <c r="B34" s="173" t="s">
        <v>364</v>
      </c>
      <c r="C34" s="171">
        <v>23</v>
      </c>
      <c r="D34" s="171">
        <v>42</v>
      </c>
      <c r="E34" s="171">
        <v>13</v>
      </c>
      <c r="F34" s="171">
        <v>11</v>
      </c>
      <c r="G34" s="171">
        <v>10</v>
      </c>
      <c r="H34" s="168">
        <v>11</v>
      </c>
      <c r="I34" s="168">
        <v>14</v>
      </c>
      <c r="J34" s="175">
        <v>11</v>
      </c>
      <c r="K34" s="175">
        <v>12</v>
      </c>
      <c r="L34" s="732">
        <v>7</v>
      </c>
      <c r="M34" s="725">
        <v>19</v>
      </c>
      <c r="N34" s="175">
        <v>44</v>
      </c>
      <c r="O34" s="721">
        <v>2353</v>
      </c>
    </row>
    <row r="35" spans="1:16" ht="12.95" customHeight="1">
      <c r="A35" s="456"/>
      <c r="B35" s="245" t="s">
        <v>365</v>
      </c>
      <c r="C35" s="162">
        <v>39</v>
      </c>
      <c r="D35" s="162">
        <v>943</v>
      </c>
      <c r="E35" s="162">
        <v>790</v>
      </c>
      <c r="F35" s="162">
        <v>1650</v>
      </c>
      <c r="G35" s="162">
        <v>2820</v>
      </c>
      <c r="H35" s="162">
        <v>3765</v>
      </c>
      <c r="I35" s="162">
        <v>2627</v>
      </c>
      <c r="J35" s="163">
        <v>2491</v>
      </c>
      <c r="K35" s="163">
        <v>1815</v>
      </c>
      <c r="L35" s="713">
        <v>2307</v>
      </c>
      <c r="M35" s="714">
        <v>499</v>
      </c>
      <c r="N35" s="163">
        <v>1729</v>
      </c>
      <c r="O35" s="715">
        <v>16130</v>
      </c>
    </row>
    <row r="36" spans="1:16" ht="12.95" customHeight="1">
      <c r="A36" s="456"/>
      <c r="B36" s="173" t="s">
        <v>129</v>
      </c>
      <c r="C36" s="171">
        <v>64</v>
      </c>
      <c r="D36" s="171">
        <v>98</v>
      </c>
      <c r="E36" s="171">
        <v>127</v>
      </c>
      <c r="F36" s="171">
        <v>131</v>
      </c>
      <c r="G36" s="171">
        <v>120</v>
      </c>
      <c r="H36" s="171">
        <v>198</v>
      </c>
      <c r="I36" s="171">
        <v>131</v>
      </c>
      <c r="J36" s="172">
        <v>100</v>
      </c>
      <c r="K36" s="172">
        <v>111</v>
      </c>
      <c r="L36" s="727">
        <v>90</v>
      </c>
      <c r="M36" s="725">
        <v>19</v>
      </c>
      <c r="N36" s="172">
        <v>118</v>
      </c>
      <c r="O36" s="724">
        <v>5603</v>
      </c>
      <c r="P36" s="124"/>
    </row>
    <row r="37" spans="1:16" ht="12.95" customHeight="1">
      <c r="A37" s="456"/>
      <c r="B37" s="173" t="s">
        <v>128</v>
      </c>
      <c r="C37" s="171">
        <v>183</v>
      </c>
      <c r="D37" s="171">
        <v>133</v>
      </c>
      <c r="E37" s="171">
        <v>96</v>
      </c>
      <c r="F37" s="171">
        <v>99</v>
      </c>
      <c r="G37" s="171">
        <v>93</v>
      </c>
      <c r="H37" s="171">
        <v>86</v>
      </c>
      <c r="I37" s="171">
        <v>87</v>
      </c>
      <c r="J37" s="172">
        <v>69</v>
      </c>
      <c r="K37" s="172">
        <v>67</v>
      </c>
      <c r="L37" s="727">
        <v>69</v>
      </c>
      <c r="M37" s="725">
        <v>5</v>
      </c>
      <c r="N37" s="171">
        <v>48</v>
      </c>
      <c r="O37" s="724">
        <v>1154</v>
      </c>
      <c r="P37" s="124"/>
    </row>
    <row r="38" spans="1:16" ht="12.95" customHeight="1">
      <c r="A38" s="456"/>
      <c r="B38" s="164" t="s">
        <v>127</v>
      </c>
      <c r="C38" s="176">
        <v>510</v>
      </c>
      <c r="D38" s="165">
        <v>1024</v>
      </c>
      <c r="E38" s="165">
        <v>131</v>
      </c>
      <c r="F38" s="165">
        <v>47</v>
      </c>
      <c r="G38" s="165">
        <v>146</v>
      </c>
      <c r="H38" s="165">
        <v>200</v>
      </c>
      <c r="I38" s="165">
        <v>115</v>
      </c>
      <c r="J38" s="166">
        <v>128</v>
      </c>
      <c r="K38" s="166">
        <v>157</v>
      </c>
      <c r="L38" s="726">
        <v>54</v>
      </c>
      <c r="M38" s="717">
        <v>72</v>
      </c>
      <c r="N38" s="166">
        <v>466</v>
      </c>
      <c r="O38" s="718">
        <v>3845</v>
      </c>
      <c r="P38" s="124"/>
    </row>
    <row r="39" spans="1:16" ht="12.95" customHeight="1">
      <c r="A39" s="457"/>
      <c r="B39" s="245" t="s">
        <v>126</v>
      </c>
      <c r="C39" s="162">
        <v>2015</v>
      </c>
      <c r="D39" s="162">
        <v>2063</v>
      </c>
      <c r="E39" s="162">
        <v>1453</v>
      </c>
      <c r="F39" s="162">
        <v>1673</v>
      </c>
      <c r="G39" s="162">
        <v>1637</v>
      </c>
      <c r="H39" s="162">
        <v>1897</v>
      </c>
      <c r="I39" s="162">
        <v>1627</v>
      </c>
      <c r="J39" s="163">
        <v>1430</v>
      </c>
      <c r="K39" s="163">
        <v>1362</v>
      </c>
      <c r="L39" s="713">
        <v>1482</v>
      </c>
      <c r="M39" s="734">
        <v>6666</v>
      </c>
      <c r="N39" s="163">
        <v>3047</v>
      </c>
      <c r="O39" s="715">
        <v>340314</v>
      </c>
      <c r="P39" s="124"/>
    </row>
    <row r="40" spans="1:16" ht="12.95" customHeight="1">
      <c r="A40" s="458" t="s">
        <v>125</v>
      </c>
      <c r="B40" s="459"/>
      <c r="C40" s="165">
        <v>538</v>
      </c>
      <c r="D40" s="165">
        <v>487</v>
      </c>
      <c r="E40" s="165">
        <v>419</v>
      </c>
      <c r="F40" s="165">
        <v>459</v>
      </c>
      <c r="G40" s="165">
        <v>458</v>
      </c>
      <c r="H40" s="165">
        <v>412</v>
      </c>
      <c r="I40" s="165">
        <v>456</v>
      </c>
      <c r="J40" s="166">
        <v>486</v>
      </c>
      <c r="K40" s="166">
        <v>487</v>
      </c>
      <c r="L40" s="726">
        <v>450</v>
      </c>
      <c r="M40" s="717">
        <v>637</v>
      </c>
      <c r="N40" s="166">
        <v>859</v>
      </c>
      <c r="O40" s="718">
        <v>12446</v>
      </c>
      <c r="P40" s="124"/>
    </row>
    <row r="41" spans="1:16" ht="12.95" customHeight="1">
      <c r="A41" s="735" t="s">
        <v>124</v>
      </c>
      <c r="B41" s="164" t="s">
        <v>123</v>
      </c>
      <c r="C41" s="165">
        <v>5</v>
      </c>
      <c r="D41" s="165">
        <v>2</v>
      </c>
      <c r="E41" s="165">
        <v>1</v>
      </c>
      <c r="F41" s="165">
        <v>0</v>
      </c>
      <c r="G41" s="165">
        <v>0</v>
      </c>
      <c r="H41" s="165">
        <v>0</v>
      </c>
      <c r="I41" s="165">
        <v>0</v>
      </c>
      <c r="J41" s="166">
        <v>0</v>
      </c>
      <c r="K41" s="166">
        <v>0</v>
      </c>
      <c r="L41" s="726">
        <v>0</v>
      </c>
      <c r="M41" s="717">
        <v>0</v>
      </c>
      <c r="N41" s="166">
        <v>0</v>
      </c>
      <c r="O41" s="718">
        <v>245</v>
      </c>
      <c r="P41" s="124"/>
    </row>
    <row r="42" spans="1:16" ht="12.95" customHeight="1">
      <c r="A42" s="736"/>
      <c r="B42" s="170" t="s">
        <v>122</v>
      </c>
      <c r="C42" s="171">
        <v>533</v>
      </c>
      <c r="D42" s="171">
        <v>485</v>
      </c>
      <c r="E42" s="171">
        <v>418</v>
      </c>
      <c r="F42" s="171">
        <v>459</v>
      </c>
      <c r="G42" s="171">
        <v>458</v>
      </c>
      <c r="H42" s="171">
        <v>412</v>
      </c>
      <c r="I42" s="171">
        <v>456</v>
      </c>
      <c r="J42" s="172">
        <v>486</v>
      </c>
      <c r="K42" s="172">
        <v>487</v>
      </c>
      <c r="L42" s="727">
        <v>450</v>
      </c>
      <c r="M42" s="737">
        <v>637</v>
      </c>
      <c r="N42" s="172">
        <v>858</v>
      </c>
      <c r="O42" s="724">
        <f>11178+1023</f>
        <v>12201</v>
      </c>
      <c r="P42" s="124"/>
    </row>
    <row r="43" spans="1:16" ht="12.95" customHeight="1">
      <c r="A43" s="458" t="s">
        <v>121</v>
      </c>
      <c r="B43" s="459"/>
      <c r="C43" s="168">
        <v>617</v>
      </c>
      <c r="D43" s="168">
        <v>607</v>
      </c>
      <c r="E43" s="168">
        <v>551</v>
      </c>
      <c r="F43" s="168">
        <v>594</v>
      </c>
      <c r="G43" s="168">
        <v>504</v>
      </c>
      <c r="H43" s="168">
        <v>484</v>
      </c>
      <c r="I43" s="168">
        <v>415</v>
      </c>
      <c r="J43" s="175">
        <v>558</v>
      </c>
      <c r="K43" s="175">
        <v>465</v>
      </c>
      <c r="L43" s="732">
        <v>392</v>
      </c>
      <c r="M43" s="720">
        <v>429</v>
      </c>
      <c r="N43" s="175">
        <v>1228</v>
      </c>
      <c r="O43" s="721">
        <v>20580</v>
      </c>
      <c r="P43" s="124"/>
    </row>
    <row r="44" spans="1:16" ht="12.95" customHeight="1">
      <c r="A44" s="735" t="s">
        <v>120</v>
      </c>
      <c r="B44" s="164" t="s">
        <v>119</v>
      </c>
      <c r="C44" s="165">
        <v>487</v>
      </c>
      <c r="D44" s="165">
        <v>500</v>
      </c>
      <c r="E44" s="165">
        <v>464</v>
      </c>
      <c r="F44" s="165">
        <v>516</v>
      </c>
      <c r="G44" s="165">
        <v>461</v>
      </c>
      <c r="H44" s="165">
        <v>433</v>
      </c>
      <c r="I44" s="165">
        <v>356</v>
      </c>
      <c r="J44" s="166">
        <v>494</v>
      </c>
      <c r="K44" s="166">
        <v>375</v>
      </c>
      <c r="L44" s="726">
        <v>320</v>
      </c>
      <c r="M44" s="717">
        <v>25</v>
      </c>
      <c r="N44" s="166">
        <v>276</v>
      </c>
      <c r="O44" s="718">
        <v>2805</v>
      </c>
      <c r="P44" s="124"/>
    </row>
    <row r="45" spans="1:16" ht="12.95" customHeight="1">
      <c r="A45" s="738"/>
      <c r="B45" s="167" t="s">
        <v>118</v>
      </c>
      <c r="C45" s="168">
        <v>101</v>
      </c>
      <c r="D45" s="168">
        <v>91</v>
      </c>
      <c r="E45" s="168">
        <v>74</v>
      </c>
      <c r="F45" s="168">
        <v>69</v>
      </c>
      <c r="G45" s="168">
        <v>36</v>
      </c>
      <c r="H45" s="168">
        <v>48</v>
      </c>
      <c r="I45" s="168">
        <v>53</v>
      </c>
      <c r="J45" s="175">
        <v>59</v>
      </c>
      <c r="K45" s="175">
        <v>84</v>
      </c>
      <c r="L45" s="732">
        <v>68</v>
      </c>
      <c r="M45" s="720">
        <v>395</v>
      </c>
      <c r="N45" s="175">
        <v>922</v>
      </c>
      <c r="O45" s="721">
        <v>12537</v>
      </c>
      <c r="P45" s="124"/>
    </row>
    <row r="46" spans="1:16" ht="12.95" customHeight="1">
      <c r="A46" s="738"/>
      <c r="B46" s="167" t="s">
        <v>117</v>
      </c>
      <c r="C46" s="168">
        <v>16</v>
      </c>
      <c r="D46" s="168">
        <v>4</v>
      </c>
      <c r="E46" s="168">
        <v>4</v>
      </c>
      <c r="F46" s="168">
        <v>1</v>
      </c>
      <c r="G46" s="168">
        <v>1</v>
      </c>
      <c r="H46" s="168">
        <v>0</v>
      </c>
      <c r="I46" s="168">
        <v>1</v>
      </c>
      <c r="J46" s="175">
        <v>0</v>
      </c>
      <c r="K46" s="175">
        <v>1</v>
      </c>
      <c r="L46" s="732">
        <v>0</v>
      </c>
      <c r="M46" s="720">
        <v>6</v>
      </c>
      <c r="N46" s="175">
        <v>1</v>
      </c>
      <c r="O46" s="721">
        <v>2092</v>
      </c>
      <c r="P46" s="124"/>
    </row>
    <row r="47" spans="1:16" ht="12.95" customHeight="1">
      <c r="A47" s="736"/>
      <c r="B47" s="177" t="s">
        <v>116</v>
      </c>
      <c r="C47" s="171">
        <v>13</v>
      </c>
      <c r="D47" s="171">
        <v>12</v>
      </c>
      <c r="E47" s="171">
        <v>9</v>
      </c>
      <c r="F47" s="171">
        <v>8</v>
      </c>
      <c r="G47" s="171">
        <v>6</v>
      </c>
      <c r="H47" s="171">
        <v>3</v>
      </c>
      <c r="I47" s="171">
        <v>5</v>
      </c>
      <c r="J47" s="172">
        <v>4</v>
      </c>
      <c r="K47" s="172">
        <v>6</v>
      </c>
      <c r="L47" s="727">
        <v>4</v>
      </c>
      <c r="M47" s="737">
        <v>4</v>
      </c>
      <c r="N47" s="172">
        <v>30</v>
      </c>
      <c r="O47" s="724">
        <v>3147</v>
      </c>
      <c r="P47" s="124"/>
    </row>
    <row r="48" spans="1:16" ht="12.95" customHeight="1">
      <c r="A48" s="458" t="s">
        <v>115</v>
      </c>
      <c r="B48" s="459"/>
      <c r="C48" s="174">
        <v>356</v>
      </c>
      <c r="D48" s="174">
        <v>421</v>
      </c>
      <c r="E48" s="174">
        <v>375</v>
      </c>
      <c r="F48" s="174">
        <v>412</v>
      </c>
      <c r="G48" s="174">
        <v>380</v>
      </c>
      <c r="H48" s="162">
        <v>325</v>
      </c>
      <c r="I48" s="162">
        <v>275</v>
      </c>
      <c r="J48" s="163">
        <v>261</v>
      </c>
      <c r="K48" s="163">
        <v>243</v>
      </c>
      <c r="L48" s="713">
        <v>200</v>
      </c>
      <c r="M48" s="714">
        <v>150</v>
      </c>
      <c r="N48" s="163">
        <v>326</v>
      </c>
      <c r="O48" s="715">
        <v>382404</v>
      </c>
      <c r="P48" s="124"/>
    </row>
    <row r="49" spans="1:16" ht="12.95" customHeight="1">
      <c r="A49" s="460" t="s">
        <v>114</v>
      </c>
      <c r="B49" s="164" t="s">
        <v>113</v>
      </c>
      <c r="C49" s="165">
        <v>9</v>
      </c>
      <c r="D49" s="165">
        <v>14</v>
      </c>
      <c r="E49" s="165">
        <v>20</v>
      </c>
      <c r="F49" s="165">
        <v>16</v>
      </c>
      <c r="G49" s="165">
        <v>21</v>
      </c>
      <c r="H49" s="165">
        <v>14</v>
      </c>
      <c r="I49" s="165">
        <v>13</v>
      </c>
      <c r="J49" s="166">
        <v>15</v>
      </c>
      <c r="K49" s="166">
        <v>15</v>
      </c>
      <c r="L49" s="726">
        <v>13</v>
      </c>
      <c r="M49" s="717">
        <v>2</v>
      </c>
      <c r="N49" s="165">
        <v>3</v>
      </c>
      <c r="O49" s="718">
        <v>669</v>
      </c>
      <c r="P49" s="124"/>
    </row>
    <row r="50" spans="1:16" ht="12.95" customHeight="1">
      <c r="A50" s="460"/>
      <c r="B50" s="167" t="s">
        <v>111</v>
      </c>
      <c r="C50" s="168">
        <v>241</v>
      </c>
      <c r="D50" s="168">
        <v>193</v>
      </c>
      <c r="E50" s="168">
        <v>187</v>
      </c>
      <c r="F50" s="168">
        <v>183</v>
      </c>
      <c r="G50" s="168">
        <v>99</v>
      </c>
      <c r="H50" s="168">
        <v>115</v>
      </c>
      <c r="I50" s="168">
        <v>96</v>
      </c>
      <c r="J50" s="175">
        <v>70</v>
      </c>
      <c r="K50" s="175">
        <v>66</v>
      </c>
      <c r="L50" s="732">
        <v>51</v>
      </c>
      <c r="M50" s="720">
        <v>11</v>
      </c>
      <c r="N50" s="175">
        <v>212</v>
      </c>
      <c r="O50" s="721">
        <v>4609</v>
      </c>
      <c r="P50" s="124"/>
    </row>
    <row r="51" spans="1:16" ht="12.95" customHeight="1">
      <c r="A51" s="460"/>
      <c r="B51" s="170" t="s">
        <v>110</v>
      </c>
      <c r="C51" s="171">
        <v>106</v>
      </c>
      <c r="D51" s="171">
        <v>214</v>
      </c>
      <c r="E51" s="171">
        <v>168</v>
      </c>
      <c r="F51" s="171">
        <v>213</v>
      </c>
      <c r="G51" s="171">
        <v>260</v>
      </c>
      <c r="H51" s="171">
        <v>196</v>
      </c>
      <c r="I51" s="171">
        <v>166</v>
      </c>
      <c r="J51" s="172">
        <v>176</v>
      </c>
      <c r="K51" s="172">
        <v>161</v>
      </c>
      <c r="L51" s="727">
        <v>135</v>
      </c>
      <c r="M51" s="737">
        <v>137</v>
      </c>
      <c r="N51" s="172">
        <v>111</v>
      </c>
      <c r="O51" s="724">
        <f>26807+346013+4305</f>
        <v>377125</v>
      </c>
      <c r="P51" s="124"/>
    </row>
    <row r="52" spans="1:16" ht="12.95" customHeight="1">
      <c r="A52" s="458" t="s">
        <v>109</v>
      </c>
      <c r="B52" s="459"/>
      <c r="C52" s="165">
        <v>7780</v>
      </c>
      <c r="D52" s="165">
        <v>4846</v>
      </c>
      <c r="E52" s="165">
        <v>3541</v>
      </c>
      <c r="F52" s="165">
        <v>3000</v>
      </c>
      <c r="G52" s="165">
        <v>1505</v>
      </c>
      <c r="H52" s="165">
        <v>1205</v>
      </c>
      <c r="I52" s="165">
        <v>1309</v>
      </c>
      <c r="J52" s="166">
        <v>1214</v>
      </c>
      <c r="K52" s="166">
        <v>1725</v>
      </c>
      <c r="L52" s="726">
        <v>1573</v>
      </c>
      <c r="M52" s="717">
        <v>4019</v>
      </c>
      <c r="N52" s="166">
        <v>5661</v>
      </c>
      <c r="O52" s="718">
        <v>82180</v>
      </c>
      <c r="P52" s="178"/>
    </row>
    <row r="53" spans="1:16" ht="12.95" customHeight="1">
      <c r="A53" s="735" t="s">
        <v>108</v>
      </c>
      <c r="B53" s="164" t="s">
        <v>107</v>
      </c>
      <c r="C53" s="165">
        <v>5925</v>
      </c>
      <c r="D53" s="165">
        <v>2809</v>
      </c>
      <c r="E53" s="165">
        <v>2697</v>
      </c>
      <c r="F53" s="165">
        <v>1927</v>
      </c>
      <c r="G53" s="165">
        <v>709</v>
      </c>
      <c r="H53" s="165">
        <v>452</v>
      </c>
      <c r="I53" s="165">
        <v>808</v>
      </c>
      <c r="J53" s="166">
        <v>551</v>
      </c>
      <c r="K53" s="166">
        <v>657</v>
      </c>
      <c r="L53" s="726">
        <v>849</v>
      </c>
      <c r="M53" s="717">
        <v>1838</v>
      </c>
      <c r="N53" s="166">
        <v>4210</v>
      </c>
      <c r="O53" s="718">
        <v>48290</v>
      </c>
      <c r="P53" s="124"/>
    </row>
    <row r="54" spans="1:16" ht="12.95" customHeight="1">
      <c r="A54" s="736"/>
      <c r="B54" s="170" t="s">
        <v>106</v>
      </c>
      <c r="C54" s="171">
        <v>1855</v>
      </c>
      <c r="D54" s="171">
        <v>2037</v>
      </c>
      <c r="E54" s="171">
        <v>844</v>
      </c>
      <c r="F54" s="171">
        <v>1073</v>
      </c>
      <c r="G54" s="171">
        <v>795</v>
      </c>
      <c r="H54" s="171">
        <v>753</v>
      </c>
      <c r="I54" s="171">
        <v>501</v>
      </c>
      <c r="J54" s="172">
        <v>663</v>
      </c>
      <c r="K54" s="172">
        <v>1068</v>
      </c>
      <c r="L54" s="727">
        <v>724</v>
      </c>
      <c r="M54" s="725">
        <v>2182</v>
      </c>
      <c r="N54" s="172">
        <f>1046+405</f>
        <v>1451</v>
      </c>
      <c r="O54" s="724">
        <f>7648+26242</f>
        <v>33890</v>
      </c>
      <c r="P54" s="124"/>
    </row>
    <row r="55" spans="1:16" ht="12.95" customHeight="1">
      <c r="A55" s="458" t="s">
        <v>105</v>
      </c>
      <c r="B55" s="459"/>
      <c r="C55" s="162">
        <v>321</v>
      </c>
      <c r="D55" s="162">
        <v>333</v>
      </c>
      <c r="E55" s="162">
        <v>260</v>
      </c>
      <c r="F55" s="162">
        <v>211</v>
      </c>
      <c r="G55" s="162">
        <v>186</v>
      </c>
      <c r="H55" s="162">
        <v>236</v>
      </c>
      <c r="I55" s="162">
        <v>171</v>
      </c>
      <c r="J55" s="163">
        <v>151</v>
      </c>
      <c r="K55" s="163">
        <v>159</v>
      </c>
      <c r="L55" s="713">
        <v>148</v>
      </c>
      <c r="M55" s="714">
        <v>32</v>
      </c>
      <c r="N55" s="163">
        <v>229</v>
      </c>
      <c r="O55" s="715">
        <v>32659</v>
      </c>
      <c r="P55" s="124"/>
    </row>
    <row r="56" spans="1:16" ht="12.95" customHeight="1">
      <c r="A56" s="458" t="s">
        <v>103</v>
      </c>
      <c r="B56" s="459"/>
      <c r="C56" s="162">
        <v>65</v>
      </c>
      <c r="D56" s="162">
        <v>57</v>
      </c>
      <c r="E56" s="162">
        <v>34</v>
      </c>
      <c r="F56" s="162" t="s">
        <v>95</v>
      </c>
      <c r="G56" s="162" t="s">
        <v>95</v>
      </c>
      <c r="H56" s="162" t="s">
        <v>95</v>
      </c>
      <c r="I56" s="162" t="s">
        <v>95</v>
      </c>
      <c r="J56" s="162" t="s">
        <v>95</v>
      </c>
      <c r="K56" s="162">
        <v>104</v>
      </c>
      <c r="L56" s="739">
        <v>66</v>
      </c>
      <c r="M56" s="731">
        <v>6</v>
      </c>
      <c r="N56" s="162">
        <v>198</v>
      </c>
      <c r="O56" s="740">
        <v>6096</v>
      </c>
    </row>
    <row r="57" spans="1:16" ht="12.95" customHeight="1">
      <c r="A57" s="458" t="s">
        <v>104</v>
      </c>
      <c r="B57" s="459"/>
      <c r="C57" s="162">
        <v>22</v>
      </c>
      <c r="D57" s="162">
        <v>25</v>
      </c>
      <c r="E57" s="162">
        <v>7</v>
      </c>
      <c r="F57" s="162">
        <v>20</v>
      </c>
      <c r="G57" s="162">
        <v>4</v>
      </c>
      <c r="H57" s="162" t="s">
        <v>112</v>
      </c>
      <c r="I57" s="162" t="s">
        <v>112</v>
      </c>
      <c r="J57" s="162">
        <v>3</v>
      </c>
      <c r="K57" s="162">
        <v>1</v>
      </c>
      <c r="L57" s="739">
        <v>1</v>
      </c>
      <c r="M57" s="731">
        <v>0</v>
      </c>
      <c r="N57" s="162" t="s">
        <v>344</v>
      </c>
      <c r="O57" s="715">
        <v>6650</v>
      </c>
    </row>
    <row r="58" spans="1:16" ht="12.95" customHeight="1">
      <c r="A58" s="461" t="s">
        <v>102</v>
      </c>
      <c r="B58" s="462"/>
      <c r="C58" s="162" t="s">
        <v>95</v>
      </c>
      <c r="D58" s="162" t="s">
        <v>95</v>
      </c>
      <c r="E58" s="162">
        <v>21</v>
      </c>
      <c r="F58" s="162">
        <v>12</v>
      </c>
      <c r="G58" s="162">
        <v>9</v>
      </c>
      <c r="H58" s="162" t="s">
        <v>112</v>
      </c>
      <c r="I58" s="162" t="s">
        <v>112</v>
      </c>
      <c r="J58" s="162" t="s">
        <v>95</v>
      </c>
      <c r="K58" s="162">
        <v>5</v>
      </c>
      <c r="L58" s="739">
        <v>2</v>
      </c>
      <c r="M58" s="741">
        <v>2</v>
      </c>
      <c r="N58" s="162">
        <v>15</v>
      </c>
      <c r="O58" s="740">
        <v>336</v>
      </c>
    </row>
    <row r="59" spans="1:16" ht="12.95" customHeight="1">
      <c r="A59" s="458" t="s">
        <v>100</v>
      </c>
      <c r="B59" s="459"/>
      <c r="C59" s="162">
        <v>0</v>
      </c>
      <c r="D59" s="162">
        <v>0</v>
      </c>
      <c r="E59" s="162">
        <v>0</v>
      </c>
      <c r="F59" s="162">
        <v>151</v>
      </c>
      <c r="G59" s="162">
        <v>100</v>
      </c>
      <c r="H59" s="162">
        <v>134</v>
      </c>
      <c r="I59" s="162">
        <v>109</v>
      </c>
      <c r="J59" s="163">
        <v>90</v>
      </c>
      <c r="K59" s="165" t="s">
        <v>95</v>
      </c>
      <c r="L59" s="716" t="s">
        <v>95</v>
      </c>
      <c r="M59" s="714">
        <v>0</v>
      </c>
      <c r="N59" s="163">
        <v>1</v>
      </c>
      <c r="O59" s="740">
        <f>2022+2799</f>
        <v>4821</v>
      </c>
    </row>
    <row r="60" spans="1:16" ht="12.95" customHeight="1">
      <c r="A60" s="458" t="s">
        <v>99</v>
      </c>
      <c r="B60" s="459"/>
      <c r="C60" s="174">
        <v>142</v>
      </c>
      <c r="D60" s="174">
        <v>240</v>
      </c>
      <c r="E60" s="174">
        <v>241</v>
      </c>
      <c r="F60" s="174">
        <v>114</v>
      </c>
      <c r="G60" s="174">
        <v>57</v>
      </c>
      <c r="H60" s="162">
        <v>55</v>
      </c>
      <c r="I60" s="162">
        <v>58</v>
      </c>
      <c r="J60" s="163">
        <v>50</v>
      </c>
      <c r="K60" s="163">
        <v>45</v>
      </c>
      <c r="L60" s="713">
        <v>44</v>
      </c>
      <c r="M60" s="714">
        <v>27</v>
      </c>
      <c r="N60" s="163">
        <v>112</v>
      </c>
      <c r="O60" s="715">
        <v>63392</v>
      </c>
    </row>
    <row r="61" spans="1:16" ht="12.95" customHeight="1">
      <c r="A61" s="742" t="s">
        <v>98</v>
      </c>
      <c r="B61" s="164" t="s">
        <v>97</v>
      </c>
      <c r="C61" s="165">
        <v>85</v>
      </c>
      <c r="D61" s="165">
        <v>193</v>
      </c>
      <c r="E61" s="165">
        <v>164</v>
      </c>
      <c r="F61" s="165" t="s">
        <v>95</v>
      </c>
      <c r="G61" s="165" t="s">
        <v>95</v>
      </c>
      <c r="H61" s="165" t="s">
        <v>95</v>
      </c>
      <c r="I61" s="165" t="s">
        <v>95</v>
      </c>
      <c r="J61" s="165" t="s">
        <v>95</v>
      </c>
      <c r="K61" s="165" t="s">
        <v>95</v>
      </c>
      <c r="L61" s="716" t="s">
        <v>95</v>
      </c>
      <c r="M61" s="743" t="s">
        <v>34</v>
      </c>
      <c r="N61" s="165" t="s">
        <v>344</v>
      </c>
      <c r="O61" s="744" t="s">
        <v>95</v>
      </c>
    </row>
    <row r="62" spans="1:16" ht="12.95" customHeight="1">
      <c r="A62" s="742"/>
      <c r="B62" s="167" t="s">
        <v>96</v>
      </c>
      <c r="C62" s="168">
        <v>2</v>
      </c>
      <c r="D62" s="168">
        <v>2</v>
      </c>
      <c r="E62" s="168">
        <v>1</v>
      </c>
      <c r="F62" s="168" t="s">
        <v>95</v>
      </c>
      <c r="G62" s="168" t="s">
        <v>95</v>
      </c>
      <c r="H62" s="168" t="s">
        <v>95</v>
      </c>
      <c r="I62" s="168" t="s">
        <v>95</v>
      </c>
      <c r="J62" s="168" t="s">
        <v>95</v>
      </c>
      <c r="K62" s="168" t="s">
        <v>95</v>
      </c>
      <c r="L62" s="719" t="s">
        <v>95</v>
      </c>
      <c r="M62" s="733" t="s">
        <v>34</v>
      </c>
      <c r="N62" s="168" t="s">
        <v>344</v>
      </c>
      <c r="O62" s="745" t="s">
        <v>95</v>
      </c>
    </row>
    <row r="63" spans="1:16" ht="12.95" customHeight="1" thickBot="1">
      <c r="A63" s="746"/>
      <c r="B63" s="179" t="s">
        <v>94</v>
      </c>
      <c r="C63" s="180">
        <v>55</v>
      </c>
      <c r="D63" s="180">
        <v>44</v>
      </c>
      <c r="E63" s="180">
        <v>77</v>
      </c>
      <c r="F63" s="180">
        <v>114</v>
      </c>
      <c r="G63" s="180">
        <v>57</v>
      </c>
      <c r="H63" s="180">
        <v>55</v>
      </c>
      <c r="I63" s="180">
        <v>58</v>
      </c>
      <c r="J63" s="181">
        <v>50</v>
      </c>
      <c r="K63" s="181">
        <v>45</v>
      </c>
      <c r="L63" s="747">
        <v>44</v>
      </c>
      <c r="M63" s="748">
        <v>27</v>
      </c>
      <c r="N63" s="181">
        <v>112</v>
      </c>
      <c r="O63" s="749">
        <f>45045+18347</f>
        <v>63392</v>
      </c>
    </row>
    <row r="64" spans="1:16" s="183" customFormat="1" ht="9.9499999999999993" customHeight="1">
      <c r="A64" s="182" t="s">
        <v>93</v>
      </c>
      <c r="B64" s="182"/>
      <c r="C64" s="182"/>
      <c r="D64" s="182"/>
      <c r="E64" s="182"/>
      <c r="F64" s="182"/>
      <c r="G64" s="182"/>
      <c r="H64" s="182"/>
      <c r="I64" s="182"/>
      <c r="J64" s="182"/>
      <c r="K64" s="182"/>
      <c r="L64" s="182"/>
      <c r="M64" s="182"/>
      <c r="N64" s="241"/>
      <c r="O64" s="241" t="s">
        <v>343</v>
      </c>
    </row>
    <row r="65" spans="1:15" s="183" customFormat="1" ht="9.9499999999999993" customHeight="1">
      <c r="A65" s="182" t="s">
        <v>92</v>
      </c>
      <c r="B65" s="182"/>
      <c r="C65" s="182"/>
      <c r="D65" s="182"/>
      <c r="E65" s="182"/>
      <c r="F65" s="182"/>
      <c r="G65" s="182"/>
      <c r="H65" s="182"/>
      <c r="I65" s="182"/>
      <c r="J65" s="182"/>
      <c r="K65" s="182"/>
      <c r="L65" s="182"/>
      <c r="M65" s="182"/>
      <c r="N65" s="182"/>
      <c r="O65" s="182"/>
    </row>
  </sheetData>
  <mergeCells count="19">
    <mergeCell ref="A61:A63"/>
    <mergeCell ref="A55:B55"/>
    <mergeCell ref="A56:B56"/>
    <mergeCell ref="A57:B57"/>
    <mergeCell ref="A58:B58"/>
    <mergeCell ref="A59:B59"/>
    <mergeCell ref="A60:B60"/>
    <mergeCell ref="A53:A54"/>
    <mergeCell ref="A3:B3"/>
    <mergeCell ref="A4:B4"/>
    <mergeCell ref="A5:B5"/>
    <mergeCell ref="A6:A39"/>
    <mergeCell ref="A40:B40"/>
    <mergeCell ref="A41:A42"/>
    <mergeCell ref="A43:B43"/>
    <mergeCell ref="A44:A47"/>
    <mergeCell ref="A48:B48"/>
    <mergeCell ref="A49:A51"/>
    <mergeCell ref="A52:B52"/>
  </mergeCells>
  <phoneticPr fontId="3"/>
  <printOptions horizontalCentered="1" verticalCentered="1"/>
  <pageMargins left="0.78740157480314965" right="0.78740157480314965" top="0.98425196850393704" bottom="0.98425196850393704" header="0.31496062992125984" footer="0.98425196850393704"/>
  <pageSetup paperSize="9" scale="84"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270F-3D0C-46DB-BC6F-F7EED462596A}">
  <sheetPr>
    <tabColor rgb="FFFFCB25"/>
    <pageSetUpPr fitToPage="1"/>
  </sheetPr>
  <dimension ref="A1:I52"/>
  <sheetViews>
    <sheetView view="pageBreakPreview" zoomScaleNormal="100" zoomScaleSheetLayoutView="100" workbookViewId="0">
      <selection activeCell="G10" sqref="G10"/>
    </sheetView>
  </sheetViews>
  <sheetFormatPr defaultColWidth="9" defaultRowHeight="13.5"/>
  <cols>
    <col min="1" max="1" width="14.25" style="124" customWidth="1"/>
    <col min="2" max="2" width="9.75" style="124" hidden="1" customWidth="1"/>
    <col min="3" max="9" width="10.625" style="124" customWidth="1"/>
    <col min="10" max="10" width="4.625" style="124" customWidth="1"/>
    <col min="11" max="16384" width="9" style="124"/>
  </cols>
  <sheetData>
    <row r="1" spans="1:9" ht="17.25">
      <c r="A1" s="157" t="s">
        <v>339</v>
      </c>
      <c r="B1" s="157"/>
      <c r="C1" s="157"/>
      <c r="D1" s="157"/>
      <c r="E1" s="157"/>
      <c r="F1" s="157"/>
      <c r="G1" s="157"/>
      <c r="H1" s="157"/>
    </row>
    <row r="2" spans="1:9" ht="14.25" thickBot="1">
      <c r="F2" s="184"/>
      <c r="G2" s="184"/>
      <c r="H2" s="184"/>
      <c r="I2" s="184" t="s">
        <v>174</v>
      </c>
    </row>
    <row r="3" spans="1:9" ht="30" customHeight="1">
      <c r="A3" s="185" t="s">
        <v>171</v>
      </c>
      <c r="B3" s="186">
        <v>55</v>
      </c>
      <c r="C3" s="186">
        <v>2</v>
      </c>
      <c r="D3" s="186">
        <v>7</v>
      </c>
      <c r="E3" s="186">
        <v>12</v>
      </c>
      <c r="F3" s="186">
        <v>17</v>
      </c>
      <c r="G3" s="186">
        <v>22</v>
      </c>
      <c r="H3" s="473">
        <v>27</v>
      </c>
      <c r="I3" s="474">
        <v>28</v>
      </c>
    </row>
    <row r="4" spans="1:9" ht="14.1" customHeight="1">
      <c r="A4" s="463" t="s">
        <v>170</v>
      </c>
      <c r="B4" s="188">
        <v>37923</v>
      </c>
      <c r="C4" s="188">
        <v>21849</v>
      </c>
      <c r="D4" s="188">
        <v>22256</v>
      </c>
      <c r="E4" s="188">
        <v>17792</v>
      </c>
      <c r="F4" s="188">
        <v>12785</v>
      </c>
      <c r="G4" s="188">
        <v>15702</v>
      </c>
      <c r="H4" s="204">
        <v>14529</v>
      </c>
      <c r="I4" s="189">
        <v>15140</v>
      </c>
    </row>
    <row r="5" spans="1:9" ht="14.1" customHeight="1">
      <c r="A5" s="463"/>
      <c r="B5" s="190">
        <f>B7+B9+B11+B13+B15+B17+B19+B21+B23+B25+B27</f>
        <v>100.00000000000001</v>
      </c>
      <c r="C5" s="190">
        <f>C7+C9+C13+C15+C17+C19+C21+C23+C25+C27</f>
        <v>99.999999999999986</v>
      </c>
      <c r="D5" s="190">
        <f>D7+D9+D13+D15+D17+D19+D21+D23+D25+D27</f>
        <v>100</v>
      </c>
      <c r="E5" s="190">
        <f>E7+E9+E13+E15+E17+E19+E21+E23+E25+E27</f>
        <v>100</v>
      </c>
      <c r="F5" s="190">
        <f>F7+F13+F15+F17+F19+F21+F23+F25+F27</f>
        <v>100</v>
      </c>
      <c r="G5" s="190">
        <f>G7+G13+G15+G17+G19+G25+G27</f>
        <v>100</v>
      </c>
      <c r="H5" s="205">
        <f>H7+H13+H15+H17+H19+H21+H25+H27</f>
        <v>100</v>
      </c>
      <c r="I5" s="191">
        <v>100.00000000000001</v>
      </c>
    </row>
    <row r="6" spans="1:9" ht="14.1" customHeight="1">
      <c r="A6" s="463" t="s">
        <v>169</v>
      </c>
      <c r="B6" s="188">
        <v>8061</v>
      </c>
      <c r="C6" s="188">
        <v>3485</v>
      </c>
      <c r="D6" s="188">
        <v>3742</v>
      </c>
      <c r="E6" s="188">
        <v>3898</v>
      </c>
      <c r="F6" s="188">
        <v>2954</v>
      </c>
      <c r="G6" s="188">
        <v>4216</v>
      </c>
      <c r="H6" s="204">
        <v>3706</v>
      </c>
      <c r="I6" s="475">
        <v>3250</v>
      </c>
    </row>
    <row r="7" spans="1:9" ht="14.1" customHeight="1">
      <c r="A7" s="463"/>
      <c r="B7" s="190">
        <f t="shared" ref="B7:H7" si="0">B6/B$4*100</f>
        <v>21.25622972866071</v>
      </c>
      <c r="C7" s="190">
        <f t="shared" si="0"/>
        <v>15.950386745388807</v>
      </c>
      <c r="D7" s="190">
        <f t="shared" si="0"/>
        <v>16.813443565780016</v>
      </c>
      <c r="E7" s="190">
        <f t="shared" si="0"/>
        <v>21.908723021582734</v>
      </c>
      <c r="F7" s="190">
        <f t="shared" si="0"/>
        <v>23.105201407899884</v>
      </c>
      <c r="G7" s="190">
        <f t="shared" si="0"/>
        <v>26.850082792001018</v>
      </c>
      <c r="H7" s="205">
        <f t="shared" si="0"/>
        <v>25.507605478697776</v>
      </c>
      <c r="I7" s="476">
        <v>21.466314398943197</v>
      </c>
    </row>
    <row r="8" spans="1:9" ht="14.1" customHeight="1">
      <c r="A8" s="463" t="s">
        <v>168</v>
      </c>
      <c r="B8" s="188">
        <v>12491</v>
      </c>
      <c r="C8" s="188">
        <v>3896</v>
      </c>
      <c r="D8" s="188">
        <v>2137</v>
      </c>
      <c r="E8" s="188">
        <v>1273</v>
      </c>
      <c r="F8" s="192" t="s">
        <v>95</v>
      </c>
      <c r="G8" s="192" t="s">
        <v>95</v>
      </c>
      <c r="H8" s="208" t="s">
        <v>95</v>
      </c>
      <c r="I8" s="193" t="s">
        <v>95</v>
      </c>
    </row>
    <row r="9" spans="1:9" ht="14.1" customHeight="1">
      <c r="A9" s="463"/>
      <c r="B9" s="190">
        <f>B8/B$4*100</f>
        <v>32.937795005669386</v>
      </c>
      <c r="C9" s="190">
        <f>C8/C$4*100</f>
        <v>17.831479701588172</v>
      </c>
      <c r="D9" s="190">
        <f>D8/D$4*100</f>
        <v>9.6019051042415526</v>
      </c>
      <c r="E9" s="190">
        <f>E8/E$4*100</f>
        <v>7.1549010791366916</v>
      </c>
      <c r="F9" s="194" t="s">
        <v>95</v>
      </c>
      <c r="G9" s="194" t="s">
        <v>95</v>
      </c>
      <c r="H9" s="209" t="s">
        <v>95</v>
      </c>
      <c r="I9" s="195" t="s">
        <v>95</v>
      </c>
    </row>
    <row r="10" spans="1:9" ht="14.1" customHeight="1">
      <c r="A10" s="463" t="s">
        <v>167</v>
      </c>
      <c r="B10" s="188">
        <v>157</v>
      </c>
      <c r="C10" s="192" t="s">
        <v>95</v>
      </c>
      <c r="D10" s="192" t="s">
        <v>95</v>
      </c>
      <c r="E10" s="192" t="s">
        <v>95</v>
      </c>
      <c r="F10" s="192" t="s">
        <v>95</v>
      </c>
      <c r="G10" s="192" t="s">
        <v>95</v>
      </c>
      <c r="H10" s="208" t="s">
        <v>95</v>
      </c>
      <c r="I10" s="477" t="s">
        <v>95</v>
      </c>
    </row>
    <row r="11" spans="1:9" ht="14.1" customHeight="1">
      <c r="A11" s="463"/>
      <c r="B11" s="190">
        <f>B10/B$4*100</f>
        <v>0.41399678295493497</v>
      </c>
      <c r="C11" s="194" t="s">
        <v>95</v>
      </c>
      <c r="D11" s="194" t="s">
        <v>95</v>
      </c>
      <c r="E11" s="194" t="s">
        <v>95</v>
      </c>
      <c r="F11" s="194" t="s">
        <v>95</v>
      </c>
      <c r="G11" s="194" t="s">
        <v>95</v>
      </c>
      <c r="H11" s="209" t="s">
        <v>95</v>
      </c>
      <c r="I11" s="478" t="s">
        <v>95</v>
      </c>
    </row>
    <row r="12" spans="1:9" ht="14.1" customHeight="1">
      <c r="A12" s="463" t="s">
        <v>166</v>
      </c>
      <c r="B12" s="188">
        <v>918</v>
      </c>
      <c r="C12" s="188">
        <v>563</v>
      </c>
      <c r="D12" s="188">
        <v>563</v>
      </c>
      <c r="E12" s="188">
        <v>487</v>
      </c>
      <c r="F12" s="188">
        <v>540</v>
      </c>
      <c r="G12" s="188">
        <v>455</v>
      </c>
      <c r="H12" s="204">
        <v>307</v>
      </c>
      <c r="I12" s="479">
        <v>319</v>
      </c>
    </row>
    <row r="13" spans="1:9" ht="14.1" customHeight="1">
      <c r="A13" s="463"/>
      <c r="B13" s="190">
        <f t="shared" ref="B13:G13" si="1">B12/B$4*100</f>
        <v>2.420694565303378</v>
      </c>
      <c r="C13" s="190">
        <f t="shared" si="1"/>
        <v>2.5767769691976747</v>
      </c>
      <c r="D13" s="190">
        <f t="shared" si="1"/>
        <v>2.5296549245147375</v>
      </c>
      <c r="E13" s="190">
        <f t="shared" si="1"/>
        <v>2.7371852517985613</v>
      </c>
      <c r="F13" s="190">
        <f t="shared" si="1"/>
        <v>4.22369964802503</v>
      </c>
      <c r="G13" s="190">
        <f t="shared" si="1"/>
        <v>2.8977200356642467</v>
      </c>
      <c r="H13" s="205">
        <f>H12/H$4*100</f>
        <v>2.1130153486131187</v>
      </c>
      <c r="I13" s="191">
        <v>2.1070013210039629</v>
      </c>
    </row>
    <row r="14" spans="1:9" ht="14.1" customHeight="1">
      <c r="A14" s="463" t="s">
        <v>165</v>
      </c>
      <c r="B14" s="188">
        <v>8552</v>
      </c>
      <c r="C14" s="188">
        <v>6060</v>
      </c>
      <c r="D14" s="188">
        <v>6548</v>
      </c>
      <c r="E14" s="188">
        <v>3758</v>
      </c>
      <c r="F14" s="188">
        <v>3089</v>
      </c>
      <c r="G14" s="188">
        <v>2419</v>
      </c>
      <c r="H14" s="204">
        <v>762</v>
      </c>
      <c r="I14" s="196">
        <v>620</v>
      </c>
    </row>
    <row r="15" spans="1:9" ht="14.1" customHeight="1">
      <c r="A15" s="463"/>
      <c r="B15" s="190">
        <f t="shared" ref="B15:G15" si="2">B14/B$4*100</f>
        <v>22.550958521214039</v>
      </c>
      <c r="C15" s="190">
        <f t="shared" si="2"/>
        <v>27.735823149800908</v>
      </c>
      <c r="D15" s="190">
        <f t="shared" si="2"/>
        <v>29.421279654924515</v>
      </c>
      <c r="E15" s="190">
        <f t="shared" si="2"/>
        <v>21.121852517985612</v>
      </c>
      <c r="F15" s="190">
        <f t="shared" si="2"/>
        <v>24.161126319906138</v>
      </c>
      <c r="G15" s="190">
        <f t="shared" si="2"/>
        <v>15.405680804992993</v>
      </c>
      <c r="H15" s="205">
        <f>H14/H$4*100</f>
        <v>5.2446830476977082</v>
      </c>
      <c r="I15" s="476">
        <v>4.0951122853368567</v>
      </c>
    </row>
    <row r="16" spans="1:9" ht="14.1" customHeight="1">
      <c r="A16" s="463" t="s">
        <v>164</v>
      </c>
      <c r="B16" s="188">
        <v>1285</v>
      </c>
      <c r="C16" s="188">
        <v>308</v>
      </c>
      <c r="D16" s="188">
        <v>264</v>
      </c>
      <c r="E16" s="188">
        <v>219</v>
      </c>
      <c r="F16" s="188">
        <v>124</v>
      </c>
      <c r="G16" s="188">
        <v>133</v>
      </c>
      <c r="H16" s="204">
        <v>168</v>
      </c>
      <c r="I16" s="189">
        <v>104</v>
      </c>
    </row>
    <row r="17" spans="1:9" ht="14.1" customHeight="1">
      <c r="A17" s="463"/>
      <c r="B17" s="190">
        <f t="shared" ref="B17:G17" si="3">B16/B$4*100</f>
        <v>3.388445006987844</v>
      </c>
      <c r="C17" s="190">
        <f t="shared" si="3"/>
        <v>1.4096755000228844</v>
      </c>
      <c r="D17" s="190">
        <f t="shared" si="3"/>
        <v>1.1861969805895041</v>
      </c>
      <c r="E17" s="190">
        <f t="shared" si="3"/>
        <v>1.230890287769784</v>
      </c>
      <c r="F17" s="190">
        <f t="shared" si="3"/>
        <v>0.96988658584278453</v>
      </c>
      <c r="G17" s="190">
        <f t="shared" si="3"/>
        <v>0.84702585657877982</v>
      </c>
      <c r="H17" s="205">
        <f>H16/H$4*100</f>
        <v>1.1563080735081561</v>
      </c>
      <c r="I17" s="191">
        <v>0.68692206076618234</v>
      </c>
    </row>
    <row r="18" spans="1:9" ht="14.1" customHeight="1">
      <c r="A18" s="463" t="s">
        <v>163</v>
      </c>
      <c r="B18" s="188">
        <v>4494</v>
      </c>
      <c r="C18" s="188">
        <v>6463</v>
      </c>
      <c r="D18" s="188">
        <v>7641</v>
      </c>
      <c r="E18" s="188">
        <v>6084</v>
      </c>
      <c r="F18" s="188">
        <v>5066</v>
      </c>
      <c r="G18" s="188">
        <v>7650</v>
      </c>
      <c r="H18" s="204">
        <v>8880</v>
      </c>
      <c r="I18" s="475">
        <v>10176</v>
      </c>
    </row>
    <row r="19" spans="1:9" ht="14.1" customHeight="1">
      <c r="A19" s="463"/>
      <c r="B19" s="190">
        <f t="shared" ref="B19:G19" si="4">B18/B$4*100</f>
        <v>11.850328296811961</v>
      </c>
      <c r="C19" s="190">
        <f t="shared" si="4"/>
        <v>29.58030115794773</v>
      </c>
      <c r="D19" s="190">
        <f t="shared" si="4"/>
        <v>34.332314881380299</v>
      </c>
      <c r="E19" s="190">
        <f t="shared" si="4"/>
        <v>34.19514388489209</v>
      </c>
      <c r="F19" s="190">
        <f t="shared" si="4"/>
        <v>39.624560031286663</v>
      </c>
      <c r="G19" s="190">
        <f t="shared" si="4"/>
        <v>48.71990829193733</v>
      </c>
      <c r="H19" s="205">
        <f>H18/H$4*100</f>
        <v>61.119141028288247</v>
      </c>
      <c r="I19" s="476">
        <v>67.212681638044913</v>
      </c>
    </row>
    <row r="20" spans="1:9" ht="14.1" customHeight="1">
      <c r="A20" s="463" t="s">
        <v>162</v>
      </c>
      <c r="B20" s="188">
        <v>663</v>
      </c>
      <c r="C20" s="188">
        <v>116</v>
      </c>
      <c r="D20" s="188">
        <v>53</v>
      </c>
      <c r="E20" s="188">
        <v>43</v>
      </c>
      <c r="F20" s="188">
        <v>10</v>
      </c>
      <c r="G20" s="192" t="s">
        <v>95</v>
      </c>
      <c r="H20" s="214">
        <v>11</v>
      </c>
      <c r="I20" s="193">
        <v>10</v>
      </c>
    </row>
    <row r="21" spans="1:9" ht="14.1" customHeight="1">
      <c r="A21" s="463"/>
      <c r="B21" s="190">
        <f>B20/B$4*100</f>
        <v>1.7482794082746618</v>
      </c>
      <c r="C21" s="190">
        <f>C20/C$4*100</f>
        <v>0.53091674676186562</v>
      </c>
      <c r="D21" s="190">
        <f>D20/D$4*100</f>
        <v>0.23813803019410495</v>
      </c>
      <c r="E21" s="190">
        <f>E20/E$4*100</f>
        <v>0.24168165467625902</v>
      </c>
      <c r="F21" s="190">
        <f>F20/F$4*100</f>
        <v>7.8216660148611644E-2</v>
      </c>
      <c r="G21" s="194" t="s">
        <v>95</v>
      </c>
      <c r="H21" s="205">
        <f>H20/H$4*100</f>
        <v>7.5710647670176892E-2</v>
      </c>
      <c r="I21" s="191">
        <v>6.6050198150594458E-2</v>
      </c>
    </row>
    <row r="22" spans="1:9" ht="14.1" customHeight="1">
      <c r="A22" s="463" t="s">
        <v>173</v>
      </c>
      <c r="B22" s="188">
        <v>491</v>
      </c>
      <c r="C22" s="188">
        <v>425</v>
      </c>
      <c r="D22" s="188">
        <v>345</v>
      </c>
      <c r="E22" s="188">
        <v>399</v>
      </c>
      <c r="F22" s="188">
        <v>343</v>
      </c>
      <c r="G22" s="197">
        <v>487</v>
      </c>
      <c r="H22" s="480">
        <v>390</v>
      </c>
      <c r="I22" s="475">
        <v>346</v>
      </c>
    </row>
    <row r="23" spans="1:9" ht="14.1" customHeight="1">
      <c r="A23" s="463"/>
      <c r="B23" s="190">
        <f>B22/B$4*100</f>
        <v>1.2947287925533317</v>
      </c>
      <c r="C23" s="190">
        <f>C22/C$4*100</f>
        <v>1.9451691152913175</v>
      </c>
      <c r="D23" s="190">
        <f>D22/D$4*100</f>
        <v>1.5501437814521928</v>
      </c>
      <c r="E23" s="190">
        <f>E22/E$4*100</f>
        <v>2.2425809352517985</v>
      </c>
      <c r="F23" s="190">
        <f>F22/F$4*100</f>
        <v>2.6828314430973799</v>
      </c>
      <c r="G23" s="481" t="s">
        <v>344</v>
      </c>
      <c r="H23" s="482" t="s">
        <v>344</v>
      </c>
      <c r="I23" s="478" t="s">
        <v>344</v>
      </c>
    </row>
    <row r="24" spans="1:9" ht="14.1" customHeight="1">
      <c r="A24" s="463" t="s">
        <v>172</v>
      </c>
      <c r="B24" s="188">
        <v>480</v>
      </c>
      <c r="C24" s="188">
        <v>227</v>
      </c>
      <c r="D24" s="188">
        <v>142</v>
      </c>
      <c r="E24" s="188">
        <v>240</v>
      </c>
      <c r="F24" s="188">
        <v>241</v>
      </c>
      <c r="G24" s="483" t="s">
        <v>344</v>
      </c>
      <c r="H24" s="484" t="s">
        <v>344</v>
      </c>
      <c r="I24" s="485" t="s">
        <v>344</v>
      </c>
    </row>
    <row r="25" spans="1:9" ht="14.1" customHeight="1">
      <c r="A25" s="463"/>
      <c r="B25" s="190">
        <f>B24/B$4*100</f>
        <v>1.265722648524642</v>
      </c>
      <c r="C25" s="190">
        <f>C24/C$4*100</f>
        <v>1.0389491509908919</v>
      </c>
      <c r="D25" s="190">
        <f>D24/D$4*100</f>
        <v>0.63803019410496042</v>
      </c>
      <c r="E25" s="190">
        <f>E24/E$4*100</f>
        <v>1.3489208633093526</v>
      </c>
      <c r="F25" s="190">
        <f>F24/F$4*100</f>
        <v>1.8850215095815408</v>
      </c>
      <c r="G25" s="198">
        <v>3.1015157304801937</v>
      </c>
      <c r="H25" s="486">
        <v>2.6842865992153624</v>
      </c>
      <c r="I25" s="487">
        <v>2.2999999999999998</v>
      </c>
    </row>
    <row r="26" spans="1:9" ht="14.1" customHeight="1">
      <c r="A26" s="463" t="s">
        <v>160</v>
      </c>
      <c r="B26" s="188">
        <f>B4-B6-B8-B10-B12-B14-B16-B18-B20-B22-B24</f>
        <v>331</v>
      </c>
      <c r="C26" s="188">
        <f>C4-C6-C8-C12-C14-C16-C18-C20-C22-C24</f>
        <v>306</v>
      </c>
      <c r="D26" s="188">
        <f>D4-D6-D8-D12-D14-D16-D18-D20-D22-D24</f>
        <v>821</v>
      </c>
      <c r="E26" s="188">
        <f>E4-E6-E8-E12-E14-E16-E18-E20-E22-E24</f>
        <v>1391</v>
      </c>
      <c r="F26" s="188">
        <f>F4-F6-F12-F14-F16-F18-F20-F22-F24</f>
        <v>418</v>
      </c>
      <c r="G26" s="199">
        <f>G4-G6-G12-G14-G16-G18-G22</f>
        <v>342</v>
      </c>
      <c r="H26" s="217">
        <f>H4-H6-H12-H14-H16-H18-H20-H22</f>
        <v>305</v>
      </c>
      <c r="I26" s="488">
        <v>315</v>
      </c>
    </row>
    <row r="27" spans="1:9" ht="14.1" customHeight="1" thickBot="1">
      <c r="A27" s="464"/>
      <c r="B27" s="200">
        <f t="shared" ref="B27:H27" si="5">B26/B$4*100</f>
        <v>0.87282124304511777</v>
      </c>
      <c r="C27" s="200">
        <f t="shared" si="5"/>
        <v>1.4005217630097486</v>
      </c>
      <c r="D27" s="200">
        <f t="shared" si="5"/>
        <v>3.6888928828181164</v>
      </c>
      <c r="E27" s="200">
        <f t="shared" si="5"/>
        <v>7.8181205035971226</v>
      </c>
      <c r="F27" s="200">
        <f t="shared" si="5"/>
        <v>3.269456394211967</v>
      </c>
      <c r="G27" s="200">
        <f t="shared" si="5"/>
        <v>2.1780664883454337</v>
      </c>
      <c r="H27" s="218">
        <f t="shared" si="5"/>
        <v>2.09924977630945</v>
      </c>
      <c r="I27" s="489">
        <v>2.0805812417437251</v>
      </c>
    </row>
    <row r="28" spans="1:9" ht="14.25" thickBot="1">
      <c r="F28" s="202"/>
      <c r="G28" s="202"/>
      <c r="H28" s="202"/>
    </row>
    <row r="29" spans="1:9" ht="33.75" customHeight="1">
      <c r="A29" s="185" t="s">
        <v>171</v>
      </c>
      <c r="B29" s="186"/>
      <c r="C29" s="203">
        <v>29</v>
      </c>
      <c r="D29" s="203">
        <v>30</v>
      </c>
      <c r="E29" s="203" t="s">
        <v>367</v>
      </c>
      <c r="F29" s="474" t="s">
        <v>354</v>
      </c>
      <c r="G29" s="186" t="s">
        <v>359</v>
      </c>
      <c r="H29" s="473" t="s">
        <v>360</v>
      </c>
      <c r="I29" s="187" t="s">
        <v>366</v>
      </c>
    </row>
    <row r="30" spans="1:9" ht="14.1" customHeight="1">
      <c r="A30" s="463" t="s">
        <v>170</v>
      </c>
      <c r="B30" s="188"/>
      <c r="C30" s="204">
        <v>11731</v>
      </c>
      <c r="D30" s="204">
        <v>11317</v>
      </c>
      <c r="E30" s="204">
        <v>12005</v>
      </c>
      <c r="F30" s="189">
        <v>12073</v>
      </c>
      <c r="G30" s="188">
        <v>26115</v>
      </c>
      <c r="H30" s="204">
        <v>53224</v>
      </c>
      <c r="I30" s="189">
        <v>3213334</v>
      </c>
    </row>
    <row r="31" spans="1:9" ht="14.1" customHeight="1">
      <c r="A31" s="463"/>
      <c r="B31" s="190"/>
      <c r="C31" s="205">
        <v>100.00000000000001</v>
      </c>
      <c r="D31" s="205">
        <v>100</v>
      </c>
      <c r="E31" s="205">
        <v>100</v>
      </c>
      <c r="F31" s="191">
        <v>100</v>
      </c>
      <c r="G31" s="190">
        <f>G33+G39+G41+G43+G45+G47+G51</f>
        <v>100.00000000000001</v>
      </c>
      <c r="H31" s="205">
        <f>H33+H39+H41+H43+H45+H51+H35+H47</f>
        <v>100.00000000000001</v>
      </c>
      <c r="I31" s="191">
        <f>I33+I39+I41+I43+I45+I51+I35+I47</f>
        <v>100</v>
      </c>
    </row>
    <row r="32" spans="1:9" ht="14.1" customHeight="1">
      <c r="A32" s="463" t="s">
        <v>169</v>
      </c>
      <c r="B32" s="188"/>
      <c r="C32" s="206">
        <v>2927</v>
      </c>
      <c r="D32" s="206">
        <v>3245</v>
      </c>
      <c r="E32" s="206">
        <v>3277</v>
      </c>
      <c r="F32" s="475">
        <f>1274+1373</f>
        <v>2647</v>
      </c>
      <c r="G32" s="188">
        <f>647</f>
        <v>647</v>
      </c>
      <c r="H32" s="204">
        <f>1330+3551</f>
        <v>4881</v>
      </c>
      <c r="I32" s="189">
        <f>268801+417299</f>
        <v>686100</v>
      </c>
    </row>
    <row r="33" spans="1:9" ht="14.1" customHeight="1">
      <c r="A33" s="463"/>
      <c r="B33" s="190"/>
      <c r="C33" s="207">
        <v>24.950984570795327</v>
      </c>
      <c r="D33" s="207">
        <v>28.673676769461871</v>
      </c>
      <c r="E33" s="207">
        <v>27.296959600166598</v>
      </c>
      <c r="F33" s="476">
        <v>21.924956514536571</v>
      </c>
      <c r="G33" s="700">
        <f>G32/G$30*100</f>
        <v>2.4775033505648096</v>
      </c>
      <c r="H33" s="207">
        <f>H32/H$30*100</f>
        <v>9.1706748835111984</v>
      </c>
      <c r="I33" s="476">
        <f>I32/I$30*100</f>
        <v>21.351655321233338</v>
      </c>
    </row>
    <row r="34" spans="1:9" ht="14.1" customHeight="1">
      <c r="A34" s="463" t="s">
        <v>168</v>
      </c>
      <c r="B34" s="188"/>
      <c r="C34" s="208" t="s">
        <v>95</v>
      </c>
      <c r="D34" s="208" t="s">
        <v>95</v>
      </c>
      <c r="E34" s="208" t="s">
        <v>344</v>
      </c>
      <c r="F34" s="193" t="s">
        <v>344</v>
      </c>
      <c r="G34" s="192" t="s">
        <v>95</v>
      </c>
      <c r="H34" s="213">
        <f>10801</f>
        <v>10801</v>
      </c>
      <c r="I34" s="189">
        <f>181632+774203+404732</f>
        <v>1360567</v>
      </c>
    </row>
    <row r="35" spans="1:9" ht="14.1" customHeight="1">
      <c r="A35" s="463"/>
      <c r="B35" s="190"/>
      <c r="C35" s="209" t="s">
        <v>95</v>
      </c>
      <c r="D35" s="209" t="s">
        <v>95</v>
      </c>
      <c r="E35" s="209" t="s">
        <v>344</v>
      </c>
      <c r="F35" s="195" t="s">
        <v>344</v>
      </c>
      <c r="G35" s="701" t="s">
        <v>95</v>
      </c>
      <c r="H35" s="205">
        <f>H34/H$30*100</f>
        <v>20.293476627085525</v>
      </c>
      <c r="I35" s="191">
        <f>I34/I$30*100</f>
        <v>42.341287895998363</v>
      </c>
    </row>
    <row r="36" spans="1:9" ht="14.1" customHeight="1">
      <c r="A36" s="463" t="s">
        <v>167</v>
      </c>
      <c r="B36" s="188"/>
      <c r="C36" s="210" t="s">
        <v>95</v>
      </c>
      <c r="D36" s="210" t="s">
        <v>95</v>
      </c>
      <c r="E36" s="210" t="s">
        <v>344</v>
      </c>
      <c r="F36" s="477" t="s">
        <v>344</v>
      </c>
      <c r="G36" s="192" t="s">
        <v>344</v>
      </c>
      <c r="H36" s="208" t="s">
        <v>95</v>
      </c>
      <c r="I36" s="193" t="s">
        <v>344</v>
      </c>
    </row>
    <row r="37" spans="1:9" ht="14.1" customHeight="1">
      <c r="A37" s="463"/>
      <c r="B37" s="190"/>
      <c r="C37" s="211" t="s">
        <v>95</v>
      </c>
      <c r="D37" s="211" t="s">
        <v>95</v>
      </c>
      <c r="E37" s="211" t="s">
        <v>344</v>
      </c>
      <c r="F37" s="478" t="s">
        <v>344</v>
      </c>
      <c r="G37" s="194" t="s">
        <v>344</v>
      </c>
      <c r="H37" s="702" t="s">
        <v>95</v>
      </c>
      <c r="I37" s="195" t="s">
        <v>344</v>
      </c>
    </row>
    <row r="38" spans="1:9" ht="14.1" customHeight="1">
      <c r="A38" s="463" t="s">
        <v>166</v>
      </c>
      <c r="B38" s="212"/>
      <c r="C38" s="204">
        <v>235</v>
      </c>
      <c r="D38" s="204">
        <v>202</v>
      </c>
      <c r="E38" s="204">
        <v>216</v>
      </c>
      <c r="F38" s="189">
        <v>183</v>
      </c>
      <c r="G38" s="212">
        <v>386</v>
      </c>
      <c r="H38" s="204">
        <f>1333</f>
        <v>1333</v>
      </c>
      <c r="I38" s="479">
        <f>110025</f>
        <v>110025</v>
      </c>
    </row>
    <row r="39" spans="1:9" ht="14.1" customHeight="1">
      <c r="A39" s="463"/>
      <c r="B39" s="190"/>
      <c r="C39" s="205">
        <v>2.0032392805387431</v>
      </c>
      <c r="D39" s="205">
        <v>1.784925333568967</v>
      </c>
      <c r="E39" s="205">
        <v>1.7992503123698458</v>
      </c>
      <c r="F39" s="191">
        <v>1.5157790110163174</v>
      </c>
      <c r="G39" s="190">
        <f>G38/G$30*100</f>
        <v>1.4780777331035804</v>
      </c>
      <c r="H39" s="205">
        <f>H38/H$30*100</f>
        <v>2.504509243950098</v>
      </c>
      <c r="I39" s="191">
        <f>I38/I$30*100</f>
        <v>3.4240138124452675</v>
      </c>
    </row>
    <row r="40" spans="1:9" ht="14.1" customHeight="1">
      <c r="A40" s="463" t="s">
        <v>165</v>
      </c>
      <c r="B40" s="212"/>
      <c r="C40" s="206">
        <v>868</v>
      </c>
      <c r="D40" s="206">
        <v>672</v>
      </c>
      <c r="E40" s="206">
        <v>748</v>
      </c>
      <c r="F40" s="475">
        <f>847+2+100</f>
        <v>949</v>
      </c>
      <c r="G40" s="212">
        <f>49+2+38</f>
        <v>89</v>
      </c>
      <c r="H40" s="204">
        <f>3050+529+279</f>
        <v>3858</v>
      </c>
      <c r="I40" s="479">
        <f>13201+25661+11599+25785</f>
        <v>76246</v>
      </c>
    </row>
    <row r="41" spans="1:9" ht="14.1" customHeight="1">
      <c r="A41" s="463"/>
      <c r="B41" s="205"/>
      <c r="C41" s="207">
        <v>7.3991987042877847</v>
      </c>
      <c r="D41" s="207">
        <v>5.9379694265264646</v>
      </c>
      <c r="E41" s="207">
        <v>6.2307371928363189</v>
      </c>
      <c r="F41" s="476">
        <v>7.860515199204837</v>
      </c>
      <c r="G41" s="700">
        <f>G40/G$30*100</f>
        <v>0.34080030633735403</v>
      </c>
      <c r="H41" s="207">
        <f>H40/H$30*100</f>
        <v>7.2486096497820531</v>
      </c>
      <c r="I41" s="476">
        <f>I40/I$30*100</f>
        <v>2.3728003375932909</v>
      </c>
    </row>
    <row r="42" spans="1:9" ht="14.1" customHeight="1">
      <c r="A42" s="463" t="s">
        <v>164</v>
      </c>
      <c r="B42" s="188"/>
      <c r="C42" s="204">
        <v>131</v>
      </c>
      <c r="D42" s="204">
        <v>116</v>
      </c>
      <c r="E42" s="204">
        <v>129</v>
      </c>
      <c r="F42" s="189">
        <v>124</v>
      </c>
      <c r="G42" s="188">
        <f>5148+4</f>
        <v>5152</v>
      </c>
      <c r="H42" s="204">
        <f>294</f>
        <v>294</v>
      </c>
      <c r="I42" s="189">
        <f>64306+18551</f>
        <v>82857</v>
      </c>
    </row>
    <row r="43" spans="1:9" ht="14.1" customHeight="1">
      <c r="A43" s="463"/>
      <c r="B43" s="190"/>
      <c r="C43" s="205">
        <v>1.1166993436194699</v>
      </c>
      <c r="D43" s="205">
        <v>1.0250066271980207</v>
      </c>
      <c r="E43" s="205">
        <v>1.0745522698875469</v>
      </c>
      <c r="F43" s="191">
        <v>1.0270852315083243</v>
      </c>
      <c r="G43" s="190">
        <f>G42/G$30*100</f>
        <v>19.728125598315145</v>
      </c>
      <c r="H43" s="205">
        <f>H42/H$30*100</f>
        <v>0.55238238388696825</v>
      </c>
      <c r="I43" s="191">
        <f>I42/I$30*100</f>
        <v>2.5785368094321974</v>
      </c>
    </row>
    <row r="44" spans="1:9" ht="14.1" customHeight="1">
      <c r="A44" s="463" t="s">
        <v>163</v>
      </c>
      <c r="B44" s="188"/>
      <c r="C44" s="206">
        <v>7012</v>
      </c>
      <c r="D44" s="206">
        <v>6595</v>
      </c>
      <c r="E44" s="206">
        <v>7147</v>
      </c>
      <c r="F44" s="475">
        <f>7136+611</f>
        <v>7747</v>
      </c>
      <c r="G44" s="188">
        <f>14954+1120</f>
        <v>16074</v>
      </c>
      <c r="H44" s="204">
        <f>22496+1281</f>
        <v>23777</v>
      </c>
      <c r="I44" s="189">
        <f>238595+80704</f>
        <v>319299</v>
      </c>
    </row>
    <row r="45" spans="1:9" ht="14.1" customHeight="1">
      <c r="A45" s="463"/>
      <c r="B45" s="190"/>
      <c r="C45" s="207">
        <v>59.773250362287953</v>
      </c>
      <c r="D45" s="207">
        <v>58.275161261818496</v>
      </c>
      <c r="E45" s="207">
        <v>59.533527696793001</v>
      </c>
      <c r="F45" s="476">
        <v>64.167978133024107</v>
      </c>
      <c r="G45" s="700">
        <f>G44/G$30*100</f>
        <v>61.550832854681218</v>
      </c>
      <c r="H45" s="207">
        <f>H44/H$30*100</f>
        <v>44.673455583947089</v>
      </c>
      <c r="I45" s="476">
        <f>I44/I$30*100</f>
        <v>9.9366888098155997</v>
      </c>
    </row>
    <row r="46" spans="1:9" ht="14.1" customHeight="1">
      <c r="A46" s="463" t="s">
        <v>162</v>
      </c>
      <c r="B46" s="192"/>
      <c r="C46" s="213">
        <v>3</v>
      </c>
      <c r="D46" s="213" t="s">
        <v>347</v>
      </c>
      <c r="E46" s="213">
        <v>2</v>
      </c>
      <c r="F46" s="479">
        <v>1</v>
      </c>
      <c r="G46" s="212">
        <v>11</v>
      </c>
      <c r="H46" s="208">
        <v>135</v>
      </c>
      <c r="I46" s="193">
        <v>153410</v>
      </c>
    </row>
    <row r="47" spans="1:9" ht="14.1" customHeight="1">
      <c r="A47" s="463"/>
      <c r="B47" s="190"/>
      <c r="C47" s="205">
        <v>2.5573267411132899E-2</v>
      </c>
      <c r="D47" s="209" t="s">
        <v>347</v>
      </c>
      <c r="E47" s="209">
        <v>1.665972511453561E-2</v>
      </c>
      <c r="F47" s="195">
        <v>8.2829454153897121E-3</v>
      </c>
      <c r="G47" s="190">
        <f>G46/G$30*100</f>
        <v>4.2121386176526901E-2</v>
      </c>
      <c r="H47" s="205">
        <f>H46/H$30*100</f>
        <v>0.25364497219299564</v>
      </c>
      <c r="I47" s="191">
        <f>I46/I$30*100</f>
        <v>4.7741691339898065</v>
      </c>
    </row>
    <row r="48" spans="1:9" ht="14.1" customHeight="1">
      <c r="A48" s="463" t="s">
        <v>161</v>
      </c>
      <c r="B48" s="188"/>
      <c r="C48" s="215">
        <v>305</v>
      </c>
      <c r="D48" s="215">
        <v>273</v>
      </c>
      <c r="E48" s="482" t="s">
        <v>344</v>
      </c>
      <c r="F48" s="703" t="s">
        <v>344</v>
      </c>
      <c r="G48" s="192" t="s">
        <v>344</v>
      </c>
      <c r="H48" s="208" t="s">
        <v>344</v>
      </c>
      <c r="I48" s="193" t="s">
        <v>344</v>
      </c>
    </row>
    <row r="49" spans="1:9" ht="14.1" customHeight="1">
      <c r="A49" s="463"/>
      <c r="B49" s="190"/>
      <c r="C49" s="216">
        <v>2.599948853465178</v>
      </c>
      <c r="D49" s="216">
        <v>2.4123000795263763</v>
      </c>
      <c r="E49" s="490" t="s">
        <v>344</v>
      </c>
      <c r="F49" s="704" t="s">
        <v>344</v>
      </c>
      <c r="G49" s="705" t="s">
        <v>344</v>
      </c>
      <c r="H49" s="490" t="s">
        <v>344</v>
      </c>
      <c r="I49" s="704" t="s">
        <v>344</v>
      </c>
    </row>
    <row r="50" spans="1:9" ht="14.1" customHeight="1">
      <c r="A50" s="463" t="s">
        <v>160</v>
      </c>
      <c r="C50" s="217">
        <v>250</v>
      </c>
      <c r="D50" s="217">
        <v>214</v>
      </c>
      <c r="E50" s="706">
        <f>E30-(E32+E38+E40+E42+E44+E46)</f>
        <v>486</v>
      </c>
      <c r="F50" s="707">
        <f>F30-(F32+F38+F40+F42+F44+F46)</f>
        <v>422</v>
      </c>
      <c r="G50" s="708">
        <f>G30-(G32+G38+G40+G42+G44+G46)</f>
        <v>3756</v>
      </c>
      <c r="H50" s="707">
        <f>H30-H32-H34-H38-H40-H42-H44-H46</f>
        <v>8145</v>
      </c>
      <c r="I50" s="709">
        <f>I30-I32-I38-I40-I42-I44-I46-I34</f>
        <v>424830</v>
      </c>
    </row>
    <row r="51" spans="1:9" ht="14.1" customHeight="1" thickBot="1">
      <c r="A51" s="464"/>
      <c r="C51" s="218">
        <v>2.1311056175944079</v>
      </c>
      <c r="D51" s="218">
        <v>1.890960501899797</v>
      </c>
      <c r="E51" s="218">
        <v>4.0566430653894212</v>
      </c>
      <c r="F51" s="201">
        <v>3.4954029652944585</v>
      </c>
      <c r="G51" s="200">
        <f>G50/G$30*100</f>
        <v>14.382538770821368</v>
      </c>
      <c r="H51" s="218">
        <f>H50/H$30*100</f>
        <v>15.30324665564407</v>
      </c>
      <c r="I51" s="201">
        <f>I50/I$30*100</f>
        <v>13.220847879492142</v>
      </c>
    </row>
    <row r="52" spans="1:9">
      <c r="H52" s="202"/>
      <c r="I52" s="202" t="s">
        <v>343</v>
      </c>
    </row>
  </sheetData>
  <mergeCells count="23">
    <mergeCell ref="A42:A43"/>
    <mergeCell ref="A44:A45"/>
    <mergeCell ref="A46:A47"/>
    <mergeCell ref="A48:A49"/>
    <mergeCell ref="A50:A51"/>
    <mergeCell ref="A30:A31"/>
    <mergeCell ref="A32:A33"/>
    <mergeCell ref="A34:A35"/>
    <mergeCell ref="A36:A37"/>
    <mergeCell ref="A38:A39"/>
    <mergeCell ref="A40:A41"/>
    <mergeCell ref="A16:A17"/>
    <mergeCell ref="A18:A19"/>
    <mergeCell ref="A20:A21"/>
    <mergeCell ref="A22:A23"/>
    <mergeCell ref="A24:A25"/>
    <mergeCell ref="A26:A27"/>
    <mergeCell ref="A4:A5"/>
    <mergeCell ref="A6:A7"/>
    <mergeCell ref="A8:A9"/>
    <mergeCell ref="A10:A11"/>
    <mergeCell ref="A12:A13"/>
    <mergeCell ref="A14:A15"/>
  </mergeCells>
  <phoneticPr fontId="3"/>
  <printOptions horizontalCentered="1" verticalCentered="1"/>
  <pageMargins left="0.78740157480314965" right="0.78740157480314965" top="0.98425196850393704" bottom="0.98425196850393704" header="0.31496062992125984" footer="0.98425196850393704"/>
  <pageSetup paperSize="9" scale="84"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AB60B-B2EA-44CE-A659-6E186B105A58}">
  <sheetPr>
    <tabColor rgb="FFFFCB25"/>
    <pageSetUpPr fitToPage="1"/>
  </sheetPr>
  <dimension ref="A1:Q39"/>
  <sheetViews>
    <sheetView view="pageBreakPreview" zoomScaleNormal="100" zoomScaleSheetLayoutView="100" workbookViewId="0">
      <selection activeCell="F7" sqref="F7"/>
    </sheetView>
  </sheetViews>
  <sheetFormatPr defaultColWidth="9" defaultRowHeight="13.5"/>
  <cols>
    <col min="1" max="1" width="3.625" style="124" customWidth="1"/>
    <col min="2" max="2" width="8.875" style="124" customWidth="1"/>
    <col min="3" max="3" width="7.875" style="124" customWidth="1"/>
    <col min="4" max="4" width="6.5" style="124" hidden="1" customWidth="1"/>
    <col min="5" max="5" width="12.375" style="124" hidden="1" customWidth="1"/>
    <col min="6" max="14" width="6.625" style="124" customWidth="1"/>
    <col min="15" max="15" width="4" style="124" customWidth="1"/>
    <col min="16" max="16" width="4.375" style="124" customWidth="1"/>
    <col min="17" max="16384" width="9" style="124"/>
  </cols>
  <sheetData>
    <row r="1" spans="1:14" ht="17.25">
      <c r="A1" s="157" t="s">
        <v>340</v>
      </c>
      <c r="K1" s="644"/>
      <c r="L1" s="644"/>
      <c r="M1" s="644"/>
      <c r="N1" s="644" t="s">
        <v>159</v>
      </c>
    </row>
    <row r="2" spans="1:14" ht="8.1" customHeight="1" thickBot="1">
      <c r="K2" s="645"/>
      <c r="L2" s="646"/>
      <c r="M2" s="646"/>
    </row>
    <row r="3" spans="1:14" s="129" customFormat="1" ht="30" customHeight="1">
      <c r="A3" s="647" t="s">
        <v>184</v>
      </c>
      <c r="B3" s="429" t="s">
        <v>288</v>
      </c>
      <c r="C3" s="429"/>
      <c r="D3" s="243">
        <v>2</v>
      </c>
      <c r="E3" s="243">
        <v>7</v>
      </c>
      <c r="F3" s="243">
        <v>12</v>
      </c>
      <c r="G3" s="243">
        <v>17</v>
      </c>
      <c r="H3" s="243">
        <v>22</v>
      </c>
      <c r="I3" s="243">
        <v>27</v>
      </c>
      <c r="J3" s="243">
        <v>28</v>
      </c>
      <c r="K3" s="243">
        <v>29</v>
      </c>
      <c r="L3" s="244" t="s">
        <v>368</v>
      </c>
      <c r="M3" s="243" t="s">
        <v>345</v>
      </c>
      <c r="N3" s="648" t="s">
        <v>358</v>
      </c>
    </row>
    <row r="4" spans="1:14" s="129" customFormat="1" ht="21.95" customHeight="1">
      <c r="A4" s="649" t="s">
        <v>193</v>
      </c>
      <c r="B4" s="650" t="s">
        <v>192</v>
      </c>
      <c r="C4" s="651"/>
      <c r="D4" s="652">
        <v>40</v>
      </c>
      <c r="E4" s="652">
        <v>46</v>
      </c>
      <c r="F4" s="652">
        <v>42</v>
      </c>
      <c r="G4" s="652">
        <v>33</v>
      </c>
      <c r="H4" s="652" t="s">
        <v>95</v>
      </c>
      <c r="I4" s="491" t="s">
        <v>95</v>
      </c>
      <c r="J4" s="491" t="s">
        <v>95</v>
      </c>
      <c r="K4" s="491" t="s">
        <v>95</v>
      </c>
      <c r="L4" s="653">
        <v>13</v>
      </c>
      <c r="M4" s="491" t="s">
        <v>95</v>
      </c>
      <c r="N4" s="492" t="s">
        <v>95</v>
      </c>
    </row>
    <row r="5" spans="1:14" s="129" customFormat="1" ht="21.95" customHeight="1">
      <c r="A5" s="649"/>
      <c r="B5" s="654" t="s">
        <v>181</v>
      </c>
      <c r="C5" s="655" t="s">
        <v>130</v>
      </c>
      <c r="D5" s="491">
        <v>50</v>
      </c>
      <c r="E5" s="491">
        <v>51</v>
      </c>
      <c r="F5" s="491">
        <v>41</v>
      </c>
      <c r="G5" s="491">
        <v>35</v>
      </c>
      <c r="H5" s="652" t="s">
        <v>95</v>
      </c>
      <c r="I5" s="491" t="s">
        <v>95</v>
      </c>
      <c r="J5" s="491" t="s">
        <v>95</v>
      </c>
      <c r="K5" s="491" t="s">
        <v>95</v>
      </c>
      <c r="L5" s="653">
        <v>6</v>
      </c>
      <c r="M5" s="491" t="s">
        <v>95</v>
      </c>
      <c r="N5" s="492" t="s">
        <v>95</v>
      </c>
    </row>
    <row r="6" spans="1:14" s="129" customFormat="1" ht="21.95" customHeight="1">
      <c r="A6" s="649"/>
      <c r="B6" s="654"/>
      <c r="C6" s="655" t="s">
        <v>180</v>
      </c>
      <c r="D6" s="491" t="s">
        <v>95</v>
      </c>
      <c r="E6" s="491" t="s">
        <v>95</v>
      </c>
      <c r="F6" s="491">
        <v>3</v>
      </c>
      <c r="G6" s="491">
        <v>2</v>
      </c>
      <c r="H6" s="652" t="s">
        <v>95</v>
      </c>
      <c r="I6" s="491" t="s">
        <v>95</v>
      </c>
      <c r="J6" s="491" t="s">
        <v>95</v>
      </c>
      <c r="K6" s="491" t="s">
        <v>95</v>
      </c>
      <c r="L6" s="653" t="s">
        <v>95</v>
      </c>
      <c r="M6" s="491" t="s">
        <v>95</v>
      </c>
      <c r="N6" s="492" t="s">
        <v>95</v>
      </c>
    </row>
    <row r="7" spans="1:14" s="129" customFormat="1" ht="21.95" customHeight="1">
      <c r="A7" s="649"/>
      <c r="B7" s="654"/>
      <c r="C7" s="655" t="s">
        <v>369</v>
      </c>
      <c r="D7" s="491"/>
      <c r="E7" s="491"/>
      <c r="F7" s="491" t="s">
        <v>344</v>
      </c>
      <c r="G7" s="491" t="s">
        <v>344</v>
      </c>
      <c r="H7" s="652" t="s">
        <v>344</v>
      </c>
      <c r="I7" s="491" t="s">
        <v>344</v>
      </c>
      <c r="J7" s="491" t="s">
        <v>344</v>
      </c>
      <c r="K7" s="491" t="s">
        <v>344</v>
      </c>
      <c r="L7" s="653">
        <v>23</v>
      </c>
      <c r="M7" s="491" t="s">
        <v>344</v>
      </c>
      <c r="N7" s="492" t="s">
        <v>344</v>
      </c>
    </row>
    <row r="8" spans="1:14" s="129" customFormat="1" ht="21.95" customHeight="1">
      <c r="A8" s="649"/>
      <c r="B8" s="654"/>
      <c r="C8" s="655" t="s">
        <v>179</v>
      </c>
      <c r="D8" s="491">
        <v>44</v>
      </c>
      <c r="E8" s="491">
        <v>82</v>
      </c>
      <c r="F8" s="491">
        <v>55</v>
      </c>
      <c r="G8" s="491">
        <v>53</v>
      </c>
      <c r="H8" s="491" t="s">
        <v>95</v>
      </c>
      <c r="I8" s="491" t="s">
        <v>95</v>
      </c>
      <c r="J8" s="491" t="s">
        <v>95</v>
      </c>
      <c r="K8" s="491" t="s">
        <v>95</v>
      </c>
      <c r="L8" s="653">
        <v>4</v>
      </c>
      <c r="M8" s="491" t="s">
        <v>95</v>
      </c>
      <c r="N8" s="492" t="s">
        <v>95</v>
      </c>
    </row>
    <row r="9" spans="1:14" s="129" customFormat="1" ht="21.95" customHeight="1">
      <c r="A9" s="649"/>
      <c r="B9" s="654"/>
      <c r="C9" s="656" t="s">
        <v>178</v>
      </c>
      <c r="D9" s="652">
        <v>94</v>
      </c>
      <c r="E9" s="652">
        <v>133</v>
      </c>
      <c r="F9" s="652">
        <v>99</v>
      </c>
      <c r="G9" s="652">
        <v>90</v>
      </c>
      <c r="H9" s="652" t="s">
        <v>95</v>
      </c>
      <c r="I9" s="491" t="s">
        <v>95</v>
      </c>
      <c r="J9" s="491" t="s">
        <v>95</v>
      </c>
      <c r="K9" s="491" t="s">
        <v>95</v>
      </c>
      <c r="L9" s="653" t="s">
        <v>95</v>
      </c>
      <c r="M9" s="491" t="s">
        <v>95</v>
      </c>
      <c r="N9" s="492" t="s">
        <v>95</v>
      </c>
    </row>
    <row r="10" spans="1:14" s="129" customFormat="1" ht="21.95" customHeight="1">
      <c r="A10" s="649"/>
      <c r="B10" s="657" t="s">
        <v>191</v>
      </c>
      <c r="C10" s="657"/>
      <c r="D10" s="652">
        <v>12</v>
      </c>
      <c r="E10" s="652">
        <v>10</v>
      </c>
      <c r="F10" s="652">
        <v>9</v>
      </c>
      <c r="G10" s="652">
        <v>5</v>
      </c>
      <c r="H10" s="652" t="s">
        <v>95</v>
      </c>
      <c r="I10" s="491" t="s">
        <v>95</v>
      </c>
      <c r="J10" s="491" t="s">
        <v>95</v>
      </c>
      <c r="K10" s="491" t="s">
        <v>95</v>
      </c>
      <c r="L10" s="653">
        <v>3</v>
      </c>
      <c r="M10" s="491" t="s">
        <v>95</v>
      </c>
      <c r="N10" s="492" t="s">
        <v>95</v>
      </c>
    </row>
    <row r="11" spans="1:14" s="129" customFormat="1" ht="21.95" customHeight="1">
      <c r="A11" s="649"/>
      <c r="B11" s="657" t="s">
        <v>176</v>
      </c>
      <c r="C11" s="657"/>
      <c r="D11" s="652" t="s">
        <v>112</v>
      </c>
      <c r="E11" s="652" t="s">
        <v>95</v>
      </c>
      <c r="F11" s="491" t="s">
        <v>95</v>
      </c>
      <c r="G11" s="491" t="s">
        <v>95</v>
      </c>
      <c r="H11" s="491" t="s">
        <v>95</v>
      </c>
      <c r="I11" s="491" t="s">
        <v>95</v>
      </c>
      <c r="J11" s="491" t="s">
        <v>95</v>
      </c>
      <c r="K11" s="491" t="s">
        <v>95</v>
      </c>
      <c r="L11" s="653" t="s">
        <v>95</v>
      </c>
      <c r="M11" s="491" t="s">
        <v>95</v>
      </c>
      <c r="N11" s="492" t="s">
        <v>95</v>
      </c>
    </row>
    <row r="12" spans="1:14" s="129" customFormat="1" ht="21.95" customHeight="1" thickBot="1">
      <c r="A12" s="658"/>
      <c r="B12" s="659" t="s">
        <v>175</v>
      </c>
      <c r="C12" s="659"/>
      <c r="D12" s="660">
        <v>183</v>
      </c>
      <c r="E12" s="660">
        <v>176</v>
      </c>
      <c r="F12" s="660">
        <v>131</v>
      </c>
      <c r="G12" s="660">
        <v>118</v>
      </c>
      <c r="H12" s="660" t="s">
        <v>95</v>
      </c>
      <c r="I12" s="493" t="s">
        <v>95</v>
      </c>
      <c r="J12" s="493" t="s">
        <v>95</v>
      </c>
      <c r="K12" s="493" t="s">
        <v>95</v>
      </c>
      <c r="L12" s="661">
        <v>1</v>
      </c>
      <c r="M12" s="493" t="s">
        <v>95</v>
      </c>
      <c r="N12" s="494" t="s">
        <v>95</v>
      </c>
    </row>
    <row r="13" spans="1:14" s="129" customFormat="1" ht="21.95" customHeight="1">
      <c r="A13" s="662" t="s">
        <v>190</v>
      </c>
      <c r="B13" s="663" t="s">
        <v>189</v>
      </c>
      <c r="C13" s="663"/>
      <c r="D13" s="664">
        <v>85</v>
      </c>
      <c r="E13" s="664">
        <v>129</v>
      </c>
      <c r="F13" s="664">
        <v>117</v>
      </c>
      <c r="G13" s="664" t="s">
        <v>95</v>
      </c>
      <c r="H13" s="495" t="s">
        <v>95</v>
      </c>
      <c r="I13" s="495" t="s">
        <v>95</v>
      </c>
      <c r="J13" s="495" t="s">
        <v>95</v>
      </c>
      <c r="K13" s="495" t="s">
        <v>95</v>
      </c>
      <c r="L13" s="665" t="s">
        <v>95</v>
      </c>
      <c r="M13" s="495" t="s">
        <v>95</v>
      </c>
      <c r="N13" s="496" t="s">
        <v>95</v>
      </c>
    </row>
    <row r="14" spans="1:14" s="129" customFormat="1" ht="21.95" customHeight="1">
      <c r="A14" s="424"/>
      <c r="B14" s="666" t="s">
        <v>188</v>
      </c>
      <c r="C14" s="666"/>
      <c r="D14" s="491" t="s">
        <v>34</v>
      </c>
      <c r="E14" s="491" t="s">
        <v>95</v>
      </c>
      <c r="F14" s="491" t="s">
        <v>95</v>
      </c>
      <c r="G14" s="491" t="s">
        <v>95</v>
      </c>
      <c r="H14" s="491" t="s">
        <v>95</v>
      </c>
      <c r="I14" s="491" t="s">
        <v>95</v>
      </c>
      <c r="J14" s="491" t="s">
        <v>95</v>
      </c>
      <c r="K14" s="491" t="s">
        <v>95</v>
      </c>
      <c r="L14" s="653" t="s">
        <v>95</v>
      </c>
      <c r="M14" s="491" t="s">
        <v>95</v>
      </c>
      <c r="N14" s="492" t="s">
        <v>95</v>
      </c>
    </row>
    <row r="15" spans="1:14" s="129" customFormat="1" ht="21.95" customHeight="1">
      <c r="A15" s="424"/>
      <c r="B15" s="666" t="s">
        <v>187</v>
      </c>
      <c r="C15" s="666"/>
      <c r="D15" s="652">
        <v>705</v>
      </c>
      <c r="E15" s="652">
        <v>868</v>
      </c>
      <c r="F15" s="652">
        <v>900</v>
      </c>
      <c r="G15" s="652" t="s">
        <v>95</v>
      </c>
      <c r="H15" s="491" t="s">
        <v>95</v>
      </c>
      <c r="I15" s="491" t="s">
        <v>95</v>
      </c>
      <c r="J15" s="491" t="s">
        <v>95</v>
      </c>
      <c r="K15" s="491" t="s">
        <v>95</v>
      </c>
      <c r="L15" s="653" t="s">
        <v>95</v>
      </c>
      <c r="M15" s="491" t="s">
        <v>95</v>
      </c>
      <c r="N15" s="492" t="s">
        <v>95</v>
      </c>
    </row>
    <row r="16" spans="1:14" s="129" customFormat="1" ht="21.95" customHeight="1">
      <c r="A16" s="424"/>
      <c r="B16" s="666" t="s">
        <v>186</v>
      </c>
      <c r="C16" s="666"/>
      <c r="D16" s="652">
        <v>70</v>
      </c>
      <c r="E16" s="652" t="s">
        <v>95</v>
      </c>
      <c r="F16" s="491" t="s">
        <v>95</v>
      </c>
      <c r="G16" s="491" t="s">
        <v>95</v>
      </c>
      <c r="H16" s="491" t="s">
        <v>95</v>
      </c>
      <c r="I16" s="491" t="s">
        <v>95</v>
      </c>
      <c r="J16" s="491" t="s">
        <v>95</v>
      </c>
      <c r="K16" s="491" t="s">
        <v>95</v>
      </c>
      <c r="L16" s="653" t="s">
        <v>95</v>
      </c>
      <c r="M16" s="491" t="s">
        <v>95</v>
      </c>
      <c r="N16" s="492" t="s">
        <v>95</v>
      </c>
    </row>
    <row r="17" spans="1:17" s="129" customFormat="1" ht="21.95" customHeight="1" thickBot="1">
      <c r="A17" s="425"/>
      <c r="B17" s="667" t="s">
        <v>185</v>
      </c>
      <c r="C17" s="667"/>
      <c r="D17" s="660">
        <v>64</v>
      </c>
      <c r="E17" s="660">
        <v>50</v>
      </c>
      <c r="F17" s="660">
        <v>35</v>
      </c>
      <c r="G17" s="660" t="s">
        <v>95</v>
      </c>
      <c r="H17" s="493" t="s">
        <v>95</v>
      </c>
      <c r="I17" s="493" t="s">
        <v>95</v>
      </c>
      <c r="J17" s="493" t="s">
        <v>95</v>
      </c>
      <c r="K17" s="493" t="s">
        <v>95</v>
      </c>
      <c r="L17" s="661" t="s">
        <v>95</v>
      </c>
      <c r="M17" s="493" t="s">
        <v>95</v>
      </c>
      <c r="N17" s="494" t="s">
        <v>95</v>
      </c>
    </row>
    <row r="18" spans="1:17" s="129" customFormat="1" ht="21.95" customHeight="1">
      <c r="A18" s="668" t="s">
        <v>183</v>
      </c>
      <c r="B18" s="669" t="s">
        <v>182</v>
      </c>
      <c r="C18" s="669"/>
      <c r="D18" s="495">
        <v>364</v>
      </c>
      <c r="E18" s="670">
        <v>192</v>
      </c>
      <c r="F18" s="670">
        <v>196</v>
      </c>
      <c r="G18" s="664">
        <v>125</v>
      </c>
      <c r="H18" s="664">
        <v>29</v>
      </c>
      <c r="I18" s="664">
        <v>38</v>
      </c>
      <c r="J18" s="664">
        <v>50</v>
      </c>
      <c r="K18" s="664">
        <v>54</v>
      </c>
      <c r="L18" s="671">
        <v>26</v>
      </c>
      <c r="M18" s="672">
        <v>15</v>
      </c>
      <c r="N18" s="673">
        <v>26</v>
      </c>
    </row>
    <row r="19" spans="1:17" s="129" customFormat="1" ht="21.95" customHeight="1">
      <c r="A19" s="649"/>
      <c r="B19" s="654" t="s">
        <v>181</v>
      </c>
      <c r="C19" s="655" t="s">
        <v>130</v>
      </c>
      <c r="D19" s="491">
        <v>176</v>
      </c>
      <c r="E19" s="491">
        <v>218</v>
      </c>
      <c r="F19" s="491">
        <v>124</v>
      </c>
      <c r="G19" s="652">
        <v>92</v>
      </c>
      <c r="H19" s="652">
        <v>89</v>
      </c>
      <c r="I19" s="652">
        <v>70</v>
      </c>
      <c r="J19" s="652">
        <v>56</v>
      </c>
      <c r="K19" s="652">
        <v>44</v>
      </c>
      <c r="L19" s="674">
        <v>40</v>
      </c>
      <c r="M19" s="497">
        <v>64</v>
      </c>
      <c r="N19" s="675">
        <v>75</v>
      </c>
    </row>
    <row r="20" spans="1:17" s="129" customFormat="1" ht="21.95" customHeight="1">
      <c r="A20" s="649"/>
      <c r="B20" s="654"/>
      <c r="C20" s="655" t="s">
        <v>180</v>
      </c>
      <c r="D20" s="491" t="s">
        <v>95</v>
      </c>
      <c r="E20" s="491" t="s">
        <v>95</v>
      </c>
      <c r="F20" s="491">
        <v>6</v>
      </c>
      <c r="G20" s="652" t="s">
        <v>112</v>
      </c>
      <c r="H20" s="491" t="s">
        <v>112</v>
      </c>
      <c r="I20" s="491" t="s">
        <v>112</v>
      </c>
      <c r="J20" s="491" t="s">
        <v>112</v>
      </c>
      <c r="K20" s="491" t="s">
        <v>95</v>
      </c>
      <c r="L20" s="653" t="s">
        <v>95</v>
      </c>
      <c r="M20" s="491" t="s">
        <v>95</v>
      </c>
      <c r="N20" s="492" t="s">
        <v>95</v>
      </c>
    </row>
    <row r="21" spans="1:17" s="129" customFormat="1" ht="21.95" customHeight="1">
      <c r="A21" s="649"/>
      <c r="B21" s="654"/>
      <c r="C21" s="655" t="s">
        <v>331</v>
      </c>
      <c r="D21" s="491" t="s">
        <v>101</v>
      </c>
      <c r="E21" s="491" t="s">
        <v>101</v>
      </c>
      <c r="F21" s="491" t="s">
        <v>101</v>
      </c>
      <c r="G21" s="652" t="s">
        <v>332</v>
      </c>
      <c r="H21" s="491" t="s">
        <v>332</v>
      </c>
      <c r="I21" s="491">
        <v>101</v>
      </c>
      <c r="J21" s="491">
        <v>79</v>
      </c>
      <c r="K21" s="491">
        <v>77</v>
      </c>
      <c r="L21" s="653">
        <v>76</v>
      </c>
      <c r="M21" s="491">
        <v>115</v>
      </c>
      <c r="N21" s="492">
        <v>110</v>
      </c>
    </row>
    <row r="22" spans="1:17" s="129" customFormat="1" ht="21.95" customHeight="1">
      <c r="A22" s="649"/>
      <c r="B22" s="654"/>
      <c r="C22" s="655" t="s">
        <v>179</v>
      </c>
      <c r="D22" s="676">
        <v>105</v>
      </c>
      <c r="E22" s="676">
        <v>200</v>
      </c>
      <c r="F22" s="676">
        <v>174</v>
      </c>
      <c r="G22" s="676">
        <v>156</v>
      </c>
      <c r="H22" s="676" t="s">
        <v>112</v>
      </c>
      <c r="I22" s="676" t="s">
        <v>112</v>
      </c>
      <c r="J22" s="491" t="s">
        <v>112</v>
      </c>
      <c r="K22" s="491" t="s">
        <v>112</v>
      </c>
      <c r="L22" s="653" t="s">
        <v>112</v>
      </c>
      <c r="M22" s="491" t="s">
        <v>112</v>
      </c>
      <c r="N22" s="492" t="s">
        <v>112</v>
      </c>
    </row>
    <row r="23" spans="1:17" s="129" customFormat="1" ht="21.95" customHeight="1">
      <c r="A23" s="649"/>
      <c r="B23" s="654"/>
      <c r="C23" s="656" t="s">
        <v>178</v>
      </c>
      <c r="D23" s="491">
        <v>281</v>
      </c>
      <c r="E23" s="491">
        <v>418</v>
      </c>
      <c r="F23" s="491">
        <v>304</v>
      </c>
      <c r="G23" s="652" t="s">
        <v>112</v>
      </c>
      <c r="H23" s="491" t="s">
        <v>112</v>
      </c>
      <c r="I23" s="491" t="s">
        <v>112</v>
      </c>
      <c r="J23" s="491" t="s">
        <v>112</v>
      </c>
      <c r="K23" s="491" t="s">
        <v>112</v>
      </c>
      <c r="L23" s="653" t="s">
        <v>112</v>
      </c>
      <c r="M23" s="491" t="s">
        <v>112</v>
      </c>
      <c r="N23" s="492" t="s">
        <v>112</v>
      </c>
    </row>
    <row r="24" spans="1:17" s="129" customFormat="1" ht="21.95" customHeight="1">
      <c r="A24" s="649"/>
      <c r="B24" s="657" t="s">
        <v>177</v>
      </c>
      <c r="C24" s="657"/>
      <c r="D24" s="491">
        <v>265</v>
      </c>
      <c r="E24" s="491">
        <v>253</v>
      </c>
      <c r="F24" s="676">
        <v>117</v>
      </c>
      <c r="G24" s="652">
        <v>63</v>
      </c>
      <c r="H24" s="652">
        <v>70</v>
      </c>
      <c r="I24" s="652" t="s">
        <v>112</v>
      </c>
      <c r="J24" s="491" t="s">
        <v>112</v>
      </c>
      <c r="K24" s="491" t="s">
        <v>112</v>
      </c>
      <c r="L24" s="653" t="s">
        <v>112</v>
      </c>
      <c r="M24" s="491" t="s">
        <v>112</v>
      </c>
      <c r="N24" s="492" t="s">
        <v>112</v>
      </c>
    </row>
    <row r="25" spans="1:17" s="129" customFormat="1" ht="21.95" customHeight="1">
      <c r="A25" s="649"/>
      <c r="B25" s="657" t="s">
        <v>176</v>
      </c>
      <c r="C25" s="657"/>
      <c r="D25" s="491">
        <v>3</v>
      </c>
      <c r="E25" s="491" t="s">
        <v>95</v>
      </c>
      <c r="F25" s="491" t="s">
        <v>95</v>
      </c>
      <c r="G25" s="491" t="s">
        <v>95</v>
      </c>
      <c r="H25" s="491" t="s">
        <v>95</v>
      </c>
      <c r="I25" s="491" t="s">
        <v>95</v>
      </c>
      <c r="J25" s="491" t="s">
        <v>95</v>
      </c>
      <c r="K25" s="491" t="s">
        <v>95</v>
      </c>
      <c r="L25" s="653" t="s">
        <v>95</v>
      </c>
      <c r="M25" s="491" t="s">
        <v>95</v>
      </c>
      <c r="N25" s="492" t="s">
        <v>95</v>
      </c>
    </row>
    <row r="26" spans="1:17" s="129" customFormat="1" ht="21.95" customHeight="1" thickBot="1">
      <c r="A26" s="658"/>
      <c r="B26" s="659" t="s">
        <v>175</v>
      </c>
      <c r="C26" s="659"/>
      <c r="D26" s="677">
        <v>153</v>
      </c>
      <c r="E26" s="493">
        <v>104</v>
      </c>
      <c r="F26" s="677">
        <v>123</v>
      </c>
      <c r="G26" s="660">
        <v>70</v>
      </c>
      <c r="H26" s="660">
        <v>34</v>
      </c>
      <c r="I26" s="660">
        <v>24</v>
      </c>
      <c r="J26" s="660">
        <v>16</v>
      </c>
      <c r="K26" s="660">
        <v>19</v>
      </c>
      <c r="L26" s="678">
        <v>20</v>
      </c>
      <c r="M26" s="498">
        <v>14</v>
      </c>
      <c r="N26" s="679">
        <v>13</v>
      </c>
      <c r="O26" s="680"/>
    </row>
    <row r="27" spans="1:17" s="129" customFormat="1" ht="14.25" customHeight="1" thickBot="1">
      <c r="A27" s="129" t="s">
        <v>370</v>
      </c>
      <c r="M27" s="202"/>
      <c r="N27" s="202"/>
      <c r="O27" s="499" t="s">
        <v>343</v>
      </c>
      <c r="P27" s="146"/>
      <c r="Q27" s="146"/>
    </row>
    <row r="28" spans="1:17" s="129" customFormat="1" ht="30" customHeight="1">
      <c r="A28" s="647" t="s">
        <v>184</v>
      </c>
      <c r="B28" s="429" t="s">
        <v>288</v>
      </c>
      <c r="C28" s="429"/>
      <c r="D28" s="681"/>
      <c r="E28" s="682"/>
      <c r="F28" s="682" t="s">
        <v>371</v>
      </c>
      <c r="G28" s="683" t="s">
        <v>372</v>
      </c>
      <c r="H28" s="684" t="s">
        <v>373</v>
      </c>
      <c r="I28" s="685"/>
    </row>
    <row r="29" spans="1:17" s="129" customFormat="1" ht="21.95" customHeight="1">
      <c r="A29" s="649" t="s">
        <v>183</v>
      </c>
      <c r="B29" s="686" t="s">
        <v>182</v>
      </c>
      <c r="C29" s="687"/>
      <c r="D29" s="688"/>
      <c r="E29" s="491"/>
      <c r="F29" s="491" t="s">
        <v>95</v>
      </c>
      <c r="G29" s="689">
        <v>1287</v>
      </c>
      <c r="H29" s="690">
        <v>159019</v>
      </c>
      <c r="I29" s="691"/>
      <c r="J29" s="248"/>
    </row>
    <row r="30" spans="1:17" s="129" customFormat="1" ht="21.95" customHeight="1">
      <c r="A30" s="649"/>
      <c r="B30" s="654" t="s">
        <v>181</v>
      </c>
      <c r="C30" s="655" t="s">
        <v>130</v>
      </c>
      <c r="D30" s="655"/>
      <c r="E30" s="491"/>
      <c r="F30" s="491" t="s">
        <v>95</v>
      </c>
      <c r="G30" s="653" t="s">
        <v>95</v>
      </c>
      <c r="H30" s="692">
        <v>65973</v>
      </c>
      <c r="I30" s="693"/>
      <c r="J30" s="248"/>
    </row>
    <row r="31" spans="1:17" s="129" customFormat="1" ht="21.95" customHeight="1">
      <c r="A31" s="649"/>
      <c r="B31" s="654"/>
      <c r="C31" s="655" t="s">
        <v>180</v>
      </c>
      <c r="D31" s="655"/>
      <c r="E31" s="491"/>
      <c r="F31" s="491" t="s">
        <v>101</v>
      </c>
      <c r="G31" s="653" t="s">
        <v>95</v>
      </c>
      <c r="H31" s="692">
        <v>1790</v>
      </c>
      <c r="I31" s="693"/>
      <c r="J31" s="248"/>
    </row>
    <row r="32" spans="1:17" s="129" customFormat="1" ht="21.95" customHeight="1">
      <c r="A32" s="649"/>
      <c r="B32" s="654"/>
      <c r="C32" s="655" t="s">
        <v>331</v>
      </c>
      <c r="D32" s="655"/>
      <c r="E32" s="491"/>
      <c r="F32" s="491" t="s">
        <v>101</v>
      </c>
      <c r="G32" s="653" t="s">
        <v>95</v>
      </c>
      <c r="H32" s="692">
        <v>3393</v>
      </c>
      <c r="I32" s="693"/>
      <c r="J32" s="248"/>
      <c r="P32" s="694"/>
    </row>
    <row r="33" spans="1:16" s="129" customFormat="1" ht="21.95" customHeight="1">
      <c r="A33" s="649"/>
      <c r="B33" s="654"/>
      <c r="C33" s="655" t="s">
        <v>179</v>
      </c>
      <c r="D33" s="655"/>
      <c r="E33" s="491"/>
      <c r="F33" s="491">
        <v>13</v>
      </c>
      <c r="G33" s="653" t="s">
        <v>101</v>
      </c>
      <c r="H33" s="690">
        <f>H34-H30-H31-H32</f>
        <v>180764</v>
      </c>
      <c r="I33" s="691"/>
      <c r="J33" s="248"/>
      <c r="P33" s="694"/>
    </row>
    <row r="34" spans="1:16" s="129" customFormat="1" ht="21.95" customHeight="1">
      <c r="A34" s="649"/>
      <c r="B34" s="654"/>
      <c r="C34" s="656" t="s">
        <v>178</v>
      </c>
      <c r="D34" s="656"/>
      <c r="E34" s="491"/>
      <c r="F34" s="491" t="s">
        <v>80</v>
      </c>
      <c r="G34" s="653" t="s">
        <v>80</v>
      </c>
      <c r="H34" s="690">
        <v>251920</v>
      </c>
      <c r="I34" s="691"/>
      <c r="J34" s="248"/>
    </row>
    <row r="35" spans="1:16" s="129" customFormat="1" ht="21.95" customHeight="1">
      <c r="A35" s="649"/>
      <c r="B35" s="657" t="s">
        <v>177</v>
      </c>
      <c r="C35" s="657"/>
      <c r="D35" s="695"/>
      <c r="E35" s="491"/>
      <c r="F35" s="491" t="s">
        <v>95</v>
      </c>
      <c r="G35" s="653" t="s">
        <v>344</v>
      </c>
      <c r="H35" s="690">
        <v>15776</v>
      </c>
      <c r="I35" s="691"/>
      <c r="J35" s="248"/>
    </row>
    <row r="36" spans="1:16" s="129" customFormat="1" ht="21.95" customHeight="1">
      <c r="A36" s="649"/>
      <c r="B36" s="657" t="s">
        <v>176</v>
      </c>
      <c r="C36" s="657"/>
      <c r="D36" s="695"/>
      <c r="E36" s="491"/>
      <c r="F36" s="491" t="s">
        <v>95</v>
      </c>
      <c r="G36" s="653" t="s">
        <v>95</v>
      </c>
      <c r="H36" s="690">
        <v>289396</v>
      </c>
      <c r="I36" s="691"/>
      <c r="J36" s="248"/>
    </row>
    <row r="37" spans="1:16" s="129" customFormat="1" ht="21.95" customHeight="1" thickBot="1">
      <c r="A37" s="658"/>
      <c r="B37" s="659" t="s">
        <v>175</v>
      </c>
      <c r="C37" s="659"/>
      <c r="D37" s="696"/>
      <c r="E37" s="697"/>
      <c r="F37" s="697">
        <v>2</v>
      </c>
      <c r="G37" s="661" t="s">
        <v>374</v>
      </c>
      <c r="H37" s="698">
        <v>53809</v>
      </c>
      <c r="I37" s="699"/>
      <c r="J37" s="248"/>
    </row>
    <row r="38" spans="1:16" s="129" customFormat="1" ht="12"/>
    <row r="39" spans="1:16" s="129" customFormat="1" ht="12"/>
  </sheetData>
  <mergeCells count="36">
    <mergeCell ref="H34:I34"/>
    <mergeCell ref="B35:C35"/>
    <mergeCell ref="H35:I35"/>
    <mergeCell ref="B36:C36"/>
    <mergeCell ref="H36:I36"/>
    <mergeCell ref="B37:C37"/>
    <mergeCell ref="H37:I37"/>
    <mergeCell ref="B28:C28"/>
    <mergeCell ref="H28:I28"/>
    <mergeCell ref="A29:A37"/>
    <mergeCell ref="B29:C29"/>
    <mergeCell ref="H29:I29"/>
    <mergeCell ref="B30:B34"/>
    <mergeCell ref="H30:I30"/>
    <mergeCell ref="H31:I31"/>
    <mergeCell ref="H32:I32"/>
    <mergeCell ref="H33:I33"/>
    <mergeCell ref="A18:A26"/>
    <mergeCell ref="B18:C18"/>
    <mergeCell ref="B19:B23"/>
    <mergeCell ref="B24:C24"/>
    <mergeCell ref="B25:C25"/>
    <mergeCell ref="B26:C26"/>
    <mergeCell ref="A13:A17"/>
    <mergeCell ref="B13:C13"/>
    <mergeCell ref="B14:C14"/>
    <mergeCell ref="B15:C15"/>
    <mergeCell ref="B16:C16"/>
    <mergeCell ref="B17:C17"/>
    <mergeCell ref="B3:C3"/>
    <mergeCell ref="A4:A12"/>
    <mergeCell ref="B4:C4"/>
    <mergeCell ref="B5:B9"/>
    <mergeCell ref="B10:C10"/>
    <mergeCell ref="B11:C11"/>
    <mergeCell ref="B12:C12"/>
  </mergeCells>
  <phoneticPr fontId="3"/>
  <printOptions horizontalCentered="1" verticalCentered="1"/>
  <pageMargins left="0.78740157480314965" right="0.78740157480314965" top="0.98425196850393704" bottom="0.98425196850393704" header="0.31496062992125984" footer="0.98425196850393704"/>
  <pageSetup paperSize="9" scale="88"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187BC-C636-47C4-9BE6-F36E7D396CD9}">
  <sheetPr>
    <tabColor rgb="FFFFC000"/>
    <pageSetUpPr fitToPage="1"/>
  </sheetPr>
  <dimension ref="A1:P34"/>
  <sheetViews>
    <sheetView view="pageBreakPreview" zoomScaleNormal="100" zoomScaleSheetLayoutView="100" workbookViewId="0">
      <selection activeCell="C3" sqref="C3:D3"/>
    </sheetView>
  </sheetViews>
  <sheetFormatPr defaultColWidth="9" defaultRowHeight="18.75"/>
  <cols>
    <col min="1" max="2" width="5.625" style="159" customWidth="1"/>
    <col min="3" max="3" width="7.625" style="159" customWidth="1"/>
    <col min="4" max="4" width="4.625" style="641" customWidth="1"/>
    <col min="5" max="5" width="1.625" style="159" customWidth="1"/>
    <col min="6" max="6" width="7.625" style="642" customWidth="1"/>
    <col min="7" max="7" width="3.625" style="159" customWidth="1"/>
    <col min="8" max="8" width="7.625" style="643" customWidth="1"/>
    <col min="9" max="9" width="3.625" style="159" customWidth="1"/>
    <col min="10" max="10" width="7.625" style="643" customWidth="1"/>
    <col min="11" max="11" width="3.625" style="159" customWidth="1"/>
    <col min="12" max="12" width="7.625" style="642" customWidth="1"/>
    <col min="13" max="13" width="3.625" style="159" customWidth="1"/>
    <col min="14" max="14" width="7.625" style="643" customWidth="1"/>
    <col min="15" max="15" width="3.625" style="159" customWidth="1"/>
    <col min="16" max="16" width="1.625" style="159" customWidth="1"/>
    <col min="17" max="16384" width="9" style="159"/>
  </cols>
  <sheetData>
    <row r="1" spans="1:16">
      <c r="A1" s="157" t="s">
        <v>379</v>
      </c>
      <c r="B1" s="556"/>
      <c r="C1" s="556"/>
      <c r="D1" s="557"/>
      <c r="E1" s="556"/>
      <c r="F1" s="558"/>
      <c r="G1" s="556"/>
      <c r="H1" s="559"/>
      <c r="I1" s="556"/>
      <c r="J1" s="559"/>
      <c r="K1" s="556"/>
      <c r="L1" s="558"/>
      <c r="M1" s="556"/>
      <c r="N1" s="559"/>
      <c r="O1" s="556"/>
      <c r="P1" s="556"/>
    </row>
    <row r="2" spans="1:16" ht="19.5" thickBot="1">
      <c r="A2" s="560"/>
      <c r="B2" s="560"/>
      <c r="C2" s="560"/>
      <c r="D2" s="561"/>
      <c r="E2" s="562"/>
      <c r="F2" s="563"/>
      <c r="G2" s="561"/>
      <c r="H2" s="564"/>
      <c r="I2" s="561"/>
      <c r="J2" s="564"/>
      <c r="K2" s="561"/>
      <c r="L2" s="563"/>
      <c r="M2" s="561"/>
      <c r="N2" s="564"/>
      <c r="O2" s="561"/>
      <c r="P2" s="565"/>
    </row>
    <row r="3" spans="1:16" ht="30" customHeight="1">
      <c r="A3" s="566" t="s">
        <v>244</v>
      </c>
      <c r="B3" s="567"/>
      <c r="C3" s="567" t="s">
        <v>243</v>
      </c>
      <c r="D3" s="567"/>
      <c r="E3" s="567" t="s">
        <v>242</v>
      </c>
      <c r="F3" s="567"/>
      <c r="G3" s="567"/>
      <c r="H3" s="567"/>
      <c r="I3" s="567"/>
      <c r="J3" s="567"/>
      <c r="K3" s="567"/>
      <c r="L3" s="567"/>
      <c r="M3" s="567"/>
      <c r="N3" s="567"/>
      <c r="O3" s="567"/>
      <c r="P3" s="568"/>
    </row>
    <row r="4" spans="1:16" ht="26.25" customHeight="1">
      <c r="A4" s="569" t="s">
        <v>14</v>
      </c>
      <c r="B4" s="570"/>
      <c r="C4" s="571"/>
      <c r="D4" s="572"/>
      <c r="E4" s="573"/>
      <c r="F4" s="574" t="s">
        <v>241</v>
      </c>
      <c r="G4" s="575">
        <v>1</v>
      </c>
      <c r="H4" s="574"/>
      <c r="I4" s="575"/>
      <c r="J4" s="574"/>
      <c r="K4" s="575"/>
      <c r="L4" s="576"/>
      <c r="M4" s="575"/>
      <c r="N4" s="574"/>
      <c r="O4" s="575"/>
      <c r="P4" s="577"/>
    </row>
    <row r="5" spans="1:16" ht="26.25" customHeight="1">
      <c r="A5" s="578" t="s">
        <v>13</v>
      </c>
      <c r="B5" s="579"/>
      <c r="C5" s="580"/>
      <c r="D5" s="581"/>
      <c r="E5" s="582"/>
      <c r="F5" s="574" t="s">
        <v>240</v>
      </c>
      <c r="G5" s="575">
        <v>1</v>
      </c>
      <c r="H5" s="574" t="s">
        <v>239</v>
      </c>
      <c r="I5" s="575">
        <v>1</v>
      </c>
      <c r="J5" s="574" t="s">
        <v>238</v>
      </c>
      <c r="K5" s="575">
        <v>1</v>
      </c>
      <c r="L5" s="576"/>
      <c r="M5" s="575"/>
      <c r="N5" s="574"/>
      <c r="O5" s="575"/>
      <c r="P5" s="577"/>
    </row>
    <row r="6" spans="1:16" ht="26.25" customHeight="1">
      <c r="A6" s="569" t="s">
        <v>12</v>
      </c>
      <c r="B6" s="570"/>
      <c r="C6" s="571" t="s">
        <v>237</v>
      </c>
      <c r="D6" s="572">
        <v>2</v>
      </c>
      <c r="E6" s="583"/>
      <c r="F6" s="584" t="s">
        <v>236</v>
      </c>
      <c r="G6" s="585">
        <v>1</v>
      </c>
      <c r="H6" s="584" t="s">
        <v>235</v>
      </c>
      <c r="I6" s="585">
        <v>1</v>
      </c>
      <c r="J6" s="584" t="s">
        <v>234</v>
      </c>
      <c r="K6" s="585">
        <v>1</v>
      </c>
      <c r="L6" s="586" t="s">
        <v>291</v>
      </c>
      <c r="M6" s="585">
        <v>2</v>
      </c>
      <c r="N6" s="584" t="s">
        <v>233</v>
      </c>
      <c r="O6" s="585">
        <v>1</v>
      </c>
      <c r="P6" s="587"/>
    </row>
    <row r="7" spans="1:16" ht="26.25" customHeight="1">
      <c r="A7" s="569"/>
      <c r="B7" s="570"/>
      <c r="C7" s="588" t="s">
        <v>232</v>
      </c>
      <c r="D7" s="589">
        <v>2</v>
      </c>
      <c r="E7" s="583"/>
      <c r="F7" s="584" t="s">
        <v>231</v>
      </c>
      <c r="G7" s="585">
        <v>1</v>
      </c>
      <c r="H7" s="584"/>
      <c r="I7" s="585"/>
      <c r="J7" s="584"/>
      <c r="K7" s="585"/>
      <c r="L7" s="586"/>
      <c r="M7" s="585"/>
      <c r="N7" s="584"/>
      <c r="O7" s="585"/>
      <c r="P7" s="587"/>
    </row>
    <row r="8" spans="1:16" ht="26.25" customHeight="1">
      <c r="A8" s="569" t="s">
        <v>11</v>
      </c>
      <c r="B8" s="570"/>
      <c r="C8" s="571" t="s">
        <v>230</v>
      </c>
      <c r="D8" s="572">
        <v>4</v>
      </c>
      <c r="E8" s="573"/>
      <c r="F8" s="574" t="s">
        <v>229</v>
      </c>
      <c r="G8" s="575">
        <v>1</v>
      </c>
      <c r="H8" s="574" t="s">
        <v>228</v>
      </c>
      <c r="I8" s="575">
        <v>1</v>
      </c>
      <c r="J8" s="574" t="s">
        <v>227</v>
      </c>
      <c r="K8" s="575">
        <v>1</v>
      </c>
      <c r="L8" s="576" t="s">
        <v>292</v>
      </c>
      <c r="M8" s="575">
        <v>1</v>
      </c>
      <c r="N8" s="574" t="s">
        <v>226</v>
      </c>
      <c r="O8" s="575">
        <v>1</v>
      </c>
      <c r="P8" s="577"/>
    </row>
    <row r="9" spans="1:16" ht="26.25" customHeight="1">
      <c r="A9" s="578" t="s">
        <v>225</v>
      </c>
      <c r="B9" s="579"/>
      <c r="C9" s="580"/>
      <c r="D9" s="581"/>
      <c r="E9" s="590"/>
      <c r="F9" s="591" t="s">
        <v>224</v>
      </c>
      <c r="G9" s="592">
        <v>1</v>
      </c>
      <c r="H9" s="591" t="s">
        <v>289</v>
      </c>
      <c r="I9" s="592">
        <v>2</v>
      </c>
      <c r="J9" s="591" t="s">
        <v>223</v>
      </c>
      <c r="K9" s="592">
        <v>1</v>
      </c>
      <c r="L9" s="593"/>
      <c r="M9" s="592"/>
      <c r="N9" s="591"/>
      <c r="O9" s="592"/>
      <c r="P9" s="594"/>
    </row>
    <row r="10" spans="1:16" ht="26.25" customHeight="1">
      <c r="A10" s="569" t="s">
        <v>9</v>
      </c>
      <c r="B10" s="570"/>
      <c r="C10" s="571"/>
      <c r="D10" s="572"/>
      <c r="E10" s="573"/>
      <c r="F10" s="574" t="s">
        <v>222</v>
      </c>
      <c r="G10" s="575">
        <v>1</v>
      </c>
      <c r="H10" s="574" t="s">
        <v>221</v>
      </c>
      <c r="I10" s="575">
        <v>1</v>
      </c>
      <c r="J10" s="574" t="s">
        <v>220</v>
      </c>
      <c r="K10" s="575">
        <v>1</v>
      </c>
      <c r="L10" s="576"/>
      <c r="M10" s="575"/>
      <c r="N10" s="574"/>
      <c r="O10" s="575"/>
      <c r="P10" s="577"/>
    </row>
    <row r="11" spans="1:16" ht="26.25" customHeight="1">
      <c r="A11" s="595" t="s">
        <v>8</v>
      </c>
      <c r="B11" s="596"/>
      <c r="C11" s="597" t="s">
        <v>219</v>
      </c>
      <c r="D11" s="598">
        <v>2</v>
      </c>
      <c r="E11" s="590"/>
      <c r="F11" s="599" t="s">
        <v>218</v>
      </c>
      <c r="G11" s="600">
        <v>1</v>
      </c>
      <c r="H11" s="599" t="s">
        <v>217</v>
      </c>
      <c r="I11" s="600">
        <v>1</v>
      </c>
      <c r="J11" s="599" t="s">
        <v>216</v>
      </c>
      <c r="K11" s="600">
        <v>1</v>
      </c>
      <c r="L11" s="601"/>
      <c r="M11" s="592"/>
      <c r="N11" s="591"/>
      <c r="O11" s="592"/>
      <c r="P11" s="594"/>
    </row>
    <row r="12" spans="1:16" ht="26.25" customHeight="1">
      <c r="A12" s="602"/>
      <c r="B12" s="603"/>
      <c r="C12" s="580" t="s">
        <v>215</v>
      </c>
      <c r="D12" s="581">
        <v>2</v>
      </c>
      <c r="E12" s="590"/>
      <c r="F12" s="604"/>
      <c r="G12" s="605"/>
      <c r="H12" s="604"/>
      <c r="I12" s="605"/>
      <c r="J12" s="604"/>
      <c r="K12" s="605"/>
      <c r="L12" s="606"/>
      <c r="M12" s="592"/>
      <c r="N12" s="591"/>
      <c r="O12" s="592"/>
      <c r="P12" s="594"/>
    </row>
    <row r="13" spans="1:16" ht="26.25" customHeight="1">
      <c r="A13" s="569" t="s">
        <v>7</v>
      </c>
      <c r="B13" s="570"/>
      <c r="C13" s="571"/>
      <c r="D13" s="572"/>
      <c r="E13" s="573"/>
      <c r="F13" s="574" t="s">
        <v>214</v>
      </c>
      <c r="G13" s="575">
        <v>1</v>
      </c>
      <c r="H13" s="574" t="s">
        <v>213</v>
      </c>
      <c r="I13" s="575">
        <v>1</v>
      </c>
      <c r="J13" s="574" t="s">
        <v>212</v>
      </c>
      <c r="K13" s="575">
        <v>1</v>
      </c>
      <c r="L13" s="576" t="s">
        <v>211</v>
      </c>
      <c r="M13" s="575">
        <v>1</v>
      </c>
      <c r="N13" s="574" t="s">
        <v>210</v>
      </c>
      <c r="O13" s="575">
        <v>1</v>
      </c>
      <c r="P13" s="577"/>
    </row>
    <row r="14" spans="1:16" ht="26.25" customHeight="1">
      <c r="A14" s="578" t="s">
        <v>6</v>
      </c>
      <c r="B14" s="579"/>
      <c r="C14" s="580" t="s">
        <v>209</v>
      </c>
      <c r="D14" s="581">
        <v>3</v>
      </c>
      <c r="E14" s="590"/>
      <c r="F14" s="591" t="s">
        <v>208</v>
      </c>
      <c r="G14" s="592">
        <v>1</v>
      </c>
      <c r="H14" s="591" t="s">
        <v>207</v>
      </c>
      <c r="I14" s="592">
        <v>1</v>
      </c>
      <c r="J14" s="591"/>
      <c r="K14" s="592"/>
      <c r="L14" s="593"/>
      <c r="M14" s="592"/>
      <c r="N14" s="591"/>
      <c r="O14" s="592"/>
      <c r="P14" s="594"/>
    </row>
    <row r="15" spans="1:16" ht="26.25" customHeight="1">
      <c r="A15" s="569" t="s">
        <v>5</v>
      </c>
      <c r="B15" s="570"/>
      <c r="C15" s="571"/>
      <c r="D15" s="572"/>
      <c r="E15" s="573"/>
      <c r="F15" s="574" t="s">
        <v>206</v>
      </c>
      <c r="G15" s="575">
        <v>1</v>
      </c>
      <c r="H15" s="574" t="s">
        <v>205</v>
      </c>
      <c r="I15" s="575">
        <v>1</v>
      </c>
      <c r="J15" s="574" t="s">
        <v>290</v>
      </c>
      <c r="K15" s="575">
        <v>2</v>
      </c>
      <c r="L15" s="576"/>
      <c r="M15" s="575"/>
      <c r="N15" s="574"/>
      <c r="O15" s="575"/>
      <c r="P15" s="577"/>
    </row>
    <row r="16" spans="1:16" ht="26.25" customHeight="1">
      <c r="A16" s="578" t="s">
        <v>4</v>
      </c>
      <c r="B16" s="579"/>
      <c r="C16" s="580" t="s">
        <v>204</v>
      </c>
      <c r="D16" s="581">
        <v>2</v>
      </c>
      <c r="E16" s="590"/>
      <c r="F16" s="591" t="s">
        <v>203</v>
      </c>
      <c r="G16" s="592">
        <v>1</v>
      </c>
      <c r="H16" s="591" t="s">
        <v>202</v>
      </c>
      <c r="I16" s="592">
        <v>1</v>
      </c>
      <c r="J16" s="591" t="s">
        <v>201</v>
      </c>
      <c r="K16" s="592">
        <v>1</v>
      </c>
      <c r="L16" s="593"/>
      <c r="M16" s="592"/>
      <c r="N16" s="591"/>
      <c r="O16" s="592"/>
      <c r="P16" s="594"/>
    </row>
    <row r="17" spans="1:16" ht="26.25" customHeight="1">
      <c r="A17" s="607" t="s">
        <v>85</v>
      </c>
      <c r="B17" s="608">
        <v>11</v>
      </c>
      <c r="C17" s="609">
        <v>7</v>
      </c>
      <c r="D17" s="610" t="s">
        <v>195</v>
      </c>
      <c r="E17" s="611"/>
      <c r="F17" s="576"/>
      <c r="G17" s="575"/>
      <c r="H17" s="574">
        <v>37</v>
      </c>
      <c r="I17" s="575" t="s">
        <v>195</v>
      </c>
      <c r="J17" s="574"/>
      <c r="K17" s="575"/>
      <c r="L17" s="576"/>
      <c r="M17" s="575"/>
      <c r="N17" s="574"/>
      <c r="O17" s="575"/>
      <c r="P17" s="577"/>
    </row>
    <row r="18" spans="1:16" ht="26.25" customHeight="1">
      <c r="A18" s="612" t="s">
        <v>200</v>
      </c>
      <c r="B18" s="613" t="s">
        <v>199</v>
      </c>
      <c r="C18" s="614"/>
      <c r="D18" s="615"/>
      <c r="E18" s="616"/>
      <c r="F18" s="617"/>
      <c r="G18" s="618"/>
      <c r="H18" s="619">
        <v>34</v>
      </c>
      <c r="I18" s="618" t="s">
        <v>195</v>
      </c>
      <c r="J18" s="619"/>
      <c r="K18" s="618"/>
      <c r="L18" s="617"/>
      <c r="M18" s="618"/>
      <c r="N18" s="619"/>
      <c r="O18" s="618"/>
      <c r="P18" s="620"/>
    </row>
    <row r="19" spans="1:16" ht="26.25" customHeight="1">
      <c r="A19" s="621"/>
      <c r="B19" s="622" t="s">
        <v>198</v>
      </c>
      <c r="C19" s="623">
        <v>5</v>
      </c>
      <c r="D19" s="624" t="s">
        <v>195</v>
      </c>
      <c r="E19" s="625"/>
      <c r="F19" s="593"/>
      <c r="G19" s="626"/>
      <c r="H19" s="591">
        <v>3</v>
      </c>
      <c r="I19" s="626" t="s">
        <v>195</v>
      </c>
      <c r="J19" s="591"/>
      <c r="K19" s="626"/>
      <c r="L19" s="593"/>
      <c r="M19" s="626"/>
      <c r="N19" s="591"/>
      <c r="O19" s="626"/>
      <c r="P19" s="594"/>
    </row>
    <row r="20" spans="1:16" ht="26.25" customHeight="1">
      <c r="A20" s="621"/>
      <c r="B20" s="622" t="s">
        <v>197</v>
      </c>
      <c r="C20" s="623">
        <v>1</v>
      </c>
      <c r="D20" s="624" t="s">
        <v>195</v>
      </c>
      <c r="E20" s="625"/>
      <c r="F20" s="593"/>
      <c r="G20" s="626"/>
      <c r="H20" s="591"/>
      <c r="I20" s="626"/>
      <c r="J20" s="591"/>
      <c r="K20" s="626"/>
      <c r="L20" s="593"/>
      <c r="M20" s="626"/>
      <c r="N20" s="591"/>
      <c r="O20" s="626"/>
      <c r="P20" s="594"/>
    </row>
    <row r="21" spans="1:16" ht="26.25" customHeight="1" thickBot="1">
      <c r="A21" s="627"/>
      <c r="B21" s="628" t="s">
        <v>196</v>
      </c>
      <c r="C21" s="629">
        <v>1</v>
      </c>
      <c r="D21" s="630" t="s">
        <v>195</v>
      </c>
      <c r="E21" s="631"/>
      <c r="F21" s="632"/>
      <c r="G21" s="633"/>
      <c r="H21" s="634"/>
      <c r="I21" s="633"/>
      <c r="J21" s="634"/>
      <c r="K21" s="633"/>
      <c r="L21" s="632"/>
      <c r="M21" s="633"/>
      <c r="N21" s="634"/>
      <c r="O21" s="633"/>
      <c r="P21" s="635"/>
    </row>
    <row r="22" spans="1:16" ht="24.95" customHeight="1">
      <c r="A22" s="636" t="s">
        <v>194</v>
      </c>
      <c r="B22" s="636"/>
      <c r="C22" s="636"/>
      <c r="D22" s="626"/>
      <c r="E22" s="625"/>
      <c r="F22" s="593"/>
      <c r="G22" s="626"/>
      <c r="H22" s="591"/>
      <c r="I22" s="626"/>
      <c r="J22" s="591"/>
      <c r="K22" s="626"/>
      <c r="L22" s="593"/>
      <c r="M22" s="626"/>
      <c r="N22" s="591"/>
      <c r="O22" s="626"/>
      <c r="P22" s="637" t="s">
        <v>377</v>
      </c>
    </row>
    <row r="23" spans="1:16" s="638" customFormat="1" ht="24.95" customHeight="1">
      <c r="A23" s="636"/>
      <c r="B23" s="637">
        <v>1</v>
      </c>
      <c r="C23" s="636" t="s">
        <v>305</v>
      </c>
      <c r="D23" s="625"/>
      <c r="E23" s="625"/>
      <c r="F23" s="636"/>
      <c r="G23" s="626"/>
      <c r="H23" s="591"/>
      <c r="I23" s="626"/>
      <c r="J23" s="591"/>
      <c r="K23" s="626"/>
      <c r="L23" s="593"/>
      <c r="M23" s="626"/>
      <c r="N23" s="591"/>
      <c r="O23" s="626"/>
      <c r="P23" s="592"/>
    </row>
    <row r="24" spans="1:16" s="638" customFormat="1" ht="24.95" customHeight="1">
      <c r="A24" s="636"/>
      <c r="B24" s="637">
        <v>2</v>
      </c>
      <c r="C24" s="636" t="s">
        <v>306</v>
      </c>
      <c r="D24" s="625"/>
      <c r="E24" s="625"/>
      <c r="F24" s="593"/>
      <c r="G24" s="626"/>
      <c r="H24" s="591"/>
      <c r="I24" s="626"/>
      <c r="J24" s="591"/>
      <c r="K24" s="626"/>
      <c r="L24" s="593"/>
      <c r="M24" s="626"/>
      <c r="N24" s="591"/>
      <c r="O24" s="626"/>
      <c r="P24" s="592"/>
    </row>
    <row r="25" spans="1:16" s="638" customFormat="1" ht="24.95" customHeight="1">
      <c r="A25" s="636"/>
      <c r="B25" s="637">
        <v>3</v>
      </c>
      <c r="C25" s="636" t="s">
        <v>307</v>
      </c>
      <c r="D25" s="625"/>
      <c r="E25" s="625"/>
      <c r="F25" s="593"/>
      <c r="G25" s="626"/>
      <c r="H25" s="591"/>
      <c r="I25" s="626"/>
      <c r="J25" s="591"/>
      <c r="K25" s="626"/>
      <c r="L25" s="593"/>
      <c r="M25" s="626"/>
      <c r="N25" s="591"/>
      <c r="O25" s="626"/>
      <c r="P25" s="592"/>
    </row>
    <row r="26" spans="1:16" s="638" customFormat="1" ht="24.95" customHeight="1">
      <c r="A26" s="636"/>
      <c r="B26" s="637">
        <v>4</v>
      </c>
      <c r="C26" s="636" t="s">
        <v>308</v>
      </c>
      <c r="D26" s="625"/>
      <c r="E26" s="625"/>
      <c r="F26" s="593"/>
      <c r="G26" s="626"/>
      <c r="H26" s="591"/>
      <c r="I26" s="626"/>
      <c r="J26" s="591"/>
      <c r="K26" s="626"/>
      <c r="L26" s="593"/>
      <c r="M26" s="626"/>
      <c r="N26" s="591"/>
      <c r="O26" s="626"/>
      <c r="P26" s="592"/>
    </row>
    <row r="27" spans="1:16" s="638" customFormat="1" ht="24.95" customHeight="1">
      <c r="A27" s="636"/>
      <c r="B27" s="636"/>
      <c r="C27" s="636"/>
      <c r="D27" s="626"/>
      <c r="E27" s="625"/>
      <c r="F27" s="593"/>
      <c r="G27" s="626"/>
      <c r="H27" s="591"/>
      <c r="I27" s="626"/>
      <c r="J27" s="591"/>
      <c r="K27" s="626"/>
      <c r="L27" s="593"/>
      <c r="M27" s="626"/>
      <c r="N27" s="591"/>
      <c r="O27" s="626"/>
      <c r="P27" s="592"/>
    </row>
    <row r="28" spans="1:16" s="638" customFormat="1" ht="24.95" customHeight="1">
      <c r="A28" s="636"/>
      <c r="B28" s="636"/>
      <c r="C28" s="636"/>
      <c r="D28" s="626"/>
      <c r="E28" s="625"/>
      <c r="F28" s="593"/>
      <c r="G28" s="626"/>
      <c r="H28" s="591"/>
      <c r="I28" s="626"/>
      <c r="J28" s="591"/>
      <c r="K28" s="626"/>
      <c r="L28" s="593"/>
      <c r="M28" s="626"/>
      <c r="N28" s="591"/>
      <c r="O28" s="626"/>
      <c r="P28" s="592"/>
    </row>
    <row r="29" spans="1:16" s="638" customFormat="1" ht="24.95" customHeight="1">
      <c r="A29" s="636"/>
      <c r="B29" s="636"/>
      <c r="C29" s="636"/>
      <c r="D29" s="626"/>
      <c r="E29" s="625"/>
      <c r="F29" s="593"/>
      <c r="G29" s="626"/>
      <c r="H29" s="591"/>
      <c r="I29" s="626"/>
      <c r="J29" s="591"/>
      <c r="K29" s="626"/>
      <c r="L29" s="593"/>
      <c r="M29" s="626"/>
      <c r="N29" s="591"/>
      <c r="O29" s="626"/>
      <c r="P29" s="592"/>
    </row>
    <row r="30" spans="1:16" s="638" customFormat="1" ht="24.95" customHeight="1">
      <c r="A30" s="129"/>
      <c r="B30" s="129"/>
      <c r="C30" s="129"/>
      <c r="D30" s="639"/>
      <c r="E30" s="248"/>
      <c r="F30" s="145"/>
      <c r="G30" s="639"/>
      <c r="H30" s="640"/>
      <c r="I30" s="639"/>
      <c r="J30" s="640"/>
      <c r="K30" s="639"/>
      <c r="L30" s="145"/>
      <c r="M30" s="639"/>
      <c r="N30" s="640"/>
      <c r="O30" s="639"/>
      <c r="P30" s="511"/>
    </row>
    <row r="31" spans="1:16" s="638" customFormat="1" ht="24.95" customHeight="1">
      <c r="A31" s="129"/>
      <c r="B31" s="129"/>
      <c r="C31" s="129"/>
      <c r="D31" s="639"/>
      <c r="E31" s="248"/>
      <c r="F31" s="145"/>
      <c r="G31" s="639"/>
      <c r="H31" s="640"/>
      <c r="I31" s="639"/>
      <c r="J31" s="640"/>
      <c r="K31" s="639"/>
      <c r="L31" s="145"/>
      <c r="M31" s="639"/>
      <c r="N31" s="640"/>
      <c r="O31" s="639"/>
      <c r="P31" s="511"/>
    </row>
    <row r="32" spans="1:16" s="638" customFormat="1" ht="24.95" customHeight="1">
      <c r="A32" s="129"/>
      <c r="B32" s="129"/>
      <c r="C32" s="129"/>
      <c r="D32" s="639"/>
      <c r="E32" s="248"/>
      <c r="F32" s="145"/>
      <c r="G32" s="639"/>
      <c r="H32" s="640"/>
      <c r="I32" s="639"/>
      <c r="J32" s="640"/>
      <c r="K32" s="639"/>
      <c r="L32" s="145"/>
      <c r="M32" s="639"/>
      <c r="N32" s="640"/>
      <c r="O32" s="639"/>
      <c r="P32" s="511"/>
    </row>
    <row r="33" ht="24.95" customHeight="1"/>
    <row r="34" ht="24.95" customHeight="1"/>
  </sheetData>
  <mergeCells count="21">
    <mergeCell ref="A6:B7"/>
    <mergeCell ref="A3:B3"/>
    <mergeCell ref="C3:D3"/>
    <mergeCell ref="E3:P3"/>
    <mergeCell ref="A4:B4"/>
    <mergeCell ref="A5:B5"/>
    <mergeCell ref="J11:J12"/>
    <mergeCell ref="K11:K12"/>
    <mergeCell ref="L11:L12"/>
    <mergeCell ref="A13:B13"/>
    <mergeCell ref="A8:B8"/>
    <mergeCell ref="A9:B9"/>
    <mergeCell ref="A10:B10"/>
    <mergeCell ref="A11:B12"/>
    <mergeCell ref="F11:F12"/>
    <mergeCell ref="G11:G12"/>
    <mergeCell ref="A14:B14"/>
    <mergeCell ref="A15:B15"/>
    <mergeCell ref="A16:B16"/>
    <mergeCell ref="H11:H12"/>
    <mergeCell ref="I11:I12"/>
  </mergeCells>
  <phoneticPr fontId="3"/>
  <printOptions horizontalCentered="1" verticalCentered="1"/>
  <pageMargins left="0.78740157480314965" right="0.78740157480314965" top="0.98425196850393704" bottom="0.98425196850393704" header="0.31496062992125984" footer="0.98425196850393704"/>
  <pageSetup paperSize="9" scale="95"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3BDE5-9A2A-4DA2-A86F-D2649FAB993A}">
  <sheetPr>
    <tabColor rgb="FFFFCB25"/>
    <pageSetUpPr fitToPage="1"/>
  </sheetPr>
  <dimension ref="A1:P38"/>
  <sheetViews>
    <sheetView view="pageBreakPreview" topLeftCell="A16" zoomScale="115" zoomScaleNormal="100" zoomScaleSheetLayoutView="115" workbookViewId="0">
      <selection activeCell="A8" sqref="A8"/>
    </sheetView>
  </sheetViews>
  <sheetFormatPr defaultColWidth="9" defaultRowHeight="13.5"/>
  <cols>
    <col min="1" max="1" width="10.625" style="124" customWidth="1"/>
    <col min="2" max="2" width="1.625" style="124" customWidth="1"/>
    <col min="3" max="3" width="9.375" style="124" customWidth="1"/>
    <col min="4" max="4" width="5.625" style="124" customWidth="1"/>
    <col min="5" max="5" width="9.125" style="124" customWidth="1"/>
    <col min="6" max="6" width="5.625" style="124" customWidth="1"/>
    <col min="7" max="7" width="8.625" style="124" customWidth="1"/>
    <col min="8" max="8" width="5.625" style="124" customWidth="1"/>
    <col min="9" max="9" width="8.625" style="124" customWidth="1"/>
    <col min="10" max="10" width="5.625" style="124" customWidth="1"/>
    <col min="11" max="11" width="7.125" style="124" customWidth="1"/>
    <col min="12" max="13" width="7.625" style="124" customWidth="1"/>
    <col min="14" max="16384" width="9" style="124"/>
  </cols>
  <sheetData>
    <row r="1" spans="1:16" ht="18.75">
      <c r="A1" s="123" t="s">
        <v>276</v>
      </c>
      <c r="B1" s="219"/>
    </row>
    <row r="3" spans="1:16" ht="17.25">
      <c r="A3" s="157" t="s">
        <v>376</v>
      </c>
      <c r="B3" s="157"/>
    </row>
    <row r="4" spans="1:16" ht="14.25" thickBot="1"/>
    <row r="5" spans="1:16" s="129" customFormat="1" ht="20.100000000000001" customHeight="1">
      <c r="A5" s="467" t="s">
        <v>268</v>
      </c>
      <c r="B5" s="445" t="s">
        <v>267</v>
      </c>
      <c r="C5" s="446"/>
      <c r="D5" s="446"/>
      <c r="E5" s="446"/>
      <c r="F5" s="446"/>
      <c r="G5" s="446"/>
      <c r="H5" s="446"/>
      <c r="I5" s="446"/>
      <c r="J5" s="447"/>
      <c r="K5" s="417" t="s">
        <v>266</v>
      </c>
      <c r="L5" s="417" t="s">
        <v>265</v>
      </c>
      <c r="M5" s="435"/>
    </row>
    <row r="6" spans="1:16" s="129" customFormat="1" ht="20.100000000000001" customHeight="1">
      <c r="A6" s="468"/>
      <c r="B6" s="469"/>
      <c r="C6" s="470"/>
      <c r="D6" s="470"/>
      <c r="E6" s="470"/>
      <c r="F6" s="470"/>
      <c r="G6" s="470"/>
      <c r="H6" s="470"/>
      <c r="I6" s="470"/>
      <c r="J6" s="471"/>
      <c r="K6" s="472"/>
      <c r="L6" s="247" t="s">
        <v>264</v>
      </c>
      <c r="M6" s="220" t="s">
        <v>263</v>
      </c>
    </row>
    <row r="7" spans="1:16" s="129" customFormat="1" ht="39.950000000000003" customHeight="1">
      <c r="A7" s="500" t="s">
        <v>275</v>
      </c>
      <c r="B7" s="501"/>
      <c r="C7" s="502" t="s">
        <v>8</v>
      </c>
      <c r="D7" s="503">
        <v>349</v>
      </c>
      <c r="E7" s="502"/>
      <c r="F7" s="503"/>
      <c r="G7" s="502"/>
      <c r="H7" s="503"/>
      <c r="I7" s="502"/>
      <c r="J7" s="504"/>
      <c r="K7" s="525">
        <v>1</v>
      </c>
      <c r="L7" s="541">
        <v>349</v>
      </c>
      <c r="M7" s="542">
        <f>L7/1867*100</f>
        <v>18.693090519550079</v>
      </c>
      <c r="P7" s="221"/>
    </row>
    <row r="8" spans="1:16" s="129" customFormat="1" ht="39.950000000000003" customHeight="1">
      <c r="A8" s="505" t="s">
        <v>274</v>
      </c>
      <c r="B8" s="506"/>
      <c r="C8" s="146" t="s">
        <v>6</v>
      </c>
      <c r="D8" s="511">
        <v>249</v>
      </c>
      <c r="E8" s="146" t="s">
        <v>375</v>
      </c>
      <c r="F8" s="511">
        <v>259</v>
      </c>
      <c r="G8" s="146" t="s">
        <v>11</v>
      </c>
      <c r="H8" s="511">
        <v>218</v>
      </c>
      <c r="I8" s="146"/>
      <c r="J8" s="507"/>
      <c r="K8" s="512">
        <v>3</v>
      </c>
      <c r="L8" s="543">
        <f>249+259+218</f>
        <v>726</v>
      </c>
      <c r="M8" s="542">
        <f>L8/1867*100</f>
        <v>38.885913229780392</v>
      </c>
    </row>
    <row r="9" spans="1:16" s="129" customFormat="1" ht="20.100000000000001" customHeight="1">
      <c r="A9" s="508" t="s">
        <v>257</v>
      </c>
      <c r="B9" s="506"/>
      <c r="C9" s="509" t="s">
        <v>273</v>
      </c>
      <c r="D9" s="544">
        <v>85</v>
      </c>
      <c r="E9" s="509" t="s">
        <v>272</v>
      </c>
      <c r="F9" s="544">
        <v>151</v>
      </c>
      <c r="G9" s="509" t="s">
        <v>271</v>
      </c>
      <c r="H9" s="544">
        <v>189</v>
      </c>
      <c r="I9" s="509" t="s">
        <v>348</v>
      </c>
      <c r="J9" s="529">
        <v>106</v>
      </c>
      <c r="K9" s="510">
        <v>4</v>
      </c>
      <c r="L9" s="545">
        <f>85+151+189+106</f>
        <v>531</v>
      </c>
      <c r="M9" s="546">
        <f>L9/1867*100</f>
        <v>28.441349758971612</v>
      </c>
      <c r="O9" s="466"/>
    </row>
    <row r="10" spans="1:16" s="129" customFormat="1" ht="20.100000000000001" customHeight="1">
      <c r="A10" s="508"/>
      <c r="B10" s="506"/>
      <c r="C10" s="509"/>
      <c r="D10" s="544"/>
      <c r="E10" s="509"/>
      <c r="F10" s="544"/>
      <c r="G10" s="509"/>
      <c r="H10" s="544"/>
      <c r="I10" s="509"/>
      <c r="J10" s="529"/>
      <c r="K10" s="510"/>
      <c r="L10" s="545"/>
      <c r="M10" s="546"/>
      <c r="O10" s="466"/>
    </row>
    <row r="11" spans="1:16" s="129" customFormat="1" ht="39.950000000000003" customHeight="1">
      <c r="A11" s="505" t="s">
        <v>253</v>
      </c>
      <c r="B11" s="506"/>
      <c r="C11" s="146" t="s">
        <v>12</v>
      </c>
      <c r="D11" s="511">
        <v>52</v>
      </c>
      <c r="E11" s="146" t="s">
        <v>9</v>
      </c>
      <c r="F11" s="511">
        <v>85</v>
      </c>
      <c r="G11" s="146" t="s">
        <v>270</v>
      </c>
      <c r="H11" s="511">
        <v>77</v>
      </c>
      <c r="I11" s="146"/>
      <c r="J11" s="511"/>
      <c r="K11" s="512">
        <v>3</v>
      </c>
      <c r="L11" s="543">
        <f>52+85+77</f>
        <v>214</v>
      </c>
      <c r="M11" s="547">
        <f>L11/1867*100</f>
        <v>11.46223888591323</v>
      </c>
    </row>
    <row r="12" spans="1:16" s="129" customFormat="1" ht="39.950000000000003" customHeight="1">
      <c r="A12" s="513" t="s">
        <v>251</v>
      </c>
      <c r="B12" s="246"/>
      <c r="C12" s="514" t="s">
        <v>293</v>
      </c>
      <c r="D12" s="511">
        <v>27</v>
      </c>
      <c r="E12" s="515" t="s">
        <v>269</v>
      </c>
      <c r="F12" s="516">
        <v>20</v>
      </c>
      <c r="G12" s="511"/>
      <c r="H12" s="516"/>
      <c r="I12" s="511"/>
      <c r="J12" s="517"/>
      <c r="K12" s="518">
        <v>2</v>
      </c>
      <c r="L12" s="548">
        <f>27+20</f>
        <v>47</v>
      </c>
      <c r="M12" s="549">
        <f>L12/1867*100</f>
        <v>2.5174076057846815</v>
      </c>
    </row>
    <row r="13" spans="1:16" s="129" customFormat="1" ht="20.100000000000001" customHeight="1" thickBot="1">
      <c r="A13" s="519" t="s">
        <v>245</v>
      </c>
      <c r="B13" s="520"/>
      <c r="C13" s="520"/>
      <c r="D13" s="520"/>
      <c r="E13" s="520"/>
      <c r="F13" s="520"/>
      <c r="G13" s="520"/>
      <c r="H13" s="520"/>
      <c r="I13" s="520"/>
      <c r="J13" s="521"/>
      <c r="K13" s="522">
        <f>SUM(K7:K12)</f>
        <v>13</v>
      </c>
      <c r="L13" s="522">
        <f>SUM(L7:L12)</f>
        <v>1867</v>
      </c>
      <c r="M13" s="523">
        <f>SUM(M7:M12)</f>
        <v>100</v>
      </c>
      <c r="N13" s="222"/>
    </row>
    <row r="14" spans="1:16" s="129" customFormat="1" ht="12">
      <c r="M14" s="146" t="s">
        <v>377</v>
      </c>
    </row>
    <row r="15" spans="1:16" s="129" customFormat="1" ht="12"/>
    <row r="16" spans="1:16" s="129" customFormat="1" ht="12"/>
    <row r="17" spans="1:15" s="129" customFormat="1" ht="17.25">
      <c r="A17" s="157" t="s">
        <v>378</v>
      </c>
      <c r="B17" s="223"/>
    </row>
    <row r="18" spans="1:15" s="129" customFormat="1" ht="12.75" thickBot="1"/>
    <row r="19" spans="1:15" s="129" customFormat="1" ht="21.75" customHeight="1">
      <c r="A19" s="467" t="s">
        <v>268</v>
      </c>
      <c r="B19" s="445" t="s">
        <v>267</v>
      </c>
      <c r="C19" s="446"/>
      <c r="D19" s="446"/>
      <c r="E19" s="446"/>
      <c r="F19" s="446"/>
      <c r="G19" s="446"/>
      <c r="H19" s="446"/>
      <c r="I19" s="446"/>
      <c r="J19" s="447"/>
      <c r="K19" s="417" t="s">
        <v>266</v>
      </c>
      <c r="L19" s="417" t="s">
        <v>265</v>
      </c>
      <c r="M19" s="435"/>
    </row>
    <row r="20" spans="1:15" s="129" customFormat="1" ht="21.75" customHeight="1">
      <c r="A20" s="468"/>
      <c r="B20" s="469"/>
      <c r="C20" s="470"/>
      <c r="D20" s="470"/>
      <c r="E20" s="470"/>
      <c r="F20" s="470"/>
      <c r="G20" s="470"/>
      <c r="H20" s="470"/>
      <c r="I20" s="470"/>
      <c r="J20" s="471"/>
      <c r="K20" s="472"/>
      <c r="L20" s="247" t="s">
        <v>264</v>
      </c>
      <c r="M20" s="220" t="s">
        <v>263</v>
      </c>
    </row>
    <row r="21" spans="1:15" s="129" customFormat="1" ht="24" customHeight="1">
      <c r="A21" s="500" t="s">
        <v>262</v>
      </c>
      <c r="B21" s="501"/>
      <c r="C21" s="524"/>
      <c r="D21" s="503"/>
      <c r="E21" s="524"/>
      <c r="F21" s="503"/>
      <c r="G21" s="502"/>
      <c r="H21" s="503"/>
      <c r="I21" s="502"/>
      <c r="J21" s="504"/>
      <c r="K21" s="525">
        <v>0</v>
      </c>
      <c r="L21" s="242" t="s">
        <v>261</v>
      </c>
      <c r="M21" s="526" t="s">
        <v>261</v>
      </c>
    </row>
    <row r="22" spans="1:15" s="129" customFormat="1" ht="24" customHeight="1">
      <c r="A22" s="508" t="s">
        <v>260</v>
      </c>
      <c r="B22" s="506"/>
      <c r="C22" s="527" t="s">
        <v>294</v>
      </c>
      <c r="D22" s="544">
        <v>472</v>
      </c>
      <c r="E22" s="528" t="s">
        <v>259</v>
      </c>
      <c r="F22" s="544">
        <v>408</v>
      </c>
      <c r="G22" s="509" t="s">
        <v>258</v>
      </c>
      <c r="H22" s="544">
        <v>235</v>
      </c>
      <c r="I22" s="146"/>
      <c r="J22" s="507"/>
      <c r="K22" s="510">
        <v>3</v>
      </c>
      <c r="L22" s="545">
        <f>472+408+235</f>
        <v>1115</v>
      </c>
      <c r="M22" s="546">
        <f>L22/1948*100</f>
        <v>57.238193018480487</v>
      </c>
      <c r="O22" s="465"/>
    </row>
    <row r="23" spans="1:15" s="129" customFormat="1" ht="24" customHeight="1">
      <c r="A23" s="508"/>
      <c r="B23" s="506"/>
      <c r="C23" s="527"/>
      <c r="D23" s="544"/>
      <c r="E23" s="528"/>
      <c r="F23" s="544"/>
      <c r="G23" s="509"/>
      <c r="H23" s="544"/>
      <c r="I23" s="146"/>
      <c r="J23" s="507"/>
      <c r="K23" s="510"/>
      <c r="L23" s="545"/>
      <c r="M23" s="546"/>
      <c r="O23" s="465"/>
    </row>
    <row r="24" spans="1:15" s="129" customFormat="1" ht="24" customHeight="1">
      <c r="A24" s="508" t="s">
        <v>257</v>
      </c>
      <c r="B24" s="506"/>
      <c r="C24" s="509" t="s">
        <v>254</v>
      </c>
      <c r="D24" s="544">
        <v>117</v>
      </c>
      <c r="E24" s="509" t="s">
        <v>256</v>
      </c>
      <c r="F24" s="544">
        <v>107</v>
      </c>
      <c r="G24" s="509" t="s">
        <v>255</v>
      </c>
      <c r="H24" s="544">
        <v>121</v>
      </c>
      <c r="I24" s="509"/>
      <c r="J24" s="529"/>
      <c r="K24" s="510">
        <v>3</v>
      </c>
      <c r="L24" s="545">
        <f>117+107+121</f>
        <v>345</v>
      </c>
      <c r="M24" s="546">
        <f>L24/1948*100</f>
        <v>17.710472279260781</v>
      </c>
      <c r="O24" s="465"/>
    </row>
    <row r="25" spans="1:15" s="129" customFormat="1" ht="24" customHeight="1">
      <c r="A25" s="508"/>
      <c r="B25" s="506"/>
      <c r="C25" s="509"/>
      <c r="D25" s="544"/>
      <c r="E25" s="509"/>
      <c r="F25" s="544"/>
      <c r="G25" s="509"/>
      <c r="H25" s="544"/>
      <c r="I25" s="509"/>
      <c r="J25" s="529"/>
      <c r="K25" s="510"/>
      <c r="L25" s="545"/>
      <c r="M25" s="546"/>
      <c r="O25" s="465"/>
    </row>
    <row r="26" spans="1:15" s="129" customFormat="1" ht="24" customHeight="1">
      <c r="A26" s="508" t="s">
        <v>253</v>
      </c>
      <c r="B26" s="506"/>
      <c r="C26" s="530" t="s">
        <v>349</v>
      </c>
      <c r="D26" s="550">
        <v>86</v>
      </c>
      <c r="E26" s="509" t="s">
        <v>350</v>
      </c>
      <c r="F26" s="544">
        <v>83</v>
      </c>
      <c r="G26" s="509" t="s">
        <v>351</v>
      </c>
      <c r="H26" s="544">
        <v>52</v>
      </c>
      <c r="I26" s="509" t="s">
        <v>252</v>
      </c>
      <c r="J26" s="529">
        <v>60</v>
      </c>
      <c r="K26" s="531">
        <v>5</v>
      </c>
      <c r="L26" s="551">
        <f>86+83+52+60+69</f>
        <v>350</v>
      </c>
      <c r="M26" s="552">
        <f>L26/1948*100</f>
        <v>17.967145790554415</v>
      </c>
      <c r="O26" s="249"/>
    </row>
    <row r="27" spans="1:15" s="129" customFormat="1" ht="24" customHeight="1">
      <c r="A27" s="508"/>
      <c r="B27" s="506"/>
      <c r="C27" s="532" t="s">
        <v>352</v>
      </c>
      <c r="D27" s="553">
        <v>69</v>
      </c>
      <c r="E27" s="509"/>
      <c r="F27" s="544"/>
      <c r="G27" s="509"/>
      <c r="H27" s="544"/>
      <c r="I27" s="509"/>
      <c r="J27" s="529"/>
      <c r="K27" s="531"/>
      <c r="L27" s="551"/>
      <c r="M27" s="552"/>
      <c r="O27" s="249"/>
    </row>
    <row r="28" spans="1:15" s="129" customFormat="1" ht="24" customHeight="1">
      <c r="A28" s="508" t="s">
        <v>251</v>
      </c>
      <c r="B28" s="506"/>
      <c r="C28" s="530" t="s">
        <v>250</v>
      </c>
      <c r="D28" s="550">
        <v>24</v>
      </c>
      <c r="E28" s="530" t="s">
        <v>249</v>
      </c>
      <c r="F28" s="550">
        <v>37</v>
      </c>
      <c r="G28" s="530" t="s">
        <v>248</v>
      </c>
      <c r="H28" s="550">
        <v>28</v>
      </c>
      <c r="I28" s="530" t="s">
        <v>247</v>
      </c>
      <c r="J28" s="554">
        <v>28</v>
      </c>
      <c r="K28" s="510">
        <v>5</v>
      </c>
      <c r="L28" s="545">
        <f>24+37+28+28+21</f>
        <v>138</v>
      </c>
      <c r="M28" s="546">
        <f>L28/1948*100</f>
        <v>7.0841889117043113</v>
      </c>
      <c r="O28" s="465"/>
    </row>
    <row r="29" spans="1:15" s="129" customFormat="1" ht="24" customHeight="1">
      <c r="A29" s="533"/>
      <c r="B29" s="246"/>
      <c r="C29" s="534" t="s">
        <v>246</v>
      </c>
      <c r="D29" s="535">
        <v>21</v>
      </c>
      <c r="E29" s="534"/>
      <c r="F29" s="535"/>
      <c r="G29" s="536"/>
      <c r="H29" s="535"/>
      <c r="I29" s="537"/>
      <c r="J29" s="538"/>
      <c r="K29" s="539"/>
      <c r="L29" s="555"/>
      <c r="M29" s="546"/>
      <c r="O29" s="465"/>
    </row>
    <row r="30" spans="1:15" s="129" customFormat="1" ht="34.5" customHeight="1" thickBot="1">
      <c r="A30" s="519" t="s">
        <v>245</v>
      </c>
      <c r="B30" s="520"/>
      <c r="C30" s="520"/>
      <c r="D30" s="520"/>
      <c r="E30" s="520"/>
      <c r="F30" s="520"/>
      <c r="G30" s="520"/>
      <c r="H30" s="520"/>
      <c r="I30" s="520"/>
      <c r="J30" s="521"/>
      <c r="K30" s="522">
        <f>SUM(K21:K29)</f>
        <v>16</v>
      </c>
      <c r="L30" s="522">
        <f>SUM(L22:L29)</f>
        <v>1948</v>
      </c>
      <c r="M30" s="540">
        <f>SUM(M22:M29)</f>
        <v>100</v>
      </c>
      <c r="O30" s="222"/>
    </row>
    <row r="31" spans="1:15" s="129" customFormat="1" ht="12">
      <c r="M31" s="146" t="s">
        <v>377</v>
      </c>
      <c r="O31" s="222"/>
    </row>
    <row r="32" spans="1:15" s="129" customFormat="1" ht="12"/>
    <row r="33" s="129" customFormat="1" ht="12"/>
    <row r="34" s="129" customFormat="1" ht="12"/>
    <row r="35" s="129" customFormat="1" ht="12"/>
    <row r="36" s="129" customFormat="1" ht="12"/>
    <row r="37" s="129" customFormat="1" ht="12"/>
    <row r="38" s="129" customFormat="1" ht="12"/>
  </sheetData>
  <mergeCells count="62">
    <mergeCell ref="O28:O29"/>
    <mergeCell ref="A30:J30"/>
    <mergeCell ref="L26:L27"/>
    <mergeCell ref="M26:M27"/>
    <mergeCell ref="A28:A29"/>
    <mergeCell ref="K28:K29"/>
    <mergeCell ref="L28:L29"/>
    <mergeCell ref="M28:M29"/>
    <mergeCell ref="M24:M25"/>
    <mergeCell ref="O24:O25"/>
    <mergeCell ref="A26:A27"/>
    <mergeCell ref="E26:E27"/>
    <mergeCell ref="F26:F27"/>
    <mergeCell ref="G26:G27"/>
    <mergeCell ref="H26:H27"/>
    <mergeCell ref="I26:I27"/>
    <mergeCell ref="J26:J27"/>
    <mergeCell ref="K26:K27"/>
    <mergeCell ref="G24:G25"/>
    <mergeCell ref="H24:H25"/>
    <mergeCell ref="I24:I25"/>
    <mergeCell ref="J24:J25"/>
    <mergeCell ref="K24:K25"/>
    <mergeCell ref="L24:L25"/>
    <mergeCell ref="H22:H23"/>
    <mergeCell ref="K22:K23"/>
    <mergeCell ref="L22:L23"/>
    <mergeCell ref="M22:M23"/>
    <mergeCell ref="O22:O23"/>
    <mergeCell ref="A24:A25"/>
    <mergeCell ref="C24:C25"/>
    <mergeCell ref="D24:D25"/>
    <mergeCell ref="E24:E25"/>
    <mergeCell ref="F24:F25"/>
    <mergeCell ref="A22:A23"/>
    <mergeCell ref="C22:C23"/>
    <mergeCell ref="D22:D23"/>
    <mergeCell ref="E22:E23"/>
    <mergeCell ref="F22:F23"/>
    <mergeCell ref="G22:G23"/>
    <mergeCell ref="O9:O10"/>
    <mergeCell ref="A13:J13"/>
    <mergeCell ref="A19:A20"/>
    <mergeCell ref="B19:J20"/>
    <mergeCell ref="K19:K20"/>
    <mergeCell ref="L19:M19"/>
    <mergeCell ref="H9:H10"/>
    <mergeCell ref="I9:I10"/>
    <mergeCell ref="J9:J10"/>
    <mergeCell ref="K9:K10"/>
    <mergeCell ref="L9:L10"/>
    <mergeCell ref="M9:M10"/>
    <mergeCell ref="A5:A6"/>
    <mergeCell ref="B5:J6"/>
    <mergeCell ref="K5:K6"/>
    <mergeCell ref="L5:M5"/>
    <mergeCell ref="A9:A10"/>
    <mergeCell ref="C9:C10"/>
    <mergeCell ref="D9:D10"/>
    <mergeCell ref="E9:E10"/>
    <mergeCell ref="F9:F10"/>
    <mergeCell ref="G9:G10"/>
  </mergeCells>
  <phoneticPr fontId="3"/>
  <printOptions horizontalCentered="1" verticalCentered="1"/>
  <pageMargins left="0.78740157480314965" right="0.78740157480314965" top="0.98425196850393704" bottom="0.98425196850393704" header="0.31496062992125984" footer="0.98425196850393704"/>
  <pageSetup paperSize="9" scale="85"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目次（水産）</vt:lpstr>
      <vt:lpstr>水産1・2</vt:lpstr>
      <vt:lpstr>水産3</vt:lpstr>
      <vt:lpstr>水産4・5</vt:lpstr>
      <vt:lpstr>水産6</vt:lpstr>
      <vt:lpstr>水産7</vt:lpstr>
      <vt:lpstr>水産8</vt:lpstr>
      <vt:lpstr>水産9</vt:lpstr>
      <vt:lpstr>水産10・11</vt:lpstr>
      <vt:lpstr>水産1・2!Print_Area</vt:lpstr>
      <vt:lpstr>水産10・11!Print_Area</vt:lpstr>
      <vt:lpstr>水産4・5!Print_Area</vt:lpstr>
      <vt:lpstr>水産6!Print_Area</vt:lpstr>
      <vt:lpstr>水産7!Print_Area</vt:lpstr>
      <vt:lpstr>水産8!Print_Area</vt:lpstr>
      <vt:lpstr>水産9!Print_Area</vt:lpstr>
      <vt:lpstr>'目次（水産）'!Print_Area</vt:lpstr>
      <vt:lpstr>'目次（水産）'!Print_Titles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桂田 慶裕</cp:lastModifiedBy>
  <cp:lastPrinted>2020-11-26T05:43:14Z</cp:lastPrinted>
  <dcterms:created xsi:type="dcterms:W3CDTF">2019-12-17T06:08:33Z</dcterms:created>
  <dcterms:modified xsi:type="dcterms:W3CDTF">2022-11-08T10:54:49Z</dcterms:modified>
</cp:coreProperties>
</file>