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ukuipref-my.sharepoint.com/personal/y-fuji-63_pref_fukui_lg_jp/Documents/デスクトップ/"/>
    </mc:Choice>
  </mc:AlternateContent>
  <xr:revisionPtr revIDLastSave="4" documentId="13_ncr:1_{B0BD0F74-E4BD-490D-95C7-7B79C418FBFE}" xr6:coauthVersionLast="47" xr6:coauthVersionMax="47" xr10:uidLastSave="{2C80AD02-23E7-4BB2-A52A-B63B9FB31223}"/>
  <bookViews>
    <workbookView xWindow="-2892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<sst xmlns="http://schemas.openxmlformats.org/spreadsheetml/2006/main" count="561" uniqueCount="189">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</sst>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5" xfId="0" applyFont="1" applyFill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 applyAlignment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2" borderId="0" xfId="0" applyFont="1" applyFill="1"/>
    <xf numFmtId="0" fontId="29" fillId="2" borderId="0" xfId="0" applyFont="1" applyFill="1" applyBorder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30" fillId="2" borderId="0" xfId="0" applyFont="1" applyFill="1" applyBorder="1" applyAlignment="1">
      <alignment horizontal="center" vertical="center"/>
    </xf>
    <xf numFmtId="176" fontId="28" fillId="2" borderId="0" xfId="0" applyNumberFormat="1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9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137160</xdr:colOff>
          <xdr:row>29</xdr:row>
          <xdr:rowOff>30480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106680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83820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45720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30480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83820</xdr:colOff>
          <xdr:row>29</xdr:row>
          <xdr:rowOff>182880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106680</xdr:colOff>
          <xdr:row>30</xdr:row>
          <xdr:rowOff>45720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144780</xdr:colOff>
          <xdr:row>29</xdr:row>
          <xdr:rowOff>175260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137160</xdr:colOff>
          <xdr:row>31</xdr:row>
          <xdr:rowOff>160020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22958"/>
              <a:ext cx="0" cy="0"/>
              <a:chOff x="-34414" y="5022958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99060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30480</xdr:colOff>
          <xdr:row>31</xdr:row>
          <xdr:rowOff>68580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137160</xdr:colOff>
          <xdr:row>29</xdr:row>
          <xdr:rowOff>30480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106680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83820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45720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30480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83820</xdr:colOff>
          <xdr:row>29</xdr:row>
          <xdr:rowOff>182880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106680</xdr:colOff>
          <xdr:row>30</xdr:row>
          <xdr:rowOff>45720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144780</xdr:colOff>
          <xdr:row>29</xdr:row>
          <xdr:rowOff>175260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137160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22958"/>
              <a:ext cx="0" cy="0"/>
              <a:chOff x="-34414" y="5022958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99060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30480</xdr:colOff>
          <xdr:row>31</xdr:row>
          <xdr:rowOff>68580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>
      <selection activeCell="B1" sqref="B1:AC3"/>
    </sheetView>
  </sheetViews>
  <sheetFormatPr defaultColWidth="9" defaultRowHeight="13.2"/>
  <cols>
    <col min="1" max="1" width="3.8984375" style="2" customWidth="1"/>
    <col min="2" max="6" width="2.19921875" style="2" customWidth="1"/>
    <col min="7" max="9" width="2.09765625" style="2" customWidth="1"/>
    <col min="10" max="10" width="1.8984375" style="2" customWidth="1"/>
    <col min="11" max="15" width="2.09765625" style="2" customWidth="1"/>
    <col min="16" max="16" width="2.69921875" style="2" customWidth="1"/>
    <col min="17" max="19" width="2.09765625" style="2" customWidth="1"/>
    <col min="20" max="20" width="1.3984375" style="2" customWidth="1"/>
    <col min="21" max="31" width="2.09765625" style="2" customWidth="1"/>
    <col min="32" max="38" width="2.69921875" style="2" customWidth="1"/>
    <col min="39" max="39" width="2.19921875" style="2" customWidth="1"/>
    <col min="40" max="41" width="2.09765625" style="2" customWidth="1"/>
    <col min="42" max="42" width="1.59765625" style="2" customWidth="1"/>
    <col min="43" max="43" width="2" style="2" customWidth="1"/>
    <col min="44" max="44" width="1.5" style="2" customWidth="1"/>
    <col min="45" max="53" width="2.3984375" style="2" customWidth="1"/>
    <col min="54" max="54" width="1.59765625" style="2" customWidth="1"/>
    <col min="55" max="57" width="2.3984375" style="2" customWidth="1"/>
    <col min="58" max="74" width="2.19921875" style="2" customWidth="1"/>
    <col min="75" max="75" width="2.3984375" style="2" customWidth="1"/>
    <col min="76" max="76" width="2.19921875" style="2" customWidth="1"/>
    <col min="77" max="77" width="2.8984375" style="2" customWidth="1"/>
    <col min="78" max="87" width="2.19921875" style="2" customWidth="1"/>
    <col min="88" max="88" width="3.09765625" style="2" customWidth="1"/>
    <col min="89" max="90" width="2.19921875" style="2" customWidth="1"/>
    <col min="91" max="91" width="3" style="2" customWidth="1"/>
    <col min="92" max="93" width="2.19921875" style="2" customWidth="1"/>
    <col min="94" max="96" width="2.09765625" style="2" customWidth="1"/>
    <col min="97" max="100" width="2.3984375" style="2" customWidth="1"/>
    <col min="101" max="101" width="2" style="2" customWidth="1"/>
    <col min="102" max="110" width="2.3984375" style="2" customWidth="1"/>
    <col min="111" max="120" width="1.59765625" style="2" customWidth="1"/>
    <col min="121" max="16384" width="9" style="2"/>
  </cols>
  <sheetData>
    <row r="1" spans="2:90" ht="21.75" customHeight="1">
      <c r="B1" s="159" t="s">
        <v>118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</row>
    <row r="2" spans="2:90" ht="18" customHeight="1"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O3" s="139"/>
      <c r="AQ3" s="201" t="s">
        <v>188</v>
      </c>
      <c r="AR3" s="202"/>
      <c r="AS3" s="202"/>
      <c r="AT3" s="202"/>
      <c r="AU3" s="202"/>
      <c r="AV3" s="202"/>
      <c r="AW3" s="203"/>
      <c r="AX3" s="195" t="s">
        <v>187</v>
      </c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7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4"/>
      <c r="AR4" s="205"/>
      <c r="AS4" s="205"/>
      <c r="AT4" s="205"/>
      <c r="AU4" s="205"/>
      <c r="AV4" s="205"/>
      <c r="AW4" s="206"/>
      <c r="AX4" s="198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199"/>
      <c r="BQ4" s="199"/>
      <c r="BR4" s="199"/>
      <c r="BS4" s="199"/>
      <c r="BT4" s="199"/>
      <c r="BU4" s="199"/>
      <c r="BV4" s="199"/>
      <c r="BW4" s="199"/>
      <c r="BX4" s="199"/>
      <c r="BY4" s="199"/>
      <c r="BZ4" s="199"/>
      <c r="CA4" s="200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60" t="s">
        <v>102</v>
      </c>
      <c r="AG5" s="160"/>
      <c r="AH5" s="160"/>
      <c r="AI5" s="160"/>
      <c r="AJ5" s="160"/>
      <c r="AK5" s="160"/>
      <c r="AL5" s="160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71" t="s">
        <v>0</v>
      </c>
      <c r="C6" s="171"/>
      <c r="D6" s="171"/>
      <c r="E6" s="171"/>
      <c r="F6" s="171"/>
      <c r="G6" s="171"/>
      <c r="H6" s="171"/>
      <c r="I6" s="171"/>
      <c r="J6" s="171"/>
      <c r="K6" s="168" t="s">
        <v>108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70"/>
      <c r="AF6" s="164" t="str">
        <f>"月額賃金改善Ⅱ"</f>
        <v>月額賃金改善Ⅱ</v>
      </c>
      <c r="AG6" s="164" t="s">
        <v>85</v>
      </c>
      <c r="AH6" s="164" t="s">
        <v>86</v>
      </c>
      <c r="AI6" s="164" t="s">
        <v>87</v>
      </c>
      <c r="AJ6" s="164" t="s">
        <v>88</v>
      </c>
      <c r="AK6" s="164" t="s">
        <v>89</v>
      </c>
      <c r="AL6" s="164" t="s">
        <v>95</v>
      </c>
      <c r="AM6" s="141"/>
      <c r="AO6" s="139"/>
      <c r="AQ6" s="201" t="s">
        <v>114</v>
      </c>
      <c r="AR6" s="202"/>
      <c r="AS6" s="202"/>
      <c r="AT6" s="202"/>
      <c r="AU6" s="202"/>
      <c r="AV6" s="202"/>
      <c r="AW6" s="203"/>
      <c r="AX6" s="195" t="s">
        <v>6</v>
      </c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7"/>
      <c r="CB6" s="1"/>
    </row>
    <row r="7" spans="2:90" ht="18.75" customHeight="1">
      <c r="B7" s="172" t="s">
        <v>16</v>
      </c>
      <c r="C7" s="173"/>
      <c r="D7" s="173"/>
      <c r="E7" s="173"/>
      <c r="F7" s="173"/>
      <c r="G7" s="173"/>
      <c r="H7" s="173"/>
      <c r="I7" s="173"/>
      <c r="J7" s="174"/>
      <c r="K7" s="233" t="s">
        <v>1</v>
      </c>
      <c r="L7" s="233"/>
      <c r="M7" s="233"/>
      <c r="N7" s="233"/>
      <c r="O7" s="234"/>
      <c r="P7" s="237" t="s">
        <v>4</v>
      </c>
      <c r="Q7" s="238"/>
      <c r="R7" s="238"/>
      <c r="S7" s="238"/>
      <c r="T7" s="239"/>
      <c r="U7" s="243" t="s">
        <v>3</v>
      </c>
      <c r="V7" s="244"/>
      <c r="W7" s="244"/>
      <c r="X7" s="244"/>
      <c r="Y7" s="245"/>
      <c r="Z7" s="249" t="s">
        <v>84</v>
      </c>
      <c r="AA7" s="250"/>
      <c r="AB7" s="250"/>
      <c r="AC7" s="251"/>
      <c r="AF7" s="164"/>
      <c r="AG7" s="164"/>
      <c r="AH7" s="164"/>
      <c r="AI7" s="164"/>
      <c r="AJ7" s="164"/>
      <c r="AK7" s="164"/>
      <c r="AL7" s="164"/>
      <c r="AM7" s="141"/>
      <c r="AO7" s="139"/>
      <c r="AQ7" s="218"/>
      <c r="AR7" s="219"/>
      <c r="AS7" s="219"/>
      <c r="AT7" s="219"/>
      <c r="AU7" s="219"/>
      <c r="AV7" s="219"/>
      <c r="AW7" s="220"/>
      <c r="AX7" s="216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217"/>
    </row>
    <row r="8" spans="2:90" ht="13.5" customHeight="1">
      <c r="B8" s="175"/>
      <c r="C8" s="176"/>
      <c r="D8" s="176"/>
      <c r="E8" s="176"/>
      <c r="F8" s="176"/>
      <c r="G8" s="176"/>
      <c r="H8" s="176"/>
      <c r="I8" s="176"/>
      <c r="J8" s="177"/>
      <c r="K8" s="235"/>
      <c r="L8" s="235"/>
      <c r="M8" s="235"/>
      <c r="N8" s="235"/>
      <c r="O8" s="236"/>
      <c r="P8" s="240"/>
      <c r="Q8" s="241"/>
      <c r="R8" s="241"/>
      <c r="S8" s="241"/>
      <c r="T8" s="242"/>
      <c r="U8" s="246"/>
      <c r="V8" s="247"/>
      <c r="W8" s="247"/>
      <c r="X8" s="247"/>
      <c r="Y8" s="248"/>
      <c r="Z8" s="252"/>
      <c r="AA8" s="160"/>
      <c r="AB8" s="160"/>
      <c r="AC8" s="253"/>
      <c r="AF8" s="164"/>
      <c r="AG8" s="164"/>
      <c r="AH8" s="164"/>
      <c r="AI8" s="164"/>
      <c r="AJ8" s="164"/>
      <c r="AK8" s="164"/>
      <c r="AL8" s="164"/>
      <c r="AM8" s="141"/>
      <c r="AO8" s="139"/>
      <c r="AQ8" s="204"/>
      <c r="AR8" s="205"/>
      <c r="AS8" s="205"/>
      <c r="AT8" s="205"/>
      <c r="AU8" s="205"/>
      <c r="AV8" s="205"/>
      <c r="AW8" s="206"/>
      <c r="AX8" s="198"/>
      <c r="AY8" s="199"/>
      <c r="AZ8" s="199"/>
      <c r="BA8" s="199"/>
      <c r="BB8" s="199"/>
      <c r="BC8" s="199"/>
      <c r="BD8" s="199"/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199"/>
      <c r="BY8" s="199"/>
      <c r="BZ8" s="199"/>
      <c r="CA8" s="200"/>
    </row>
    <row r="9" spans="2:90" ht="16.5" customHeight="1" thickBot="1">
      <c r="B9" s="178"/>
      <c r="C9" s="179"/>
      <c r="D9" s="179"/>
      <c r="E9" s="179"/>
      <c r="F9" s="179"/>
      <c r="G9" s="179"/>
      <c r="H9" s="179"/>
      <c r="I9" s="179"/>
      <c r="J9" s="180"/>
      <c r="K9" s="207">
        <f>IFERROR(VLOOKUP(B7,【参考】数式用!$A$5:$J$27,MATCH(K7,【参考】数式用!$B$4:$J$4,0)+1,0),"")</f>
        <v>0.13700000000000001</v>
      </c>
      <c r="L9" s="208"/>
      <c r="M9" s="208"/>
      <c r="N9" s="208"/>
      <c r="O9" s="209"/>
      <c r="P9" s="207">
        <f>IFERROR(VLOOKUP(B7,【参考】数式用!$A$5:$J$27,MATCH(P7,【参考】数式用!$B$4:$J$4,0)+1,0),"")</f>
        <v>0</v>
      </c>
      <c r="Q9" s="208"/>
      <c r="R9" s="208"/>
      <c r="S9" s="208"/>
      <c r="T9" s="209"/>
      <c r="U9" s="210">
        <f>IFERROR(VLOOKUP(B7,【参考】数式用!$A$5:$J$27,MATCH(U7,【参考】数式用!$B$4:$J$4,0)+1,0),"")</f>
        <v>0</v>
      </c>
      <c r="V9" s="208"/>
      <c r="W9" s="208"/>
      <c r="X9" s="208"/>
      <c r="Y9" s="209"/>
      <c r="Z9" s="221">
        <f>SUM(K9,P9,U9)</f>
        <v>0.13700000000000001</v>
      </c>
      <c r="AA9" s="222"/>
      <c r="AB9" s="222"/>
      <c r="AC9" s="223"/>
      <c r="AF9" s="164"/>
      <c r="AG9" s="164"/>
      <c r="AH9" s="164"/>
      <c r="AI9" s="164"/>
      <c r="AJ9" s="164"/>
      <c r="AK9" s="164"/>
      <c r="AL9" s="164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4"/>
      <c r="AG10" s="164"/>
      <c r="AH10" s="164"/>
      <c r="AI10" s="164"/>
      <c r="AJ10" s="164"/>
      <c r="AK10" s="164"/>
      <c r="AL10" s="164"/>
      <c r="AM10" s="141"/>
      <c r="AO10" s="139"/>
      <c r="AQ10" s="201" t="s">
        <v>115</v>
      </c>
      <c r="AR10" s="202"/>
      <c r="AS10" s="202"/>
      <c r="AT10" s="202"/>
      <c r="AU10" s="202"/>
      <c r="AV10" s="202"/>
      <c r="AW10" s="203"/>
      <c r="AX10" s="195" t="s">
        <v>92</v>
      </c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7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4"/>
      <c r="AG11" s="164"/>
      <c r="AH11" s="164"/>
      <c r="AI11" s="164"/>
      <c r="AJ11" s="164"/>
      <c r="AK11" s="164"/>
      <c r="AL11" s="164"/>
      <c r="AM11" s="141"/>
      <c r="AO11" s="139"/>
      <c r="AQ11" s="204"/>
      <c r="AR11" s="205"/>
      <c r="AS11" s="205"/>
      <c r="AT11" s="205"/>
      <c r="AU11" s="205"/>
      <c r="AV11" s="205"/>
      <c r="AW11" s="206"/>
      <c r="AX11" s="198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199"/>
      <c r="CA11" s="200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164"/>
      <c r="AG12" s="164"/>
      <c r="AH12" s="164"/>
      <c r="AI12" s="164"/>
      <c r="AJ12" s="164"/>
      <c r="AK12" s="164"/>
      <c r="AL12" s="164"/>
      <c r="AM12" s="141"/>
      <c r="AN12" s="4"/>
      <c r="AO12" s="139"/>
    </row>
    <row r="13" spans="2:90" ht="24.75" customHeight="1">
      <c r="B13" s="225" t="str">
        <f>IFERROR(IF(VLOOKUP(B28,【参考】数式用2!E6:L23,3,FALSE)="","",VLOOKUP(B28,【参考】数式用2!E6:L23,3,FALSE)),"")</f>
        <v>新加算Ⅱ</v>
      </c>
      <c r="C13" s="226"/>
      <c r="D13" s="226"/>
      <c r="E13" s="226"/>
      <c r="F13" s="226"/>
      <c r="G13" s="226"/>
      <c r="H13" s="227"/>
      <c r="I13" s="189" t="str">
        <f>IFERROR(VLOOKUP(B28,【参考】数式用2!E6:L23,4,FALSE),"")</f>
        <v>旧特定加算の職種間配分ルール緩和のメリットを受けるため、キャリアパス要件Ⅳと職場環境等要件を満たして新加算Ⅱを推奨。（補助金取得のため４月からベア加算を算定と想定）</v>
      </c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90"/>
      <c r="AD13" s="231" t="s">
        <v>119</v>
      </c>
      <c r="AE13" s="232"/>
      <c r="AF13" s="211" t="str">
        <f>IF(U7="ベア加算","",IF(OR(B13="新加算Ⅰ",B13="新加算Ⅱ",B13="新加算Ⅲ",B13="新加算Ⅳ"),"○",""))</f>
        <v>○</v>
      </c>
      <c r="AG13" s="211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211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211" t="str">
        <f>IF(OR(B13="新加算Ⅰ",B13="新加算Ⅱ",B13="新加算Ⅲ",B13="新加算Ⅴ(１)",B13="新加算Ⅴ(３)",B13="新加算Ⅴ(８)"),"○","")</f>
        <v>○</v>
      </c>
      <c r="AJ13" s="211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211" t="str">
        <f>IF(OR(B13="新加算Ⅰ",B13="新加算Ⅴ(１)",B13="新加算Ⅴ(２)",B13="新加算Ⅴ(５)",B13="新加算Ⅴ(７)",B13="新加算Ⅴ(10)"),"○","")</f>
        <v/>
      </c>
      <c r="AL13" s="211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214" t="s">
        <v>116</v>
      </c>
      <c r="AR13" s="214"/>
      <c r="AS13" s="214"/>
      <c r="AT13" s="214"/>
      <c r="AU13" s="214"/>
      <c r="AV13" s="214"/>
      <c r="AW13" s="214"/>
      <c r="AX13" s="224" t="s">
        <v>93</v>
      </c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</row>
    <row r="14" spans="2:90" ht="24.75" customHeight="1" thickBot="1">
      <c r="B14" s="228">
        <f>IFERROR(VLOOKUP(B7,【参考】数式用!$A$5:$AB$27,MATCH(B13,【参考】数式用!$B$4:$AB$4,0)+1,FALSE),"")</f>
        <v>0.224</v>
      </c>
      <c r="C14" s="229"/>
      <c r="D14" s="229"/>
      <c r="E14" s="229"/>
      <c r="F14" s="229"/>
      <c r="G14" s="229"/>
      <c r="H14" s="230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2"/>
      <c r="AD14" s="231"/>
      <c r="AE14" s="232"/>
      <c r="AF14" s="212"/>
      <c r="AG14" s="212"/>
      <c r="AH14" s="212"/>
      <c r="AI14" s="212"/>
      <c r="AJ14" s="212"/>
      <c r="AK14" s="212"/>
      <c r="AL14" s="212"/>
      <c r="AM14" s="141"/>
      <c r="AN14" s="4"/>
      <c r="AO14" s="139"/>
      <c r="AQ14" s="214"/>
      <c r="AR14" s="214"/>
      <c r="AS14" s="214"/>
      <c r="AT14" s="214"/>
      <c r="AU14" s="214"/>
      <c r="AV14" s="214"/>
      <c r="AW14" s="21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</row>
    <row r="15" spans="2:90" ht="15" customHeight="1">
      <c r="C15" s="145"/>
      <c r="D15" s="145"/>
      <c r="E15" s="145"/>
      <c r="F15" s="145"/>
      <c r="G15" s="145"/>
      <c r="H15" s="145"/>
      <c r="I15" s="18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214" t="s">
        <v>112</v>
      </c>
      <c r="AR16" s="214"/>
      <c r="AS16" s="214"/>
      <c r="AT16" s="214"/>
      <c r="AU16" s="214"/>
      <c r="AV16" s="214"/>
      <c r="AW16" s="214"/>
      <c r="AX16" s="215" t="s">
        <v>100</v>
      </c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214"/>
      <c r="AR17" s="214"/>
      <c r="AS17" s="214"/>
      <c r="AT17" s="214"/>
      <c r="AU17" s="214"/>
      <c r="AV17" s="214"/>
      <c r="AW17" s="214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215"/>
      <c r="BT17" s="215"/>
      <c r="BU17" s="215"/>
      <c r="BV17" s="215"/>
      <c r="BW17" s="215"/>
      <c r="BX17" s="215"/>
      <c r="BY17" s="215"/>
      <c r="BZ17" s="215"/>
      <c r="CA17" s="215"/>
    </row>
    <row r="18" spans="2:80" ht="24.75" customHeight="1">
      <c r="B18" s="165" t="str">
        <f>IFERROR(IF(VLOOKUP(B28,【参考】数式用2!E6:L23,5,FALSE)="","",VLOOKUP(B28,【参考】数式用2!E6:L23,5,FALSE)),"")</f>
        <v>新加算Ⅲ</v>
      </c>
      <c r="C18" s="166"/>
      <c r="D18" s="166"/>
      <c r="E18" s="166"/>
      <c r="F18" s="166"/>
      <c r="G18" s="166"/>
      <c r="H18" s="167"/>
      <c r="I18" s="189" t="str">
        <f>IFERROR(VLOOKUP(B28,【参考】数式用2!E6:L23,6,FALSE),"")</f>
        <v>補助金取得のため４月からベア加算を算定した場合、６月以降は自然と新加算Ⅲに移行可能。</v>
      </c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90"/>
      <c r="AD18" s="231" t="s">
        <v>119</v>
      </c>
      <c r="AE18" s="232"/>
      <c r="AF18" s="211" t="str">
        <f>IF(U7="ベア加算","",IF(OR(B18="新加算Ⅰ",B18="新加算Ⅱ",B18="新加算Ⅲ",B18="新加算Ⅳ"),"○",""))</f>
        <v>○</v>
      </c>
      <c r="AG18" s="211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211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211" t="str">
        <f>IF(OR(B18="新加算Ⅰ",B18="新加算Ⅱ",B18="新加算Ⅲ",B18="新加算Ⅴ(１)",B18="新加算Ⅴ(３)",B18="新加算Ⅴ(８)"),"○","")</f>
        <v>○</v>
      </c>
      <c r="AJ18" s="211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211" t="str">
        <f>IF(OR(B18="新加算Ⅰ",B18="新加算Ⅴ(１)",B18="新加算Ⅴ(２)",B18="新加算Ⅴ(５)",B18="新加算Ⅴ(７)",B18="新加算Ⅴ(10)"),"○","")</f>
        <v/>
      </c>
      <c r="AL18" s="211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41"/>
      <c r="AN18" s="4"/>
      <c r="AO18" s="139"/>
      <c r="AQ18" s="214"/>
      <c r="AR18" s="214"/>
      <c r="AS18" s="214"/>
      <c r="AT18" s="214"/>
      <c r="AU18" s="214"/>
      <c r="AV18" s="214"/>
      <c r="AW18" s="214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5"/>
      <c r="BL18" s="215"/>
      <c r="BM18" s="215"/>
      <c r="BN18" s="215"/>
      <c r="BO18" s="215"/>
      <c r="BP18" s="215"/>
      <c r="BQ18" s="215"/>
      <c r="BR18" s="215"/>
      <c r="BS18" s="215"/>
      <c r="BT18" s="215"/>
      <c r="BU18" s="215"/>
      <c r="BV18" s="215"/>
      <c r="BW18" s="215"/>
      <c r="BX18" s="215"/>
      <c r="BY18" s="215"/>
      <c r="BZ18" s="215"/>
      <c r="CA18" s="215"/>
    </row>
    <row r="19" spans="2:80" ht="17.25" customHeight="1">
      <c r="B19" s="183">
        <f>IFERROR(VLOOKUP(B7,【参考】数式用!$A$5:$AB$27,MATCH(B18,【参考】数式用!$B$4:$AB$4,0)+1,FALSE),"")</f>
        <v>0.182</v>
      </c>
      <c r="C19" s="184"/>
      <c r="D19" s="184"/>
      <c r="E19" s="184"/>
      <c r="F19" s="184"/>
      <c r="G19" s="184"/>
      <c r="H19" s="185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4"/>
      <c r="AD19" s="231"/>
      <c r="AE19" s="232"/>
      <c r="AF19" s="213"/>
      <c r="AG19" s="213"/>
      <c r="AH19" s="213"/>
      <c r="AI19" s="213"/>
      <c r="AJ19" s="213"/>
      <c r="AK19" s="213"/>
      <c r="AL19" s="21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186"/>
      <c r="C20" s="187"/>
      <c r="D20" s="187"/>
      <c r="E20" s="187"/>
      <c r="F20" s="187"/>
      <c r="G20" s="187"/>
      <c r="H20" s="188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2"/>
      <c r="AD20" s="231"/>
      <c r="AE20" s="232"/>
      <c r="AF20" s="212"/>
      <c r="AG20" s="212"/>
      <c r="AH20" s="212"/>
      <c r="AI20" s="212"/>
      <c r="AJ20" s="212"/>
      <c r="AK20" s="212"/>
      <c r="AL20" s="212"/>
      <c r="AM20" s="141"/>
      <c r="AN20" s="4"/>
      <c r="AO20" s="139"/>
      <c r="AP20" s="146"/>
      <c r="AQ20" s="214" t="s">
        <v>113</v>
      </c>
      <c r="AR20" s="214"/>
      <c r="AS20" s="214"/>
      <c r="AT20" s="214"/>
      <c r="AU20" s="214"/>
      <c r="AV20" s="214"/>
      <c r="AW20" s="214"/>
      <c r="AX20" s="224" t="str">
        <f>IFERROR(VLOOKUP(B7,【参考】数式用!AF5:AG27,2,0),"")</f>
        <v>　特定事業所加算ⅠまたはⅡを算定する。</v>
      </c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18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※４・５月は処遇加算Ⅰ・特定加算なし・ベア加算を算定。</v>
      </c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214"/>
      <c r="AR21" s="214"/>
      <c r="AS21" s="214"/>
      <c r="AT21" s="214"/>
      <c r="AU21" s="214"/>
      <c r="AV21" s="214"/>
      <c r="AW21" s="21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165" t="str">
        <f>IFERROR(IF(VLOOKUP(B28,【参考】数式用2!E6:L23,7,FALSE)="","",VLOOKUP(B28,【参考】数式用2!E6:L23,7,FALSE)),"")</f>
        <v>新加算Ⅴ(８)</v>
      </c>
      <c r="C23" s="166"/>
      <c r="D23" s="166"/>
      <c r="E23" s="166"/>
      <c r="F23" s="166"/>
      <c r="G23" s="166"/>
      <c r="H23" s="167"/>
      <c r="I23" s="189" t="str">
        <f>IFERROR(VLOOKUP(B28,【参考】数式用2!E6:L23,8,FALSE),"")</f>
        <v>４月からベア加算を算定せず、６月から月額賃金改善要件Ⅱも満たさない場合、Ⅴ(８)となる。なお、R7年度以降は月額賃金改善要件Ⅱが必要。</v>
      </c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90"/>
      <c r="AD23" s="231" t="s">
        <v>119</v>
      </c>
      <c r="AE23" s="232"/>
      <c r="AF23" s="211" t="str">
        <f>IF(U7="ベア加算","",IF(OR(B23="新加算Ⅰ",B23="新加算Ⅱ",B23="新加算Ⅲ",B23="新加算Ⅳ"),"○",""))</f>
        <v/>
      </c>
      <c r="AG23" s="211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211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211" t="str">
        <f>IF(OR(B23="新加算Ⅰ",B23="新加算Ⅱ",B23="新加算Ⅲ",B23="新加算Ⅴ(１)",B23="新加算Ⅴ(３)",B23="新加算Ⅴ(８)"),"○","")</f>
        <v>○</v>
      </c>
      <c r="AJ23" s="211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211" t="str">
        <f>IF(OR(B23="新加算Ⅰ",B23="新加算Ⅴ(１)",B23="新加算Ⅴ(２)",B23="新加算Ⅴ(５)",B23="新加算Ⅴ(７)",B23="新加算Ⅴ(10)"),"○","")</f>
        <v/>
      </c>
      <c r="AL23" s="211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41"/>
      <c r="AN23" s="4"/>
      <c r="AO23" s="139"/>
      <c r="AQ23" s="214" t="s">
        <v>94</v>
      </c>
      <c r="AR23" s="214"/>
      <c r="AS23" s="214"/>
      <c r="AT23" s="214"/>
      <c r="AU23" s="214"/>
      <c r="AV23" s="214"/>
      <c r="AW23" s="214"/>
      <c r="AX23" s="224" t="s">
        <v>59</v>
      </c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24"/>
      <c r="BK23" s="224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</row>
    <row r="24" spans="2:80" ht="24.75" customHeight="1" thickBot="1">
      <c r="B24" s="228">
        <f>IFERROR(VLOOKUP(B7,【参考】数式用!$A$5:$AB$27,MATCH(B23,【参考】数式用!$B$4:$AB$4,0)+1,FALSE),"")</f>
        <v>0.158</v>
      </c>
      <c r="C24" s="229"/>
      <c r="D24" s="229"/>
      <c r="E24" s="229"/>
      <c r="F24" s="229"/>
      <c r="G24" s="229"/>
      <c r="H24" s="230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2"/>
      <c r="AD24" s="231"/>
      <c r="AE24" s="232"/>
      <c r="AF24" s="212"/>
      <c r="AG24" s="212"/>
      <c r="AH24" s="212"/>
      <c r="AI24" s="212"/>
      <c r="AJ24" s="212"/>
      <c r="AK24" s="212"/>
      <c r="AL24" s="212"/>
      <c r="AM24" s="141"/>
      <c r="AN24" s="4"/>
      <c r="AO24" s="139"/>
      <c r="AQ24" s="214"/>
      <c r="AR24" s="214"/>
      <c r="AS24" s="214"/>
      <c r="AT24" s="214"/>
      <c r="AU24" s="214"/>
      <c r="AV24" s="214"/>
      <c r="AW24" s="21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18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※４・５月は処遇加算Ⅰ・特定加算なし・ベア加算なしを算定。</v>
      </c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161" t="str">
        <f>K7&amp;P7&amp;U7</f>
        <v>処遇加算Ⅰ特定加算なしベア加算なし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" customHeight="1"/>
    <row r="47" spans="1:79" ht="15.9" customHeight="1"/>
    <row r="48" spans="1:79" ht="15.9" customHeight="1"/>
    <row r="49" ht="15.9" customHeight="1"/>
    <row r="50" ht="15.9" customHeight="1"/>
    <row r="51" ht="15.9" customHeight="1"/>
    <row r="52" ht="15.9" customHeight="1"/>
    <row r="53" ht="15.9" customHeight="1"/>
  </sheetData>
  <mergeCells count="71">
    <mergeCell ref="AL13:AL14"/>
    <mergeCell ref="AK13:AK14"/>
    <mergeCell ref="K7:O8"/>
    <mergeCell ref="P7:T8"/>
    <mergeCell ref="U7:Y8"/>
    <mergeCell ref="Z7:AC8"/>
    <mergeCell ref="AF18:AF20"/>
    <mergeCell ref="AD13:AE14"/>
    <mergeCell ref="AD18:AE20"/>
    <mergeCell ref="AD23:AE24"/>
    <mergeCell ref="AI18:AI20"/>
    <mergeCell ref="AH18:AH20"/>
    <mergeCell ref="AG18:AG20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137160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45720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30480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83820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106680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144780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137160</xdr:colOff>
                    <xdr:row>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99060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30480</xdr:colOff>
                    <xdr:row>31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ColWidth="9" defaultRowHeight="13.2"/>
  <cols>
    <col min="1" max="1" width="3.8984375" style="2" customWidth="1"/>
    <col min="2" max="6" width="2.19921875" style="2" customWidth="1"/>
    <col min="7" max="9" width="2.09765625" style="2" customWidth="1"/>
    <col min="10" max="10" width="1.8984375" style="2" customWidth="1"/>
    <col min="11" max="15" width="2.09765625" style="2" customWidth="1"/>
    <col min="16" max="16" width="2.69921875" style="2" customWidth="1"/>
    <col min="17" max="19" width="2.09765625" style="2" customWidth="1"/>
    <col min="20" max="20" width="1.3984375" style="2" customWidth="1"/>
    <col min="21" max="31" width="2.09765625" style="2" customWidth="1"/>
    <col min="32" max="38" width="2.69921875" style="2" customWidth="1"/>
    <col min="39" max="39" width="2.19921875" style="2" customWidth="1"/>
    <col min="40" max="41" width="2.09765625" style="2" customWidth="1"/>
    <col min="42" max="42" width="1.59765625" style="2" customWidth="1"/>
    <col min="43" max="43" width="2" style="2" customWidth="1"/>
    <col min="44" max="44" width="1.5" style="2" customWidth="1"/>
    <col min="45" max="53" width="2.3984375" style="2" customWidth="1"/>
    <col min="54" max="54" width="1.59765625" style="2" customWidth="1"/>
    <col min="55" max="57" width="2.3984375" style="2" customWidth="1"/>
    <col min="58" max="74" width="2.19921875" style="2" customWidth="1"/>
    <col min="75" max="75" width="2.3984375" style="2" customWidth="1"/>
    <col min="76" max="76" width="2.19921875" style="2" customWidth="1"/>
    <col min="77" max="77" width="2.8984375" style="2" customWidth="1"/>
    <col min="78" max="87" width="2.19921875" style="2" customWidth="1"/>
    <col min="88" max="88" width="3.09765625" style="2" customWidth="1"/>
    <col min="89" max="90" width="2.19921875" style="2" customWidth="1"/>
    <col min="91" max="91" width="3" style="2" customWidth="1"/>
    <col min="92" max="93" width="2.19921875" style="2" customWidth="1"/>
    <col min="94" max="96" width="2.09765625" style="2" customWidth="1"/>
    <col min="97" max="100" width="2.3984375" style="2" customWidth="1"/>
    <col min="101" max="101" width="2" style="2" customWidth="1"/>
    <col min="102" max="110" width="2.3984375" style="2" customWidth="1"/>
    <col min="111" max="120" width="1.59765625" style="2" customWidth="1"/>
    <col min="121" max="16384" width="9" style="2"/>
  </cols>
  <sheetData>
    <row r="1" spans="2:90" ht="21.75" customHeight="1">
      <c r="B1" s="159" t="s">
        <v>118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</row>
    <row r="2" spans="2:90" ht="18" customHeight="1"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O3" s="139"/>
      <c r="AQ3" s="201" t="s">
        <v>188</v>
      </c>
      <c r="AR3" s="202"/>
      <c r="AS3" s="202"/>
      <c r="AT3" s="202"/>
      <c r="AU3" s="202"/>
      <c r="AV3" s="202"/>
      <c r="AW3" s="203"/>
      <c r="AX3" s="195" t="s">
        <v>187</v>
      </c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7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4"/>
      <c r="AR4" s="205"/>
      <c r="AS4" s="205"/>
      <c r="AT4" s="205"/>
      <c r="AU4" s="205"/>
      <c r="AV4" s="205"/>
      <c r="AW4" s="206"/>
      <c r="AX4" s="198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199"/>
      <c r="BQ4" s="199"/>
      <c r="BR4" s="199"/>
      <c r="BS4" s="199"/>
      <c r="BT4" s="199"/>
      <c r="BU4" s="199"/>
      <c r="BV4" s="199"/>
      <c r="BW4" s="199"/>
      <c r="BX4" s="199"/>
      <c r="BY4" s="199"/>
      <c r="BZ4" s="199"/>
      <c r="CA4" s="200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60" t="s">
        <v>102</v>
      </c>
      <c r="AG5" s="160"/>
      <c r="AH5" s="160"/>
      <c r="AI5" s="160"/>
      <c r="AJ5" s="160"/>
      <c r="AK5" s="160"/>
      <c r="AL5" s="160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71" t="s">
        <v>0</v>
      </c>
      <c r="C6" s="171"/>
      <c r="D6" s="171"/>
      <c r="E6" s="171"/>
      <c r="F6" s="171"/>
      <c r="G6" s="171"/>
      <c r="H6" s="171"/>
      <c r="I6" s="171"/>
      <c r="J6" s="171"/>
      <c r="K6" s="168" t="s">
        <v>108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70"/>
      <c r="AF6" s="164" t="str">
        <f>"月額賃金改善Ⅱ"</f>
        <v>月額賃金改善Ⅱ</v>
      </c>
      <c r="AG6" s="164" t="s">
        <v>85</v>
      </c>
      <c r="AH6" s="164" t="s">
        <v>86</v>
      </c>
      <c r="AI6" s="164" t="s">
        <v>87</v>
      </c>
      <c r="AJ6" s="164" t="s">
        <v>88</v>
      </c>
      <c r="AK6" s="164" t="s">
        <v>89</v>
      </c>
      <c r="AL6" s="164" t="s">
        <v>95</v>
      </c>
      <c r="AM6" s="141"/>
      <c r="AO6" s="139"/>
      <c r="AQ6" s="201" t="s">
        <v>114</v>
      </c>
      <c r="AR6" s="202"/>
      <c r="AS6" s="202"/>
      <c r="AT6" s="202"/>
      <c r="AU6" s="202"/>
      <c r="AV6" s="202"/>
      <c r="AW6" s="203"/>
      <c r="AX6" s="195" t="s">
        <v>6</v>
      </c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7"/>
      <c r="CB6" s="1"/>
    </row>
    <row r="7" spans="2:90" ht="18.75" customHeight="1">
      <c r="B7" s="172" t="s">
        <v>16</v>
      </c>
      <c r="C7" s="173"/>
      <c r="D7" s="173"/>
      <c r="E7" s="173"/>
      <c r="F7" s="173"/>
      <c r="G7" s="173"/>
      <c r="H7" s="173"/>
      <c r="I7" s="173"/>
      <c r="J7" s="174"/>
      <c r="K7" s="233" t="s">
        <v>21</v>
      </c>
      <c r="L7" s="233"/>
      <c r="M7" s="233"/>
      <c r="N7" s="233"/>
      <c r="O7" s="234"/>
      <c r="P7" s="237" t="s">
        <v>2</v>
      </c>
      <c r="Q7" s="238"/>
      <c r="R7" s="238"/>
      <c r="S7" s="238"/>
      <c r="T7" s="239"/>
      <c r="U7" s="243" t="s">
        <v>3</v>
      </c>
      <c r="V7" s="244"/>
      <c r="W7" s="244"/>
      <c r="X7" s="244"/>
      <c r="Y7" s="245"/>
      <c r="Z7" s="249" t="s">
        <v>84</v>
      </c>
      <c r="AA7" s="250"/>
      <c r="AB7" s="250"/>
      <c r="AC7" s="251"/>
      <c r="AF7" s="164"/>
      <c r="AG7" s="164"/>
      <c r="AH7" s="164"/>
      <c r="AI7" s="164"/>
      <c r="AJ7" s="164"/>
      <c r="AK7" s="164"/>
      <c r="AL7" s="164"/>
      <c r="AM7" s="141"/>
      <c r="AO7" s="139"/>
      <c r="AQ7" s="218"/>
      <c r="AR7" s="219"/>
      <c r="AS7" s="219"/>
      <c r="AT7" s="219"/>
      <c r="AU7" s="219"/>
      <c r="AV7" s="219"/>
      <c r="AW7" s="220"/>
      <c r="AX7" s="216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217"/>
    </row>
    <row r="8" spans="2:90" ht="13.5" customHeight="1">
      <c r="B8" s="175"/>
      <c r="C8" s="176"/>
      <c r="D8" s="176"/>
      <c r="E8" s="176"/>
      <c r="F8" s="176"/>
      <c r="G8" s="176"/>
      <c r="H8" s="176"/>
      <c r="I8" s="176"/>
      <c r="J8" s="177"/>
      <c r="K8" s="235"/>
      <c r="L8" s="235"/>
      <c r="M8" s="235"/>
      <c r="N8" s="235"/>
      <c r="O8" s="236"/>
      <c r="P8" s="240"/>
      <c r="Q8" s="241"/>
      <c r="R8" s="241"/>
      <c r="S8" s="241"/>
      <c r="T8" s="242"/>
      <c r="U8" s="246"/>
      <c r="V8" s="247"/>
      <c r="W8" s="247"/>
      <c r="X8" s="247"/>
      <c r="Y8" s="248"/>
      <c r="Z8" s="252"/>
      <c r="AA8" s="160"/>
      <c r="AB8" s="160"/>
      <c r="AC8" s="253"/>
      <c r="AF8" s="164"/>
      <c r="AG8" s="164"/>
      <c r="AH8" s="164"/>
      <c r="AI8" s="164"/>
      <c r="AJ8" s="164"/>
      <c r="AK8" s="164"/>
      <c r="AL8" s="164"/>
      <c r="AM8" s="141"/>
      <c r="AO8" s="139"/>
      <c r="AQ8" s="204"/>
      <c r="AR8" s="205"/>
      <c r="AS8" s="205"/>
      <c r="AT8" s="205"/>
      <c r="AU8" s="205"/>
      <c r="AV8" s="205"/>
      <c r="AW8" s="206"/>
      <c r="AX8" s="198"/>
      <c r="AY8" s="199"/>
      <c r="AZ8" s="199"/>
      <c r="BA8" s="199"/>
      <c r="BB8" s="199"/>
      <c r="BC8" s="199"/>
      <c r="BD8" s="199"/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199"/>
      <c r="BY8" s="199"/>
      <c r="BZ8" s="199"/>
      <c r="CA8" s="200"/>
    </row>
    <row r="9" spans="2:90" ht="16.5" customHeight="1" thickBot="1">
      <c r="B9" s="178"/>
      <c r="C9" s="179"/>
      <c r="D9" s="179"/>
      <c r="E9" s="179"/>
      <c r="F9" s="179"/>
      <c r="G9" s="179"/>
      <c r="H9" s="179"/>
      <c r="I9" s="179"/>
      <c r="J9" s="180"/>
      <c r="K9" s="207">
        <f>IFERROR(VLOOKUP(B7,【参考】数式用!$A$5:$J$27,MATCH(K7,【参考】数式用!$B$4:$J$4,0)+1,0),"")</f>
        <v>0.1</v>
      </c>
      <c r="L9" s="208"/>
      <c r="M9" s="208"/>
      <c r="N9" s="208"/>
      <c r="O9" s="209"/>
      <c r="P9" s="207">
        <f>IFERROR(VLOOKUP(B7,【参考】数式用!$A$5:$J$27,MATCH(P7,【参考】数式用!$B$4:$J$4,0)+1,0),"")</f>
        <v>4.2000000000000003E-2</v>
      </c>
      <c r="Q9" s="208"/>
      <c r="R9" s="208"/>
      <c r="S9" s="208"/>
      <c r="T9" s="209"/>
      <c r="U9" s="210">
        <f>IFERROR(VLOOKUP(B7,【参考】数式用!$A$5:$J$27,MATCH(U7,【参考】数式用!$B$4:$J$4,0)+1,0),"")</f>
        <v>0</v>
      </c>
      <c r="V9" s="208"/>
      <c r="W9" s="208"/>
      <c r="X9" s="208"/>
      <c r="Y9" s="209"/>
      <c r="Z9" s="221">
        <f>SUM(K9,P9,U9)</f>
        <v>0.14200000000000002</v>
      </c>
      <c r="AA9" s="222"/>
      <c r="AB9" s="222"/>
      <c r="AC9" s="223"/>
      <c r="AF9" s="164"/>
      <c r="AG9" s="164"/>
      <c r="AH9" s="164"/>
      <c r="AI9" s="164"/>
      <c r="AJ9" s="164"/>
      <c r="AK9" s="164"/>
      <c r="AL9" s="164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4"/>
      <c r="AG10" s="164"/>
      <c r="AH10" s="164"/>
      <c r="AI10" s="164"/>
      <c r="AJ10" s="164"/>
      <c r="AK10" s="164"/>
      <c r="AL10" s="164"/>
      <c r="AM10" s="141"/>
      <c r="AO10" s="139"/>
      <c r="AQ10" s="201" t="s">
        <v>115</v>
      </c>
      <c r="AR10" s="202"/>
      <c r="AS10" s="202"/>
      <c r="AT10" s="202"/>
      <c r="AU10" s="202"/>
      <c r="AV10" s="202"/>
      <c r="AW10" s="203"/>
      <c r="AX10" s="195" t="s">
        <v>92</v>
      </c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7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4"/>
      <c r="AG11" s="164"/>
      <c r="AH11" s="164"/>
      <c r="AI11" s="164"/>
      <c r="AJ11" s="164"/>
      <c r="AK11" s="164"/>
      <c r="AL11" s="164"/>
      <c r="AM11" s="141"/>
      <c r="AO11" s="139"/>
      <c r="AQ11" s="204"/>
      <c r="AR11" s="205"/>
      <c r="AS11" s="205"/>
      <c r="AT11" s="205"/>
      <c r="AU11" s="205"/>
      <c r="AV11" s="205"/>
      <c r="AW11" s="206"/>
      <c r="AX11" s="198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199"/>
      <c r="CA11" s="200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164"/>
      <c r="AG12" s="164"/>
      <c r="AH12" s="164"/>
      <c r="AI12" s="164"/>
      <c r="AJ12" s="164"/>
      <c r="AK12" s="164"/>
      <c r="AL12" s="164"/>
      <c r="AM12" s="141"/>
      <c r="AN12" s="4"/>
      <c r="AO12" s="139"/>
    </row>
    <row r="13" spans="2:90" ht="24.75" customHeight="1">
      <c r="B13" s="225" t="str">
        <f>IFERROR(IF(VLOOKUP(B28,【参考】数式用2!E6:L23,3,FALSE)="","",VLOOKUP(B28,【参考】数式用2!E6:L23,3,FALSE)),"")</f>
        <v>新加算Ⅱ</v>
      </c>
      <c r="C13" s="226"/>
      <c r="D13" s="226"/>
      <c r="E13" s="226"/>
      <c r="F13" s="226"/>
      <c r="G13" s="226"/>
      <c r="H13" s="227"/>
      <c r="I13" s="189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90"/>
      <c r="AD13" s="231" t="s">
        <v>119</v>
      </c>
      <c r="AE13" s="232"/>
      <c r="AF13" s="211" t="str">
        <f>IF(U7="ベア加算","",IF(OR(B13="新加算Ⅰ",B13="新加算Ⅱ",B13="新加算Ⅲ",B13="新加算Ⅳ"),"○",""))</f>
        <v>○</v>
      </c>
      <c r="AG13" s="211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211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211" t="str">
        <f>IF(OR(B13="新加算Ⅰ",B13="新加算Ⅱ",B13="新加算Ⅲ",B13="新加算Ⅴ(１)",B13="新加算Ⅴ(３)",B13="新加算Ⅴ(８)"),"○","")</f>
        <v>○</v>
      </c>
      <c r="AJ13" s="211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211" t="str">
        <f>IF(OR(B13="新加算Ⅰ",B13="新加算Ⅴ(１)",B13="新加算Ⅴ(２)",B13="新加算Ⅴ(５)",B13="新加算Ⅴ(７)",B13="新加算Ⅴ(10)"),"○","")</f>
        <v/>
      </c>
      <c r="AL13" s="211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214" t="s">
        <v>116</v>
      </c>
      <c r="AR13" s="214"/>
      <c r="AS13" s="214"/>
      <c r="AT13" s="214"/>
      <c r="AU13" s="214"/>
      <c r="AV13" s="214"/>
      <c r="AW13" s="214"/>
      <c r="AX13" s="224" t="s">
        <v>93</v>
      </c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</row>
    <row r="14" spans="2:90" ht="24.75" customHeight="1" thickBot="1">
      <c r="B14" s="228">
        <f>IFERROR(VLOOKUP(B7,【参考】数式用!$A$5:$AB$27,MATCH(B13,【参考】数式用!$B$4:$AB$4,0)+1,FALSE),"")</f>
        <v>0.224</v>
      </c>
      <c r="C14" s="229"/>
      <c r="D14" s="229"/>
      <c r="E14" s="229"/>
      <c r="F14" s="229"/>
      <c r="G14" s="229"/>
      <c r="H14" s="230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2"/>
      <c r="AD14" s="231"/>
      <c r="AE14" s="232"/>
      <c r="AF14" s="212"/>
      <c r="AG14" s="212"/>
      <c r="AH14" s="212"/>
      <c r="AI14" s="212"/>
      <c r="AJ14" s="212"/>
      <c r="AK14" s="212"/>
      <c r="AL14" s="212"/>
      <c r="AM14" s="141"/>
      <c r="AN14" s="4"/>
      <c r="AO14" s="139"/>
      <c r="AQ14" s="214"/>
      <c r="AR14" s="214"/>
      <c r="AS14" s="214"/>
      <c r="AT14" s="214"/>
      <c r="AU14" s="214"/>
      <c r="AV14" s="214"/>
      <c r="AW14" s="21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</row>
    <row r="15" spans="2:90" ht="15" customHeight="1">
      <c r="C15" s="145"/>
      <c r="D15" s="145"/>
      <c r="E15" s="145"/>
      <c r="F15" s="145"/>
      <c r="G15" s="145"/>
      <c r="H15" s="145"/>
      <c r="I15" s="18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214" t="s">
        <v>112</v>
      </c>
      <c r="AR16" s="214"/>
      <c r="AS16" s="214"/>
      <c r="AT16" s="214"/>
      <c r="AU16" s="214"/>
      <c r="AV16" s="214"/>
      <c r="AW16" s="214"/>
      <c r="AX16" s="215" t="s">
        <v>100</v>
      </c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214"/>
      <c r="AR17" s="214"/>
      <c r="AS17" s="214"/>
      <c r="AT17" s="214"/>
      <c r="AU17" s="214"/>
      <c r="AV17" s="214"/>
      <c r="AW17" s="214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215"/>
      <c r="BT17" s="215"/>
      <c r="BU17" s="215"/>
      <c r="BV17" s="215"/>
      <c r="BW17" s="215"/>
      <c r="BX17" s="215"/>
      <c r="BY17" s="215"/>
      <c r="BZ17" s="215"/>
      <c r="CA17" s="215"/>
    </row>
    <row r="18" spans="2:80" ht="24.75" customHeight="1">
      <c r="B18" s="165" t="str">
        <f>IFERROR(IF(VLOOKUP(B28,【参考】数式用2!E6:L23,5,FALSE)="","",VLOOKUP(B28,【参考】数式用2!E6:L23,5,FALSE)),"")</f>
        <v>新加算Ⅴ(３)</v>
      </c>
      <c r="C18" s="166"/>
      <c r="D18" s="166"/>
      <c r="E18" s="166"/>
      <c r="F18" s="166"/>
      <c r="G18" s="166"/>
      <c r="H18" s="167"/>
      <c r="I18" s="189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90"/>
      <c r="AD18" s="231" t="s">
        <v>119</v>
      </c>
      <c r="AE18" s="232"/>
      <c r="AF18" s="211" t="str">
        <f>IF(U7="ベア加算","",IF(OR(B18="新加算Ⅰ",B18="新加算Ⅱ",B18="新加算Ⅲ",B18="新加算Ⅳ"),"○",""))</f>
        <v/>
      </c>
      <c r="AG18" s="211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211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211" t="str">
        <f>IF(OR(B18="新加算Ⅰ",B18="新加算Ⅱ",B18="新加算Ⅲ",B18="新加算Ⅴ(１)",B18="新加算Ⅴ(３)",B18="新加算Ⅴ(８)"),"○","")</f>
        <v>○</v>
      </c>
      <c r="AJ18" s="211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211" t="str">
        <f>IF(OR(B18="新加算Ⅰ",B18="新加算Ⅴ(１)",B18="新加算Ⅴ(２)",B18="新加算Ⅴ(５)",B18="新加算Ⅴ(７)",B18="新加算Ⅴ(10)"),"○","")</f>
        <v/>
      </c>
      <c r="AL18" s="211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214"/>
      <c r="AR18" s="214"/>
      <c r="AS18" s="214"/>
      <c r="AT18" s="214"/>
      <c r="AU18" s="214"/>
      <c r="AV18" s="214"/>
      <c r="AW18" s="214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5"/>
      <c r="BL18" s="215"/>
      <c r="BM18" s="215"/>
      <c r="BN18" s="215"/>
      <c r="BO18" s="215"/>
      <c r="BP18" s="215"/>
      <c r="BQ18" s="215"/>
      <c r="BR18" s="215"/>
      <c r="BS18" s="215"/>
      <c r="BT18" s="215"/>
      <c r="BU18" s="215"/>
      <c r="BV18" s="215"/>
      <c r="BW18" s="215"/>
      <c r="BX18" s="215"/>
      <c r="BY18" s="215"/>
      <c r="BZ18" s="215"/>
      <c r="CA18" s="215"/>
    </row>
    <row r="19" spans="2:80" ht="17.25" customHeight="1">
      <c r="B19" s="183">
        <f>IFERROR(VLOOKUP(B7,【参考】数式用!$A$5:$AB$27,MATCH(B18,【参考】数式用!$B$4:$AB$4,0)+1,FALSE),"")</f>
        <v>0.2</v>
      </c>
      <c r="C19" s="184"/>
      <c r="D19" s="184"/>
      <c r="E19" s="184"/>
      <c r="F19" s="184"/>
      <c r="G19" s="184"/>
      <c r="H19" s="185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4"/>
      <c r="AD19" s="231"/>
      <c r="AE19" s="232"/>
      <c r="AF19" s="213"/>
      <c r="AG19" s="213"/>
      <c r="AH19" s="213"/>
      <c r="AI19" s="213"/>
      <c r="AJ19" s="213"/>
      <c r="AK19" s="213"/>
      <c r="AL19" s="21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186"/>
      <c r="C20" s="187"/>
      <c r="D20" s="187"/>
      <c r="E20" s="187"/>
      <c r="F20" s="187"/>
      <c r="G20" s="187"/>
      <c r="H20" s="188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2"/>
      <c r="AD20" s="231"/>
      <c r="AE20" s="232"/>
      <c r="AF20" s="212"/>
      <c r="AG20" s="212"/>
      <c r="AH20" s="212"/>
      <c r="AI20" s="212"/>
      <c r="AJ20" s="212"/>
      <c r="AK20" s="212"/>
      <c r="AL20" s="212"/>
      <c r="AM20" s="141"/>
      <c r="AN20" s="4"/>
      <c r="AO20" s="139"/>
      <c r="AP20" s="146"/>
      <c r="AQ20" s="214" t="s">
        <v>113</v>
      </c>
      <c r="AR20" s="214"/>
      <c r="AS20" s="214"/>
      <c r="AT20" s="214"/>
      <c r="AU20" s="214"/>
      <c r="AV20" s="214"/>
      <c r="AW20" s="214"/>
      <c r="AX20" s="224" t="str">
        <f>IFERROR(VLOOKUP(B7,【参考】数式用!AF5:AG27,2,0),"")</f>
        <v>　特定事業所加算ⅠまたはⅡを算定する。</v>
      </c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18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214"/>
      <c r="AR21" s="214"/>
      <c r="AS21" s="214"/>
      <c r="AT21" s="214"/>
      <c r="AU21" s="214"/>
      <c r="AV21" s="214"/>
      <c r="AW21" s="21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165" t="str">
        <f>IFERROR(IF(VLOOKUP(B28,【参考】数式用2!E6:L23,7,FALSE)="","",VLOOKUP(B28,【参考】数式用2!E6:L23,7,FALSE)),"")</f>
        <v>新加算Ⅴ(６)</v>
      </c>
      <c r="C23" s="166"/>
      <c r="D23" s="166"/>
      <c r="E23" s="166"/>
      <c r="F23" s="166"/>
      <c r="G23" s="166"/>
      <c r="H23" s="167"/>
      <c r="I23" s="189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90"/>
      <c r="AD23" s="231" t="s">
        <v>119</v>
      </c>
      <c r="AE23" s="232"/>
      <c r="AF23" s="211" t="str">
        <f>IF(U7="ベア加算","",IF(OR(B23="新加算Ⅰ",B23="新加算Ⅱ",B23="新加算Ⅲ",B23="新加算Ⅳ"),"○",""))</f>
        <v/>
      </c>
      <c r="AG23" s="211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211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211" t="str">
        <f>IF(OR(B23="新加算Ⅰ",B23="新加算Ⅱ",B23="新加算Ⅲ",B23="新加算Ⅴ(１)",B23="新加算Ⅴ(３)",B23="新加算Ⅴ(８)"),"○","")</f>
        <v/>
      </c>
      <c r="AJ23" s="211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211" t="str">
        <f>IF(OR(B23="新加算Ⅰ",B23="新加算Ⅴ(１)",B23="新加算Ⅴ(２)",B23="新加算Ⅴ(５)",B23="新加算Ⅴ(７)",B23="新加算Ⅴ(10)"),"○","")</f>
        <v/>
      </c>
      <c r="AL23" s="211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214" t="s">
        <v>94</v>
      </c>
      <c r="AR23" s="214"/>
      <c r="AS23" s="214"/>
      <c r="AT23" s="214"/>
      <c r="AU23" s="214"/>
      <c r="AV23" s="214"/>
      <c r="AW23" s="214"/>
      <c r="AX23" s="224" t="s">
        <v>59</v>
      </c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24"/>
      <c r="BK23" s="224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</row>
    <row r="24" spans="2:80" ht="24.75" customHeight="1" thickBot="1">
      <c r="B24" s="228">
        <f>IFERROR(VLOOKUP(B7,【参考】数式用!$A$5:$AB$27,MATCH(B23,【参考】数式用!$B$4:$AB$4,0)+1,FALSE),"")</f>
        <v>0.16300000000000001</v>
      </c>
      <c r="C24" s="229"/>
      <c r="D24" s="229"/>
      <c r="E24" s="229"/>
      <c r="F24" s="229"/>
      <c r="G24" s="229"/>
      <c r="H24" s="230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2"/>
      <c r="AD24" s="231"/>
      <c r="AE24" s="232"/>
      <c r="AF24" s="212"/>
      <c r="AG24" s="212"/>
      <c r="AH24" s="212"/>
      <c r="AI24" s="212"/>
      <c r="AJ24" s="212"/>
      <c r="AK24" s="212"/>
      <c r="AL24" s="212"/>
      <c r="AM24" s="141"/>
      <c r="AN24" s="4"/>
      <c r="AO24" s="139"/>
      <c r="AQ24" s="214"/>
      <c r="AR24" s="214"/>
      <c r="AS24" s="214"/>
      <c r="AT24" s="214"/>
      <c r="AU24" s="214"/>
      <c r="AV24" s="214"/>
      <c r="AW24" s="21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18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161" t="str">
        <f>K7&amp;P7&amp;U7</f>
        <v>処遇加算Ⅱ特定加算Ⅱベア加算なし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" customHeight="1"/>
    <row r="47" spans="1:79" ht="15.9" customHeight="1"/>
    <row r="48" spans="1:79" ht="15.9" customHeight="1"/>
    <row r="49" ht="15.9" customHeight="1"/>
    <row r="50" ht="15.9" customHeight="1"/>
    <row r="51" ht="15.9" customHeight="1"/>
    <row r="52" ht="15.9" customHeight="1"/>
    <row r="53" ht="15.9" customHeight="1"/>
  </sheetData>
  <mergeCells count="71"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B18:H18"/>
    <mergeCell ref="AL23:AL24"/>
    <mergeCell ref="AQ23:AW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I25:AC25"/>
    <mergeCell ref="B28:O28"/>
    <mergeCell ref="AI23:AI24"/>
    <mergeCell ref="AJ23:AJ24"/>
    <mergeCell ref="AK23:AK24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137160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45720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30480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83820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106680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144780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137160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99060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30480</xdr:colOff>
                    <xdr:row>31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"/>
  <cols>
    <col min="1" max="1" width="42.69921875" style="11" customWidth="1"/>
    <col min="2" max="28" width="6.699218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19921875" style="11" customWidth="1"/>
    <col min="34" max="35" width="9" style="11"/>
    <col min="36" max="36" width="16.5" style="11" customWidth="1"/>
    <col min="37" max="37" width="9" style="11"/>
    <col min="38" max="38" width="11.59765625" style="11" customWidth="1"/>
    <col min="39" max="39" width="10.8984375" style="11" customWidth="1"/>
    <col min="40" max="16384" width="9" style="11"/>
  </cols>
  <sheetData>
    <row r="1" spans="1:39" ht="18.600000000000001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75" t="s">
        <v>9</v>
      </c>
      <c r="B2" s="278" t="s">
        <v>10</v>
      </c>
      <c r="C2" s="279"/>
      <c r="D2" s="279"/>
      <c r="E2" s="280"/>
      <c r="F2" s="281" t="s">
        <v>11</v>
      </c>
      <c r="G2" s="282"/>
      <c r="H2" s="283"/>
      <c r="I2" s="275" t="s">
        <v>12</v>
      </c>
      <c r="J2" s="284"/>
      <c r="K2" s="286" t="s">
        <v>13</v>
      </c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8"/>
      <c r="AC2" s="272" t="s">
        <v>14</v>
      </c>
      <c r="AD2" s="12"/>
      <c r="AF2" s="266" t="s">
        <v>51</v>
      </c>
      <c r="AG2" s="269" t="s">
        <v>15</v>
      </c>
      <c r="AJ2" s="254" t="s">
        <v>185</v>
      </c>
      <c r="AK2" s="257" t="s">
        <v>186</v>
      </c>
      <c r="AL2" s="258"/>
      <c r="AM2" s="259"/>
    </row>
    <row r="3" spans="1:39" ht="26.25" customHeight="1" thickBot="1">
      <c r="A3" s="276"/>
      <c r="B3" s="289" t="s">
        <v>18</v>
      </c>
      <c r="C3" s="290"/>
      <c r="D3" s="290"/>
      <c r="E3" s="291"/>
      <c r="F3" s="289" t="s">
        <v>19</v>
      </c>
      <c r="G3" s="290"/>
      <c r="H3" s="291"/>
      <c r="I3" s="277"/>
      <c r="J3" s="285"/>
      <c r="K3" s="292" t="s">
        <v>20</v>
      </c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4"/>
      <c r="AC3" s="273"/>
      <c r="AD3" s="12"/>
      <c r="AF3" s="267"/>
      <c r="AG3" s="270"/>
      <c r="AJ3" s="255"/>
      <c r="AK3" s="260"/>
      <c r="AL3" s="261"/>
      <c r="AM3" s="262"/>
    </row>
    <row r="4" spans="1:39" ht="19.5" customHeight="1" thickBot="1">
      <c r="A4" s="277"/>
      <c r="B4" s="97" t="s">
        <v>1</v>
      </c>
      <c r="C4" s="98" t="s">
        <v>21</v>
      </c>
      <c r="D4" s="98" t="s">
        <v>22</v>
      </c>
      <c r="E4" s="99" t="s">
        <v>23</v>
      </c>
      <c r="F4" s="97" t="s">
        <v>24</v>
      </c>
      <c r="G4" s="100" t="s">
        <v>2</v>
      </c>
      <c r="H4" s="101" t="s">
        <v>4</v>
      </c>
      <c r="I4" s="102" t="s">
        <v>5</v>
      </c>
      <c r="J4" s="101" t="s">
        <v>3</v>
      </c>
      <c r="K4" s="94" t="s">
        <v>25</v>
      </c>
      <c r="L4" s="95" t="s">
        <v>26</v>
      </c>
      <c r="M4" s="95" t="s">
        <v>27</v>
      </c>
      <c r="N4" s="95" t="s">
        <v>28</v>
      </c>
      <c r="O4" s="95" t="s">
        <v>101</v>
      </c>
      <c r="P4" s="95" t="s">
        <v>62</v>
      </c>
      <c r="Q4" s="95" t="s">
        <v>63</v>
      </c>
      <c r="R4" s="95" t="s">
        <v>64</v>
      </c>
      <c r="S4" s="95" t="s">
        <v>65</v>
      </c>
      <c r="T4" s="95" t="s">
        <v>66</v>
      </c>
      <c r="U4" s="95" t="s">
        <v>67</v>
      </c>
      <c r="V4" s="95" t="s">
        <v>68</v>
      </c>
      <c r="W4" s="95" t="s">
        <v>69</v>
      </c>
      <c r="X4" s="95" t="s">
        <v>70</v>
      </c>
      <c r="Y4" s="95" t="s">
        <v>71</v>
      </c>
      <c r="Z4" s="95" t="s">
        <v>72</v>
      </c>
      <c r="AA4" s="95" t="s">
        <v>73</v>
      </c>
      <c r="AB4" s="96" t="s">
        <v>74</v>
      </c>
      <c r="AC4" s="274"/>
      <c r="AD4" s="12"/>
      <c r="AF4" s="268"/>
      <c r="AG4" s="271"/>
      <c r="AJ4" s="256"/>
      <c r="AK4" s="263"/>
      <c r="AL4" s="264"/>
      <c r="AM4" s="265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8" t="s">
        <v>16</v>
      </c>
      <c r="AG5" s="121" t="s">
        <v>52</v>
      </c>
      <c r="AJ5" s="155" t="s">
        <v>135</v>
      </c>
      <c r="AK5" s="153" t="s">
        <v>1</v>
      </c>
      <c r="AL5" s="137" t="s">
        <v>24</v>
      </c>
      <c r="AM5" s="154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9" t="s">
        <v>30</v>
      </c>
      <c r="AG6" s="122" t="s">
        <v>54</v>
      </c>
      <c r="AJ6" s="156" t="s">
        <v>183</v>
      </c>
      <c r="AK6" s="148" t="s">
        <v>1</v>
      </c>
      <c r="AL6" s="136" t="s">
        <v>24</v>
      </c>
      <c r="AM6" s="149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9" t="s">
        <v>32</v>
      </c>
      <c r="AG7" s="122" t="s">
        <v>54</v>
      </c>
      <c r="AJ7" s="157" t="s">
        <v>141</v>
      </c>
      <c r="AK7" s="148" t="s">
        <v>21</v>
      </c>
      <c r="AL7" s="136" t="s">
        <v>24</v>
      </c>
      <c r="AM7" s="149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9" t="s">
        <v>29</v>
      </c>
      <c r="AG8" s="122" t="s">
        <v>54</v>
      </c>
      <c r="AJ8" s="157" t="s">
        <v>144</v>
      </c>
      <c r="AK8" s="148" t="s">
        <v>21</v>
      </c>
      <c r="AL8" s="136" t="s">
        <v>24</v>
      </c>
      <c r="AM8" s="149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9" t="s">
        <v>31</v>
      </c>
      <c r="AG9" s="122" t="s">
        <v>54</v>
      </c>
      <c r="AJ9" s="157" t="s">
        <v>146</v>
      </c>
      <c r="AK9" s="148" t="s">
        <v>22</v>
      </c>
      <c r="AL9" s="136" t="s">
        <v>24</v>
      </c>
      <c r="AM9" s="149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9" t="s">
        <v>33</v>
      </c>
      <c r="AG10" s="122" t="s">
        <v>55</v>
      </c>
      <c r="AJ10" s="157" t="s">
        <v>149</v>
      </c>
      <c r="AK10" s="148" t="s">
        <v>22</v>
      </c>
      <c r="AL10" s="136" t="s">
        <v>24</v>
      </c>
      <c r="AM10" s="149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9" t="s">
        <v>34</v>
      </c>
      <c r="AG11" s="122" t="s">
        <v>54</v>
      </c>
      <c r="AJ11" s="156" t="s">
        <v>124</v>
      </c>
      <c r="AK11" s="148" t="s">
        <v>1</v>
      </c>
      <c r="AL11" s="136" t="s">
        <v>2</v>
      </c>
      <c r="AM11" s="149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9" t="s">
        <v>35</v>
      </c>
      <c r="AG12" s="122" t="s">
        <v>56</v>
      </c>
      <c r="AJ12" s="156" t="s">
        <v>125</v>
      </c>
      <c r="AK12" s="148" t="s">
        <v>1</v>
      </c>
      <c r="AL12" s="136" t="s">
        <v>2</v>
      </c>
      <c r="AM12" s="149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9" t="s">
        <v>36</v>
      </c>
      <c r="AG13" s="122" t="s">
        <v>56</v>
      </c>
      <c r="AJ13" s="157" t="s">
        <v>155</v>
      </c>
      <c r="AK13" s="148" t="s">
        <v>21</v>
      </c>
      <c r="AL13" s="136" t="s">
        <v>2</v>
      </c>
      <c r="AM13" s="149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9" t="s">
        <v>37</v>
      </c>
      <c r="AG14" s="122" t="s">
        <v>54</v>
      </c>
      <c r="AJ14" s="157" t="s">
        <v>157</v>
      </c>
      <c r="AK14" s="148" t="s">
        <v>21</v>
      </c>
      <c r="AL14" s="136" t="s">
        <v>2</v>
      </c>
      <c r="AM14" s="149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9" t="s">
        <v>38</v>
      </c>
      <c r="AG15" s="122" t="s">
        <v>54</v>
      </c>
      <c r="AJ15" s="157" t="s">
        <v>159</v>
      </c>
      <c r="AK15" s="148" t="s">
        <v>22</v>
      </c>
      <c r="AL15" s="136" t="s">
        <v>2</v>
      </c>
      <c r="AM15" s="149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9" t="s">
        <v>39</v>
      </c>
      <c r="AG16" s="122" t="s">
        <v>54</v>
      </c>
      <c r="AJ16" s="157" t="s">
        <v>162</v>
      </c>
      <c r="AK16" s="148" t="s">
        <v>22</v>
      </c>
      <c r="AL16" s="136" t="s">
        <v>2</v>
      </c>
      <c r="AM16" s="149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9" t="s">
        <v>40</v>
      </c>
      <c r="AG17" s="122" t="s">
        <v>54</v>
      </c>
      <c r="AJ17" s="156" t="s">
        <v>165</v>
      </c>
      <c r="AK17" s="148" t="s">
        <v>1</v>
      </c>
      <c r="AL17" s="136" t="s">
        <v>4</v>
      </c>
      <c r="AM17" s="149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9" t="s">
        <v>41</v>
      </c>
      <c r="AG18" s="122" t="s">
        <v>56</v>
      </c>
      <c r="AJ18" s="156" t="s">
        <v>184</v>
      </c>
      <c r="AK18" s="148" t="s">
        <v>1</v>
      </c>
      <c r="AL18" s="136" t="s">
        <v>4</v>
      </c>
      <c r="AM18" s="149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9" t="s">
        <v>42</v>
      </c>
      <c r="AG19" s="122" t="s">
        <v>56</v>
      </c>
      <c r="AJ19" s="157" t="s">
        <v>171</v>
      </c>
      <c r="AK19" s="148" t="s">
        <v>21</v>
      </c>
      <c r="AL19" s="136" t="s">
        <v>4</v>
      </c>
      <c r="AM19" s="149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9" t="s">
        <v>43</v>
      </c>
      <c r="AG20" s="122" t="s">
        <v>57</v>
      </c>
      <c r="AJ20" s="157" t="s">
        <v>175</v>
      </c>
      <c r="AK20" s="148" t="s">
        <v>21</v>
      </c>
      <c r="AL20" s="136" t="s">
        <v>4</v>
      </c>
      <c r="AM20" s="149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9" t="s">
        <v>44</v>
      </c>
      <c r="AG21" s="122" t="s">
        <v>54</v>
      </c>
      <c r="AJ21" s="157" t="s">
        <v>177</v>
      </c>
      <c r="AK21" s="148" t="s">
        <v>22</v>
      </c>
      <c r="AL21" s="136" t="s">
        <v>4</v>
      </c>
      <c r="AM21" s="149" t="s">
        <v>5</v>
      </c>
    </row>
    <row r="22" spans="1:39" ht="18.600000000000001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9" t="s">
        <v>45</v>
      </c>
      <c r="AG22" s="122" t="s">
        <v>57</v>
      </c>
      <c r="AJ22" s="158" t="s">
        <v>181</v>
      </c>
      <c r="AK22" s="150" t="s">
        <v>22</v>
      </c>
      <c r="AL22" s="151" t="s">
        <v>4</v>
      </c>
      <c r="AM22" s="152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9" t="s">
        <v>46</v>
      </c>
      <c r="AG23" s="122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9" t="s">
        <v>47</v>
      </c>
      <c r="AG24" s="122" t="s">
        <v>54</v>
      </c>
    </row>
    <row r="25" spans="1:39" ht="18.600000000000001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9" t="s">
        <v>48</v>
      </c>
      <c r="AG25" s="122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9" t="s">
        <v>49</v>
      </c>
      <c r="AG26" s="123" t="s">
        <v>53</v>
      </c>
    </row>
    <row r="27" spans="1:39" ht="18.600000000000001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20" t="s">
        <v>50</v>
      </c>
      <c r="AG27" s="124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2:A4"/>
    <mergeCell ref="B2:E2"/>
    <mergeCell ref="F2:H2"/>
    <mergeCell ref="I2:J3"/>
    <mergeCell ref="K2:AB2"/>
    <mergeCell ref="B3:E3"/>
    <mergeCell ref="F3:H3"/>
    <mergeCell ref="K3:AB3"/>
    <mergeCell ref="AJ2:AJ4"/>
    <mergeCell ref="AK2:AM4"/>
    <mergeCell ref="AF2:AF4"/>
    <mergeCell ref="AG2:AG4"/>
    <mergeCell ref="AC2:AC4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"/>
  <cols>
    <col min="2" max="2" width="12.5" customWidth="1"/>
    <col min="3" max="4" width="12.5" style="93" customWidth="1"/>
    <col min="5" max="5" width="30.59765625" style="93" customWidth="1"/>
    <col min="6" max="6" width="14" style="93" customWidth="1"/>
    <col min="7" max="7" width="12.5" style="93" customWidth="1"/>
    <col min="8" max="8" width="35.3984375" style="60" customWidth="1"/>
    <col min="9" max="9" width="12.5" style="93" customWidth="1"/>
    <col min="10" max="10" width="33.5" style="67" customWidth="1"/>
    <col min="11" max="11" width="12.5" style="93" customWidth="1"/>
    <col min="12" max="12" width="35.5" style="69" customWidth="1"/>
    <col min="13" max="13" width="35" customWidth="1"/>
    <col min="14" max="19" width="30.09765625" customWidth="1"/>
  </cols>
  <sheetData>
    <row r="2" spans="2:19">
      <c r="B2" s="61" t="s">
        <v>8</v>
      </c>
      <c r="C2" s="71"/>
      <c r="D2" s="71"/>
      <c r="E2" s="71"/>
      <c r="F2" s="71"/>
      <c r="G2" s="71"/>
      <c r="H2" s="62"/>
      <c r="I2" s="71"/>
      <c r="J2" s="72"/>
      <c r="K2" s="71"/>
      <c r="L2" s="73"/>
      <c r="M2" s="63"/>
      <c r="N2" s="63"/>
      <c r="O2" s="63"/>
      <c r="P2" s="63"/>
      <c r="Q2" s="63"/>
      <c r="R2" s="63"/>
      <c r="S2" s="63"/>
    </row>
    <row r="3" spans="2:19" ht="18.75" customHeight="1">
      <c r="B3" s="296" t="s">
        <v>10</v>
      </c>
      <c r="C3" s="295" t="s">
        <v>11</v>
      </c>
      <c r="D3" s="295" t="s">
        <v>12</v>
      </c>
      <c r="E3" s="295" t="s">
        <v>17</v>
      </c>
      <c r="F3" s="297" t="s">
        <v>91</v>
      </c>
      <c r="G3" s="295" t="s">
        <v>97</v>
      </c>
      <c r="H3" s="295"/>
      <c r="I3" s="295" t="s">
        <v>98</v>
      </c>
      <c r="J3" s="295"/>
      <c r="K3" s="295" t="s">
        <v>99</v>
      </c>
      <c r="L3" s="295"/>
      <c r="M3" s="300" t="s">
        <v>75</v>
      </c>
      <c r="N3" s="300" t="s">
        <v>76</v>
      </c>
      <c r="O3" s="300" t="s">
        <v>77</v>
      </c>
      <c r="P3" s="300" t="s">
        <v>78</v>
      </c>
      <c r="Q3" s="300" t="s">
        <v>79</v>
      </c>
      <c r="R3" s="300" t="s">
        <v>80</v>
      </c>
      <c r="S3" s="300" t="s">
        <v>81</v>
      </c>
    </row>
    <row r="4" spans="2:19">
      <c r="B4" s="296"/>
      <c r="C4" s="295"/>
      <c r="D4" s="295"/>
      <c r="E4" s="295"/>
      <c r="F4" s="298"/>
      <c r="G4" s="295"/>
      <c r="H4" s="295"/>
      <c r="I4" s="295"/>
      <c r="J4" s="295"/>
      <c r="K4" s="295"/>
      <c r="L4" s="295"/>
      <c r="M4" s="300"/>
      <c r="N4" s="300"/>
      <c r="O4" s="300"/>
      <c r="P4" s="300"/>
      <c r="Q4" s="300"/>
      <c r="R4" s="300"/>
      <c r="S4" s="300"/>
    </row>
    <row r="5" spans="2:19">
      <c r="B5" s="296"/>
      <c r="C5" s="295"/>
      <c r="D5" s="295"/>
      <c r="E5" s="295"/>
      <c r="F5" s="299"/>
      <c r="G5" s="295"/>
      <c r="H5" s="295"/>
      <c r="I5" s="295"/>
      <c r="J5" s="295"/>
      <c r="K5" s="295"/>
      <c r="L5" s="295"/>
      <c r="M5" s="300"/>
      <c r="N5" s="300"/>
      <c r="O5" s="300"/>
      <c r="P5" s="300"/>
      <c r="Q5" s="300"/>
      <c r="R5" s="300"/>
      <c r="S5" s="300"/>
    </row>
    <row r="6" spans="2:19" ht="48" customHeight="1">
      <c r="B6" s="64" t="s">
        <v>1</v>
      </c>
      <c r="C6" s="74" t="s">
        <v>24</v>
      </c>
      <c r="D6" s="75" t="s">
        <v>5</v>
      </c>
      <c r="E6" s="75" t="str">
        <f t="shared" ref="E6:E23" si="0">B6&amp;C6&amp;D6</f>
        <v>処遇加算Ⅰ特定加算Ⅰベア加算</v>
      </c>
      <c r="F6" s="75" t="s">
        <v>135</v>
      </c>
      <c r="G6" s="76" t="s">
        <v>135</v>
      </c>
      <c r="H6" s="77" t="s">
        <v>136</v>
      </c>
      <c r="I6" s="76"/>
      <c r="J6" s="78" t="s">
        <v>120</v>
      </c>
      <c r="K6" s="76"/>
      <c r="L6" s="79" t="s">
        <v>120</v>
      </c>
      <c r="M6" s="115" t="s">
        <v>60</v>
      </c>
      <c r="N6" s="115" t="s">
        <v>60</v>
      </c>
      <c r="O6" s="115" t="s">
        <v>60</v>
      </c>
      <c r="P6" s="115" t="s">
        <v>60</v>
      </c>
      <c r="Q6" s="115" t="s">
        <v>60</v>
      </c>
      <c r="R6" s="115" t="s">
        <v>60</v>
      </c>
      <c r="S6" s="115" t="s">
        <v>60</v>
      </c>
    </row>
    <row r="7" spans="2:19" ht="48" customHeight="1">
      <c r="B7" s="64" t="s">
        <v>1</v>
      </c>
      <c r="C7" s="74" t="s">
        <v>24</v>
      </c>
      <c r="D7" s="75" t="s">
        <v>3</v>
      </c>
      <c r="E7" s="75" t="str">
        <f t="shared" si="0"/>
        <v>処遇加算Ⅰ特定加算Ⅰベア加算なし</v>
      </c>
      <c r="F7" s="75" t="s">
        <v>183</v>
      </c>
      <c r="G7" s="76" t="s">
        <v>135</v>
      </c>
      <c r="H7" s="77" t="s">
        <v>137</v>
      </c>
      <c r="I7" s="76" t="s">
        <v>138</v>
      </c>
      <c r="J7" s="78" t="s">
        <v>139</v>
      </c>
      <c r="K7" s="80"/>
      <c r="L7" s="81"/>
      <c r="M7" s="115" t="s">
        <v>104</v>
      </c>
      <c r="N7" s="115" t="s">
        <v>60</v>
      </c>
      <c r="O7" s="115" t="s">
        <v>60</v>
      </c>
      <c r="P7" s="115" t="s">
        <v>60</v>
      </c>
      <c r="Q7" s="115" t="s">
        <v>60</v>
      </c>
      <c r="R7" s="115" t="s">
        <v>60</v>
      </c>
      <c r="S7" s="115" t="s">
        <v>60</v>
      </c>
    </row>
    <row r="8" spans="2:19" ht="48" customHeight="1">
      <c r="B8" s="64" t="s">
        <v>21</v>
      </c>
      <c r="C8" s="74" t="s">
        <v>24</v>
      </c>
      <c r="D8" s="75" t="s">
        <v>5</v>
      </c>
      <c r="E8" s="75" t="str">
        <f t="shared" si="0"/>
        <v>処遇加算Ⅱ特定加算Ⅰベア加算</v>
      </c>
      <c r="F8" s="76" t="s">
        <v>141</v>
      </c>
      <c r="G8" s="76" t="s">
        <v>135</v>
      </c>
      <c r="H8" s="82" t="s">
        <v>140</v>
      </c>
      <c r="I8" s="76" t="s">
        <v>141</v>
      </c>
      <c r="J8" s="83" t="s">
        <v>142</v>
      </c>
      <c r="K8" s="117"/>
      <c r="L8" s="114"/>
      <c r="M8" s="116" t="s">
        <v>60</v>
      </c>
      <c r="N8" s="115" t="s">
        <v>60</v>
      </c>
      <c r="O8" s="115" t="s">
        <v>60</v>
      </c>
      <c r="P8" s="115" t="s">
        <v>103</v>
      </c>
      <c r="Q8" s="115" t="s">
        <v>60</v>
      </c>
      <c r="R8" s="115" t="s">
        <v>60</v>
      </c>
      <c r="S8" s="115" t="s">
        <v>60</v>
      </c>
    </row>
    <row r="9" spans="2:19" ht="48" customHeight="1">
      <c r="B9" s="64" t="s">
        <v>21</v>
      </c>
      <c r="C9" s="74" t="s">
        <v>24</v>
      </c>
      <c r="D9" s="75" t="s">
        <v>3</v>
      </c>
      <c r="E9" s="75" t="str">
        <f t="shared" si="0"/>
        <v>処遇加算Ⅱ特定加算Ⅰベア加算なし</v>
      </c>
      <c r="F9" s="76" t="s">
        <v>144</v>
      </c>
      <c r="G9" s="76" t="s">
        <v>135</v>
      </c>
      <c r="H9" s="77" t="s">
        <v>143</v>
      </c>
      <c r="I9" s="76" t="s">
        <v>138</v>
      </c>
      <c r="J9" s="84" t="s">
        <v>121</v>
      </c>
      <c r="K9" s="85" t="s">
        <v>144</v>
      </c>
      <c r="L9" s="86" t="s">
        <v>145</v>
      </c>
      <c r="M9" s="115" t="s">
        <v>104</v>
      </c>
      <c r="N9" s="115" t="s">
        <v>60</v>
      </c>
      <c r="O9" s="115" t="s">
        <v>60</v>
      </c>
      <c r="P9" s="115" t="s">
        <v>103</v>
      </c>
      <c r="Q9" s="115" t="s">
        <v>60</v>
      </c>
      <c r="R9" s="115" t="s">
        <v>60</v>
      </c>
      <c r="S9" s="115" t="s">
        <v>60</v>
      </c>
    </row>
    <row r="10" spans="2:19" ht="48" customHeight="1">
      <c r="B10" s="64" t="s">
        <v>22</v>
      </c>
      <c r="C10" s="74" t="s">
        <v>24</v>
      </c>
      <c r="D10" s="75" t="s">
        <v>5</v>
      </c>
      <c r="E10" s="75" t="str">
        <f t="shared" si="0"/>
        <v>処遇加算Ⅲ特定加算Ⅰベア加算</v>
      </c>
      <c r="F10" s="76" t="s">
        <v>146</v>
      </c>
      <c r="G10" s="76" t="s">
        <v>135</v>
      </c>
      <c r="H10" s="77" t="s">
        <v>122</v>
      </c>
      <c r="I10" s="76" t="s">
        <v>146</v>
      </c>
      <c r="J10" s="83" t="s">
        <v>147</v>
      </c>
      <c r="K10" s="117"/>
      <c r="L10" s="114"/>
      <c r="M10" s="116" t="s">
        <v>60</v>
      </c>
      <c r="N10" s="115" t="s">
        <v>105</v>
      </c>
      <c r="O10" s="115" t="s">
        <v>96</v>
      </c>
      <c r="P10" s="115" t="s">
        <v>60</v>
      </c>
      <c r="Q10" s="115" t="s">
        <v>60</v>
      </c>
      <c r="R10" s="115" t="s">
        <v>60</v>
      </c>
      <c r="S10" s="115" t="s">
        <v>60</v>
      </c>
    </row>
    <row r="11" spans="2:19" ht="48" customHeight="1">
      <c r="B11" s="64" t="s">
        <v>22</v>
      </c>
      <c r="C11" s="74" t="s">
        <v>24</v>
      </c>
      <c r="D11" s="75" t="s">
        <v>3</v>
      </c>
      <c r="E11" s="75" t="str">
        <f t="shared" si="0"/>
        <v>処遇加算Ⅲ特定加算Ⅰベア加算なし</v>
      </c>
      <c r="F11" s="76" t="s">
        <v>149</v>
      </c>
      <c r="G11" s="76" t="s">
        <v>135</v>
      </c>
      <c r="H11" s="77" t="s">
        <v>148</v>
      </c>
      <c r="I11" s="76" t="s">
        <v>138</v>
      </c>
      <c r="J11" s="84" t="s">
        <v>123</v>
      </c>
      <c r="K11" s="85" t="s">
        <v>149</v>
      </c>
      <c r="L11" s="109" t="s">
        <v>150</v>
      </c>
      <c r="M11" s="115" t="s">
        <v>104</v>
      </c>
      <c r="N11" s="115" t="s">
        <v>105</v>
      </c>
      <c r="O11" s="115" t="s">
        <v>96</v>
      </c>
      <c r="P11" s="115" t="s">
        <v>60</v>
      </c>
      <c r="Q11" s="115" t="s">
        <v>60</v>
      </c>
      <c r="R11" s="115" t="s">
        <v>60</v>
      </c>
      <c r="S11" s="115" t="s">
        <v>60</v>
      </c>
    </row>
    <row r="12" spans="2:19" ht="48" customHeight="1">
      <c r="B12" s="64" t="s">
        <v>1</v>
      </c>
      <c r="C12" s="74" t="s">
        <v>2</v>
      </c>
      <c r="D12" s="75" t="s">
        <v>5</v>
      </c>
      <c r="E12" s="75" t="str">
        <f t="shared" si="0"/>
        <v>処遇加算Ⅰ特定加算Ⅱベア加算</v>
      </c>
      <c r="F12" s="75" t="s">
        <v>124</v>
      </c>
      <c r="G12" s="76" t="s">
        <v>151</v>
      </c>
      <c r="H12" s="77" t="s">
        <v>152</v>
      </c>
      <c r="I12" s="76"/>
      <c r="J12" s="84"/>
      <c r="K12" s="85"/>
      <c r="L12" s="86"/>
      <c r="M12" s="116" t="s">
        <v>60</v>
      </c>
      <c r="N12" s="115" t="s">
        <v>60</v>
      </c>
      <c r="O12" s="115" t="s">
        <v>60</v>
      </c>
      <c r="P12" s="115" t="s">
        <v>60</v>
      </c>
      <c r="Q12" s="115" t="s">
        <v>60</v>
      </c>
      <c r="R12" s="115" t="s">
        <v>60</v>
      </c>
      <c r="S12" s="115" t="s">
        <v>60</v>
      </c>
    </row>
    <row r="13" spans="2:19" ht="48" customHeight="1">
      <c r="B13" s="64" t="s">
        <v>1</v>
      </c>
      <c r="C13" s="74" t="s">
        <v>2</v>
      </c>
      <c r="D13" s="75" t="s">
        <v>3</v>
      </c>
      <c r="E13" s="75" t="str">
        <f t="shared" si="0"/>
        <v>処遇加算Ⅰ特定加算Ⅱベア加算なし</v>
      </c>
      <c r="F13" s="75" t="s">
        <v>125</v>
      </c>
      <c r="G13" s="76" t="s">
        <v>151</v>
      </c>
      <c r="H13" s="77" t="s">
        <v>153</v>
      </c>
      <c r="I13" s="76" t="s">
        <v>154</v>
      </c>
      <c r="J13" s="110" t="s">
        <v>126</v>
      </c>
      <c r="K13" s="85"/>
      <c r="L13" s="86"/>
      <c r="M13" s="115" t="s">
        <v>104</v>
      </c>
      <c r="N13" s="115" t="s">
        <v>60</v>
      </c>
      <c r="O13" s="115" t="s">
        <v>60</v>
      </c>
      <c r="P13" s="115" t="s">
        <v>60</v>
      </c>
      <c r="Q13" s="115" t="s">
        <v>60</v>
      </c>
      <c r="R13" s="115" t="s">
        <v>60</v>
      </c>
      <c r="S13" s="115" t="s">
        <v>60</v>
      </c>
    </row>
    <row r="14" spans="2:19" ht="48" customHeight="1">
      <c r="B14" s="64" t="s">
        <v>21</v>
      </c>
      <c r="C14" s="74" t="s">
        <v>2</v>
      </c>
      <c r="D14" s="75" t="s">
        <v>5</v>
      </c>
      <c r="E14" s="75" t="str">
        <f t="shared" si="0"/>
        <v>処遇加算Ⅱ特定加算Ⅱベア加算</v>
      </c>
      <c r="F14" s="76" t="s">
        <v>155</v>
      </c>
      <c r="G14" s="76" t="s">
        <v>151</v>
      </c>
      <c r="H14" s="78" t="s">
        <v>140</v>
      </c>
      <c r="I14" s="76" t="s">
        <v>155</v>
      </c>
      <c r="J14" s="83" t="s">
        <v>156</v>
      </c>
      <c r="K14" s="117"/>
      <c r="L14" s="114"/>
      <c r="M14" s="115" t="s">
        <v>60</v>
      </c>
      <c r="N14" s="115" t="s">
        <v>60</v>
      </c>
      <c r="O14" s="115" t="s">
        <v>60</v>
      </c>
      <c r="P14" s="115" t="s">
        <v>103</v>
      </c>
      <c r="Q14" s="115" t="s">
        <v>60</v>
      </c>
      <c r="R14" s="115" t="s">
        <v>60</v>
      </c>
      <c r="S14" s="115" t="s">
        <v>60</v>
      </c>
    </row>
    <row r="15" spans="2:19" ht="48" customHeight="1">
      <c r="B15" s="64" t="s">
        <v>21</v>
      </c>
      <c r="C15" s="74" t="s">
        <v>2</v>
      </c>
      <c r="D15" s="75" t="s">
        <v>3</v>
      </c>
      <c r="E15" s="75" t="str">
        <f t="shared" si="0"/>
        <v>処遇加算Ⅱ特定加算Ⅱベア加算なし</v>
      </c>
      <c r="F15" s="76" t="s">
        <v>157</v>
      </c>
      <c r="G15" s="76" t="s">
        <v>151</v>
      </c>
      <c r="H15" s="77" t="s">
        <v>127</v>
      </c>
      <c r="I15" s="76" t="s">
        <v>154</v>
      </c>
      <c r="J15" s="84" t="s">
        <v>128</v>
      </c>
      <c r="K15" s="85" t="s">
        <v>157</v>
      </c>
      <c r="L15" s="86" t="s">
        <v>158</v>
      </c>
      <c r="M15" s="115" t="s">
        <v>104</v>
      </c>
      <c r="N15" s="115" t="s">
        <v>60</v>
      </c>
      <c r="O15" s="115" t="s">
        <v>60</v>
      </c>
      <c r="P15" s="115" t="s">
        <v>103</v>
      </c>
      <c r="Q15" s="115" t="s">
        <v>60</v>
      </c>
      <c r="R15" s="115" t="s">
        <v>60</v>
      </c>
      <c r="S15" s="115" t="s">
        <v>60</v>
      </c>
    </row>
    <row r="16" spans="2:19" ht="48" customHeight="1">
      <c r="B16" s="64" t="s">
        <v>22</v>
      </c>
      <c r="C16" s="74" t="s">
        <v>2</v>
      </c>
      <c r="D16" s="75" t="s">
        <v>5</v>
      </c>
      <c r="E16" s="75" t="str">
        <f t="shared" si="0"/>
        <v>処遇加算Ⅲ特定加算Ⅱベア加算</v>
      </c>
      <c r="F16" s="76" t="s">
        <v>159</v>
      </c>
      <c r="G16" s="76" t="s">
        <v>151</v>
      </c>
      <c r="H16" s="78" t="s">
        <v>129</v>
      </c>
      <c r="I16" s="76" t="s">
        <v>159</v>
      </c>
      <c r="J16" s="110" t="s">
        <v>160</v>
      </c>
      <c r="K16" s="117"/>
      <c r="L16" s="114"/>
      <c r="M16" s="116" t="s">
        <v>60</v>
      </c>
      <c r="N16" s="115" t="s">
        <v>105</v>
      </c>
      <c r="O16" s="115" t="s">
        <v>96</v>
      </c>
      <c r="P16" s="115" t="s">
        <v>60</v>
      </c>
      <c r="Q16" s="115" t="s">
        <v>60</v>
      </c>
      <c r="R16" s="115" t="s">
        <v>60</v>
      </c>
      <c r="S16" s="115" t="s">
        <v>60</v>
      </c>
    </row>
    <row r="17" spans="2:19" ht="48" customHeight="1">
      <c r="B17" s="64" t="s">
        <v>22</v>
      </c>
      <c r="C17" s="74" t="s">
        <v>2</v>
      </c>
      <c r="D17" s="75" t="s">
        <v>3</v>
      </c>
      <c r="E17" s="75" t="str">
        <f t="shared" si="0"/>
        <v>処遇加算Ⅲ特定加算Ⅱベア加算なし</v>
      </c>
      <c r="F17" s="76" t="s">
        <v>162</v>
      </c>
      <c r="G17" s="80" t="s">
        <v>151</v>
      </c>
      <c r="H17" s="108" t="s">
        <v>130</v>
      </c>
      <c r="I17" s="76" t="s">
        <v>159</v>
      </c>
      <c r="J17" s="78" t="s">
        <v>161</v>
      </c>
      <c r="K17" s="87" t="s">
        <v>162</v>
      </c>
      <c r="L17" s="111" t="s">
        <v>163</v>
      </c>
      <c r="M17" s="115" t="s">
        <v>104</v>
      </c>
      <c r="N17" s="115" t="s">
        <v>105</v>
      </c>
      <c r="O17" s="115" t="s">
        <v>96</v>
      </c>
      <c r="P17" s="115" t="s">
        <v>60</v>
      </c>
      <c r="Q17" s="115" t="s">
        <v>60</v>
      </c>
      <c r="R17" s="115" t="s">
        <v>60</v>
      </c>
      <c r="S17" s="115" t="s">
        <v>60</v>
      </c>
    </row>
    <row r="18" spans="2:19" ht="48" customHeight="1">
      <c r="B18" s="64" t="s">
        <v>1</v>
      </c>
      <c r="C18" s="74" t="s">
        <v>4</v>
      </c>
      <c r="D18" s="75" t="s">
        <v>5</v>
      </c>
      <c r="E18" s="75" t="str">
        <f t="shared" si="0"/>
        <v>処遇加算Ⅰ特定加算なしベア加算</v>
      </c>
      <c r="F18" s="89" t="s">
        <v>165</v>
      </c>
      <c r="G18" s="80" t="s">
        <v>151</v>
      </c>
      <c r="H18" s="90" t="s">
        <v>164</v>
      </c>
      <c r="I18" s="91" t="s">
        <v>165</v>
      </c>
      <c r="J18" s="77" t="s">
        <v>166</v>
      </c>
      <c r="K18" s="76"/>
      <c r="L18" s="79"/>
      <c r="M18" s="116" t="s">
        <v>60</v>
      </c>
      <c r="N18" s="115" t="s">
        <v>60</v>
      </c>
      <c r="O18" s="115" t="s">
        <v>60</v>
      </c>
      <c r="P18" s="115" t="s">
        <v>60</v>
      </c>
      <c r="Q18" s="115" t="s">
        <v>106</v>
      </c>
      <c r="R18" s="115" t="s">
        <v>60</v>
      </c>
      <c r="S18" s="115" t="s">
        <v>107</v>
      </c>
    </row>
    <row r="19" spans="2:19" ht="48" customHeight="1">
      <c r="B19" s="64" t="s">
        <v>1</v>
      </c>
      <c r="C19" s="74" t="s">
        <v>4</v>
      </c>
      <c r="D19" s="75" t="s">
        <v>3</v>
      </c>
      <c r="E19" s="75" t="str">
        <f t="shared" si="0"/>
        <v>処遇加算Ⅰ特定加算なしベア加算なし</v>
      </c>
      <c r="F19" s="89" t="s">
        <v>184</v>
      </c>
      <c r="G19" s="85" t="s">
        <v>151</v>
      </c>
      <c r="H19" s="92" t="s">
        <v>167</v>
      </c>
      <c r="I19" s="91" t="s">
        <v>165</v>
      </c>
      <c r="J19" s="77" t="s">
        <v>131</v>
      </c>
      <c r="K19" s="76" t="s">
        <v>168</v>
      </c>
      <c r="L19" s="78" t="s">
        <v>132</v>
      </c>
      <c r="M19" s="115" t="s">
        <v>104</v>
      </c>
      <c r="N19" s="115" t="s">
        <v>60</v>
      </c>
      <c r="O19" s="115" t="s">
        <v>60</v>
      </c>
      <c r="P19" s="115" t="s">
        <v>60</v>
      </c>
      <c r="Q19" s="115" t="s">
        <v>106</v>
      </c>
      <c r="R19" s="115" t="s">
        <v>60</v>
      </c>
      <c r="S19" s="115" t="s">
        <v>107</v>
      </c>
    </row>
    <row r="20" spans="2:19" ht="48" customHeight="1">
      <c r="B20" s="64" t="s">
        <v>21</v>
      </c>
      <c r="C20" s="74" t="s">
        <v>4</v>
      </c>
      <c r="D20" s="75" t="s">
        <v>5</v>
      </c>
      <c r="E20" s="75" t="str">
        <f t="shared" si="0"/>
        <v>処遇加算Ⅱ特定加算なしベア加算</v>
      </c>
      <c r="F20" s="76" t="s">
        <v>171</v>
      </c>
      <c r="G20" s="87" t="s">
        <v>169</v>
      </c>
      <c r="H20" s="88" t="s">
        <v>170</v>
      </c>
      <c r="I20" s="91" t="s">
        <v>165</v>
      </c>
      <c r="J20" s="112" t="s">
        <v>133</v>
      </c>
      <c r="K20" s="76" t="s">
        <v>171</v>
      </c>
      <c r="L20" s="77" t="s">
        <v>172</v>
      </c>
      <c r="M20" s="116" t="s">
        <v>60</v>
      </c>
      <c r="N20" s="115" t="s">
        <v>60</v>
      </c>
      <c r="O20" s="115" t="s">
        <v>60</v>
      </c>
      <c r="P20" s="115" t="s">
        <v>60</v>
      </c>
      <c r="Q20" s="115" t="s">
        <v>106</v>
      </c>
      <c r="R20" s="115" t="s">
        <v>60</v>
      </c>
      <c r="S20" s="115" t="s">
        <v>107</v>
      </c>
    </row>
    <row r="21" spans="2:19" ht="48" customHeight="1">
      <c r="B21" s="64" t="s">
        <v>21</v>
      </c>
      <c r="C21" s="74" t="s">
        <v>4</v>
      </c>
      <c r="D21" s="75" t="s">
        <v>3</v>
      </c>
      <c r="E21" s="75" t="str">
        <f t="shared" si="0"/>
        <v>処遇加算Ⅱ特定加算なしベア加算なし</v>
      </c>
      <c r="F21" s="76" t="s">
        <v>175</v>
      </c>
      <c r="G21" s="76" t="s">
        <v>173</v>
      </c>
      <c r="H21" s="77" t="s">
        <v>127</v>
      </c>
      <c r="I21" s="76" t="s">
        <v>171</v>
      </c>
      <c r="J21" s="112" t="s">
        <v>174</v>
      </c>
      <c r="K21" s="76" t="s">
        <v>175</v>
      </c>
      <c r="L21" s="113" t="s">
        <v>134</v>
      </c>
      <c r="M21" s="115" t="s">
        <v>104</v>
      </c>
      <c r="N21" s="115" t="s">
        <v>60</v>
      </c>
      <c r="O21" s="115" t="s">
        <v>60</v>
      </c>
      <c r="P21" s="115" t="s">
        <v>60</v>
      </c>
      <c r="Q21" s="115" t="s">
        <v>106</v>
      </c>
      <c r="R21" s="115" t="s">
        <v>60</v>
      </c>
      <c r="S21" s="115" t="s">
        <v>107</v>
      </c>
    </row>
    <row r="22" spans="2:19" ht="48" customHeight="1">
      <c r="B22" s="64" t="s">
        <v>22</v>
      </c>
      <c r="C22" s="74" t="s">
        <v>4</v>
      </c>
      <c r="D22" s="75" t="s">
        <v>5</v>
      </c>
      <c r="E22" s="75" t="str">
        <f t="shared" si="0"/>
        <v>処遇加算Ⅲ特定加算なしベア加算</v>
      </c>
      <c r="F22" s="76" t="s">
        <v>177</v>
      </c>
      <c r="G22" s="76" t="s">
        <v>173</v>
      </c>
      <c r="H22" s="77" t="s">
        <v>129</v>
      </c>
      <c r="I22" s="76" t="s">
        <v>171</v>
      </c>
      <c r="J22" s="78" t="s">
        <v>176</v>
      </c>
      <c r="K22" s="76" t="s">
        <v>177</v>
      </c>
      <c r="L22" s="79" t="s">
        <v>178</v>
      </c>
      <c r="M22" s="115" t="s">
        <v>60</v>
      </c>
      <c r="N22" s="115" t="s">
        <v>105</v>
      </c>
      <c r="O22" s="115" t="s">
        <v>96</v>
      </c>
      <c r="P22" s="115" t="s">
        <v>60</v>
      </c>
      <c r="Q22" s="115" t="s">
        <v>106</v>
      </c>
      <c r="R22" s="115" t="s">
        <v>60</v>
      </c>
      <c r="S22" s="115" t="s">
        <v>107</v>
      </c>
    </row>
    <row r="23" spans="2:19" ht="48" customHeight="1">
      <c r="B23" s="64" t="s">
        <v>22</v>
      </c>
      <c r="C23" s="74" t="s">
        <v>4</v>
      </c>
      <c r="D23" s="75" t="s">
        <v>3</v>
      </c>
      <c r="E23" s="75" t="str">
        <f t="shared" si="0"/>
        <v>処遇加算Ⅲ特定加算なしベア加算なし</v>
      </c>
      <c r="F23" s="76" t="s">
        <v>181</v>
      </c>
      <c r="G23" s="76" t="s">
        <v>171</v>
      </c>
      <c r="H23" s="77" t="s">
        <v>179</v>
      </c>
      <c r="I23" s="76" t="s">
        <v>175</v>
      </c>
      <c r="J23" s="78" t="s">
        <v>180</v>
      </c>
      <c r="K23" s="76" t="s">
        <v>181</v>
      </c>
      <c r="L23" s="79" t="s">
        <v>182</v>
      </c>
      <c r="M23" s="115" t="s">
        <v>104</v>
      </c>
      <c r="N23" s="115" t="s">
        <v>105</v>
      </c>
      <c r="O23" s="115" t="s">
        <v>96</v>
      </c>
      <c r="P23" s="115" t="s">
        <v>60</v>
      </c>
      <c r="Q23" s="115" t="s">
        <v>106</v>
      </c>
      <c r="R23" s="115" t="s">
        <v>60</v>
      </c>
      <c r="S23" s="115" t="s">
        <v>107</v>
      </c>
    </row>
    <row r="24" spans="2:19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  <c r="M24" s="63"/>
      <c r="N24" s="63"/>
      <c r="O24" s="63"/>
      <c r="P24" s="63"/>
      <c r="Q24" s="63"/>
      <c r="R24" s="63"/>
      <c r="S24" s="63"/>
    </row>
    <row r="25" spans="2:19" ht="21.6">
      <c r="B25" s="63"/>
      <c r="C25" s="63"/>
      <c r="D25" s="63"/>
      <c r="E25" s="63"/>
      <c r="F25" s="63"/>
      <c r="G25" s="63"/>
      <c r="H25" s="62"/>
      <c r="L25" s="69">
        <v>1</v>
      </c>
      <c r="M25" s="63"/>
      <c r="N25" s="63"/>
      <c r="O25" s="63"/>
      <c r="P25" s="63"/>
      <c r="Q25" s="70" t="s">
        <v>82</v>
      </c>
      <c r="R25" s="70" t="s">
        <v>83</v>
      </c>
      <c r="S25" s="70" t="s">
        <v>82</v>
      </c>
    </row>
  </sheetData>
  <autoFilter ref="B5:S23" xr:uid="{CF814478-8D5C-4908-A1C7-699C612E294F}">
    <filterColumn colId="5" showButton="0"/>
  </autoFilter>
  <mergeCells count="15">
    <mergeCell ref="S3:S5"/>
    <mergeCell ref="M3:M5"/>
    <mergeCell ref="N3:N5"/>
    <mergeCell ref="O3:O5"/>
    <mergeCell ref="P3:P5"/>
    <mergeCell ref="Q3:Q5"/>
    <mergeCell ref="R3:R5"/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冨士 佳紀</cp:lastModifiedBy>
  <cp:lastPrinted>2024-03-11T13:42:51Z</cp:lastPrinted>
  <dcterms:created xsi:type="dcterms:W3CDTF">2015-06-05T18:19:34Z</dcterms:created>
  <dcterms:modified xsi:type="dcterms:W3CDTF">2024-03-18T08:13:14Z</dcterms:modified>
</cp:coreProperties>
</file>