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00099\OneDrive - 福井県\デスクトップ\OneDrive_5_2026-6-12\様式\"/>
    </mc:Choice>
  </mc:AlternateContent>
  <xr:revisionPtr revIDLastSave="0" documentId="13_ncr:1_{787CE054-D05A-4E10-85F3-1ACB06F6374F}" xr6:coauthVersionLast="47" xr6:coauthVersionMax="47" xr10:uidLastSave="{00000000-0000-0000-0000-000000000000}"/>
  <bookViews>
    <workbookView xWindow="-28920" yWindow="-120" windowWidth="29040" windowHeight="15720" tabRatio="500" xr2:uid="{00000000-000D-0000-FFFF-FFFF00000000}"/>
  </bookViews>
  <sheets>
    <sheet name="（別添２）補助金精算額調書　実施事業所一覧" sheetId="3" r:id="rId1"/>
    <sheet name="（別添２）補助金精算額調書　概要" sheetId="24" r:id="rId2"/>
    <sheet name="（別添２）補助金精算額調書パッケージ型①" sheetId="25" r:id="rId3"/>
    <sheet name="（別添２）補助金精算額調書パッケージ型②" sheetId="26" r:id="rId4"/>
    <sheet name="（別添２）補助金精算額調書パッケージ型 ③" sheetId="27" r:id="rId5"/>
    <sheet name="（別添２）補助金精算額調書パッケージ型相当" sheetId="28" r:id="rId6"/>
    <sheet name="補助金精算額調書１" sheetId="1" r:id="rId7"/>
    <sheet name="補助金精算額調書２" sheetId="5" r:id="rId8"/>
    <sheet name="補助金精算額調書３" sheetId="6" r:id="rId9"/>
    <sheet name="補助金精算額調書４" sheetId="7" r:id="rId10"/>
    <sheet name="補助金精算額調書５" sheetId="8" r:id="rId11"/>
    <sheet name="補助金精算額調書６" sheetId="9" r:id="rId12"/>
    <sheet name="補助金精算額調書７" sheetId="10" r:id="rId13"/>
    <sheet name="補助金精算額調書８" sheetId="11" r:id="rId14"/>
    <sheet name="補助金精算額調書９" sheetId="12" r:id="rId15"/>
    <sheet name="補助金精算額調書１０" sheetId="13" r:id="rId16"/>
    <sheet name="補助金精算額調書１１" sheetId="14" r:id="rId17"/>
    <sheet name="補助金精算額調書１２" sheetId="15" r:id="rId18"/>
    <sheet name="補助金精算額調書１３" sheetId="16" r:id="rId19"/>
    <sheet name="補助金精算額調書１４" sheetId="17" r:id="rId20"/>
    <sheet name="補助金精算額調書１５" sheetId="18" r:id="rId21"/>
    <sheet name="補助金精算額調書１６" sheetId="19" r:id="rId22"/>
    <sheet name="補助金精算額調書１７" sheetId="20" r:id="rId23"/>
    <sheet name="補助金精算額調書１８" sheetId="21" r:id="rId24"/>
    <sheet name="補助金精算額調書１９" sheetId="22" r:id="rId25"/>
    <sheet name="補助金精算額調書２０" sheetId="23" r:id="rId26"/>
    <sheet name="データ" sheetId="2" r:id="rId27"/>
    <sheet name="データ (2)" sheetId="29" r:id="rId28"/>
  </sheets>
  <externalReferences>
    <externalReference r:id="rId29"/>
    <externalReference r:id="rId30"/>
  </externalReferences>
  <definedNames>
    <definedName name="①">'[1]様式１及び様式１－２'!#REF!</definedName>
    <definedName name="②">'[1]様式１及び様式１－２'!#REF!</definedName>
    <definedName name="③">'[1]様式１及び様式１－２'!#REF!</definedName>
    <definedName name="④">'[1]様式１及び様式１－２'!#REF!</definedName>
    <definedName name="⑤">'[1]様式１及び様式１－２'!#REF!</definedName>
    <definedName name="⑥">'[1]様式１及び様式１－２'!#REF!</definedName>
    <definedName name="_xlnm.Print_Area" localSheetId="1">'（別添２）補助金精算額調書　概要'!$A$1:$H$10</definedName>
    <definedName name="_xlnm.Print_Area" localSheetId="0">'（別添２）補助金精算額調書　実施事業所一覧'!$A$1:$H$33</definedName>
    <definedName name="_xlnm.Print_Area" localSheetId="4">'（別添２）補助金精算額調書パッケージ型 ③'!$A$1:$J$21</definedName>
    <definedName name="_xlnm.Print_Area" localSheetId="2">'（別添２）補助金精算額調書パッケージ型①'!$A$1:$I$14</definedName>
    <definedName name="_xlnm.Print_Area" localSheetId="3">'（別添２）補助金精算額調書パッケージ型②'!$A$1:$F$19</definedName>
    <definedName name="_xlnm.Print_Area" localSheetId="5">'（別添２）補助金精算額調書パッケージ型相当'!$A$1:$J$31</definedName>
    <definedName name="_xlnm.Print_Area" localSheetId="6">補助金精算額調書１!$A$1:$J$84</definedName>
    <definedName name="_xlnm.Print_Area" localSheetId="15">補助金精算額調書１０!$A$1:$J$84</definedName>
    <definedName name="_xlnm.Print_Area" localSheetId="16">補助金精算額調書１１!$A$1:$J$84</definedName>
    <definedName name="_xlnm.Print_Area" localSheetId="17">補助金精算額調書１２!$A$1:$J$84</definedName>
    <definedName name="_xlnm.Print_Area" localSheetId="18">補助金精算額調書１３!$A$1:$J$84</definedName>
    <definedName name="_xlnm.Print_Area" localSheetId="19">補助金精算額調書１４!$A$1:$J$84</definedName>
    <definedName name="_xlnm.Print_Area" localSheetId="20">補助金精算額調書１５!$A$1:$J$84</definedName>
    <definedName name="_xlnm.Print_Area" localSheetId="21">補助金精算額調書１６!$A$1:$J$84</definedName>
    <definedName name="_xlnm.Print_Area" localSheetId="22">補助金精算額調書１７!$A$1:$J$84</definedName>
    <definedName name="_xlnm.Print_Area" localSheetId="23">補助金精算額調書１８!$A$1:$J$84</definedName>
    <definedName name="_xlnm.Print_Area" localSheetId="24">補助金精算額調書１９!$A$1:$J$84</definedName>
    <definedName name="_xlnm.Print_Area" localSheetId="7">補助金精算額調書２!$A$1:$J$84</definedName>
    <definedName name="_xlnm.Print_Area" localSheetId="25">補助金精算額調書２０!$A$1:$J$84</definedName>
    <definedName name="_xlnm.Print_Area" localSheetId="8">補助金精算額調書３!$A$1:$J$84</definedName>
    <definedName name="_xlnm.Print_Area" localSheetId="9">補助金精算額調書４!$A$1:$J$84</definedName>
    <definedName name="_xlnm.Print_Area" localSheetId="10">補助金精算額調書５!$A$1:$J$84</definedName>
    <definedName name="_xlnm.Print_Area" localSheetId="11">補助金精算額調書６!$A$1:$J$84</definedName>
    <definedName name="_xlnm.Print_Area" localSheetId="12">補助金精算額調書７!$A$1:$J$84</definedName>
    <definedName name="_xlnm.Print_Area" localSheetId="13">補助金精算額調書８!$A$1:$J$84</definedName>
    <definedName name="_xlnm.Print_Area" localSheetId="14">補助金精算額調書９!$A$1:$J$84</definedName>
    <definedName name="まるばつ">[2]リスト・集計用!$A$2:$A$3</definedName>
    <definedName name="対象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23" l="1"/>
  <c r="A25" i="22"/>
  <c r="A25" i="21"/>
  <c r="A25" i="20"/>
  <c r="A25" i="19"/>
  <c r="A25" i="18"/>
  <c r="A25" i="17"/>
  <c r="A25" i="16"/>
  <c r="A25" i="15"/>
  <c r="A25" i="14"/>
  <c r="A25" i="13"/>
  <c r="A25" i="12"/>
  <c r="A25" i="11"/>
  <c r="A25" i="10"/>
  <c r="A25" i="9"/>
  <c r="A25" i="8"/>
  <c r="A25" i="7"/>
  <c r="A25" i="6"/>
  <c r="A25" i="5"/>
  <c r="A25" i="1"/>
  <c r="F29" i="3"/>
  <c r="F28" i="3"/>
  <c r="D29" i="3"/>
  <c r="D28" i="3"/>
  <c r="C29" i="3"/>
  <c r="C28" i="3"/>
  <c r="E3" i="24" l="1"/>
  <c r="F4" i="25" s="1"/>
  <c r="O15" i="29"/>
  <c r="O14" i="29"/>
  <c r="O13" i="29"/>
  <c r="O12" i="29"/>
  <c r="K12" i="29"/>
  <c r="F22" i="28"/>
  <c r="D22" i="28"/>
  <c r="I21" i="28"/>
  <c r="H21" i="28"/>
  <c r="L21" i="28" s="1"/>
  <c r="J21" i="28" s="1"/>
  <c r="E21" i="28"/>
  <c r="G21" i="28" s="1"/>
  <c r="I20" i="28"/>
  <c r="H20" i="28"/>
  <c r="L20" i="28" s="1"/>
  <c r="J20" i="28" s="1"/>
  <c r="E20" i="28"/>
  <c r="G20" i="28" s="1"/>
  <c r="I19" i="28"/>
  <c r="H19" i="28"/>
  <c r="L19" i="28" s="1"/>
  <c r="J19" i="28" s="1"/>
  <c r="E19" i="28"/>
  <c r="G19" i="28" s="1"/>
  <c r="I18" i="28"/>
  <c r="H18" i="28"/>
  <c r="L18" i="28" s="1"/>
  <c r="J18" i="28" s="1"/>
  <c r="E18" i="28"/>
  <c r="G18" i="28" s="1"/>
  <c r="I17" i="28"/>
  <c r="H17" i="28"/>
  <c r="L17" i="28" s="1"/>
  <c r="J17" i="28" s="1"/>
  <c r="E17" i="28"/>
  <c r="G17" i="28" s="1"/>
  <c r="I16" i="28"/>
  <c r="H16" i="28"/>
  <c r="L16" i="28" s="1"/>
  <c r="J16" i="28" s="1"/>
  <c r="J22" i="28" s="1"/>
  <c r="E16" i="28"/>
  <c r="G16" i="28" s="1"/>
  <c r="H6" i="28"/>
  <c r="P2" i="29" s="1"/>
  <c r="Q2" i="29" s="1"/>
  <c r="H5" i="28"/>
  <c r="H4" i="28"/>
  <c r="F15" i="27"/>
  <c r="D15" i="27"/>
  <c r="J14" i="27"/>
  <c r="I14" i="27"/>
  <c r="H14" i="27"/>
  <c r="G14" i="27"/>
  <c r="E14" i="27"/>
  <c r="J13" i="27"/>
  <c r="I13" i="27"/>
  <c r="H13" i="27"/>
  <c r="E13" i="27"/>
  <c r="G13" i="27" s="1"/>
  <c r="J12" i="27"/>
  <c r="I12" i="27"/>
  <c r="H12" i="27"/>
  <c r="G12" i="27"/>
  <c r="E12" i="27"/>
  <c r="E15" i="27" s="1"/>
  <c r="J11" i="27"/>
  <c r="J15" i="27" s="1"/>
  <c r="I11" i="27"/>
  <c r="H11" i="27"/>
  <c r="E11" i="27"/>
  <c r="G11" i="27" s="1"/>
  <c r="J10" i="27"/>
  <c r="I10" i="27"/>
  <c r="H10" i="27"/>
  <c r="G10" i="27"/>
  <c r="E10" i="27"/>
  <c r="D12" i="26"/>
  <c r="B12" i="26"/>
  <c r="E11" i="26"/>
  <c r="E10" i="26"/>
  <c r="E9" i="26"/>
  <c r="E12" i="26" s="1"/>
  <c r="F8" i="26" s="1"/>
  <c r="E8" i="26"/>
  <c r="D13" i="25"/>
  <c r="F6" i="25"/>
  <c r="F5" i="25"/>
  <c r="E9" i="24"/>
  <c r="E8" i="24"/>
  <c r="F13" i="25" s="1"/>
  <c r="J23" i="28" l="1"/>
  <c r="G29" i="3" s="1"/>
  <c r="B13" i="25"/>
  <c r="E13" i="25" s="1"/>
  <c r="G13" i="25" s="1"/>
  <c r="H13" i="25" s="1"/>
  <c r="G28" i="3" s="1"/>
  <c r="G15" i="27"/>
  <c r="E22" i="28"/>
  <c r="G22" i="28" s="1"/>
  <c r="I27" i="28" s="1"/>
  <c r="G31" i="3" l="1"/>
  <c r="F31" i="3"/>
  <c r="G26" i="3" l="1"/>
  <c r="G25" i="3"/>
  <c r="G24" i="3"/>
  <c r="G23" i="3"/>
  <c r="G22" i="3"/>
  <c r="G21" i="3"/>
  <c r="G20" i="3"/>
  <c r="G19" i="3"/>
  <c r="G18" i="3"/>
  <c r="G17" i="3"/>
  <c r="G16" i="3"/>
  <c r="G15" i="3"/>
  <c r="G14" i="3"/>
  <c r="G13" i="3"/>
  <c r="G12" i="3"/>
  <c r="G11" i="3"/>
  <c r="G10" i="3"/>
  <c r="G9" i="3"/>
  <c r="G8" i="3"/>
  <c r="F26" i="3"/>
  <c r="F25" i="3"/>
  <c r="F24" i="3"/>
  <c r="F23" i="3"/>
  <c r="F22" i="3"/>
  <c r="F21" i="3"/>
  <c r="F20" i="3"/>
  <c r="F19" i="3"/>
  <c r="F18" i="3"/>
  <c r="F17" i="3"/>
  <c r="F16" i="3"/>
  <c r="F15" i="3"/>
  <c r="F14" i="3"/>
  <c r="F13" i="3"/>
  <c r="F12" i="3"/>
  <c r="F11" i="3"/>
  <c r="F10" i="3"/>
  <c r="F9" i="3"/>
  <c r="F8" i="3"/>
  <c r="F7" i="3"/>
  <c r="D26" i="3"/>
  <c r="D25" i="3"/>
  <c r="D24" i="3"/>
  <c r="D23" i="3"/>
  <c r="D22" i="3"/>
  <c r="D21" i="3"/>
  <c r="D20" i="3"/>
  <c r="D19" i="3"/>
  <c r="D18" i="3"/>
  <c r="D17" i="3"/>
  <c r="D16" i="3"/>
  <c r="D15" i="3"/>
  <c r="D14" i="3"/>
  <c r="D13" i="3"/>
  <c r="D12" i="3"/>
  <c r="D11" i="3"/>
  <c r="D10" i="3"/>
  <c r="D9" i="3"/>
  <c r="D8" i="3"/>
  <c r="C26" i="3"/>
  <c r="C25" i="3"/>
  <c r="C24" i="3"/>
  <c r="C23" i="3"/>
  <c r="C22" i="3"/>
  <c r="C21" i="3"/>
  <c r="C20" i="3"/>
  <c r="C19" i="3"/>
  <c r="C18" i="3"/>
  <c r="C17" i="3"/>
  <c r="C16" i="3"/>
  <c r="C15" i="3"/>
  <c r="C14" i="3"/>
  <c r="C13" i="3"/>
  <c r="C12" i="3"/>
  <c r="C11" i="3"/>
  <c r="C10" i="3"/>
  <c r="C9" i="3"/>
  <c r="C8" i="3"/>
  <c r="G7" i="3"/>
  <c r="D7" i="3"/>
  <c r="C7" i="3"/>
  <c r="I80" i="20"/>
  <c r="I80" i="21"/>
  <c r="I80" i="22"/>
  <c r="I80" i="23"/>
  <c r="I80" i="19"/>
  <c r="F75" i="12"/>
  <c r="F75" i="13"/>
  <c r="F75" i="14"/>
  <c r="F75" i="15"/>
  <c r="F75" i="16"/>
  <c r="F75" i="17"/>
  <c r="F75" i="18"/>
  <c r="F75" i="19"/>
  <c r="F75" i="20"/>
  <c r="F75" i="21"/>
  <c r="F75" i="22"/>
  <c r="F75" i="23"/>
  <c r="F75" i="11"/>
  <c r="F75" i="10"/>
  <c r="F75" i="9"/>
  <c r="F75" i="8"/>
  <c r="F75" i="7"/>
  <c r="F75" i="5"/>
  <c r="F75" i="1"/>
  <c r="J72" i="23"/>
  <c r="J73" i="23" s="1"/>
  <c r="F72" i="23"/>
  <c r="C72" i="23"/>
  <c r="G72" i="23" s="1"/>
  <c r="I70" i="23" s="1"/>
  <c r="G71" i="23"/>
  <c r="G70" i="23"/>
  <c r="J61" i="23"/>
  <c r="J62" i="23" s="1"/>
  <c r="F61" i="23"/>
  <c r="G61" i="23" s="1"/>
  <c r="F64" i="23" s="1"/>
  <c r="C61" i="23"/>
  <c r="G60" i="23"/>
  <c r="G59" i="23"/>
  <c r="G58" i="23"/>
  <c r="G57" i="23"/>
  <c r="G56" i="23"/>
  <c r="H55" i="23"/>
  <c r="G55" i="23"/>
  <c r="J49" i="23"/>
  <c r="J48" i="23"/>
  <c r="J47" i="23"/>
  <c r="J42" i="23"/>
  <c r="G42" i="23"/>
  <c r="F45" i="23" s="1"/>
  <c r="F42" i="23"/>
  <c r="C42" i="23"/>
  <c r="G41" i="23"/>
  <c r="G40" i="23"/>
  <c r="G39" i="23"/>
  <c r="G38" i="23"/>
  <c r="G37" i="23"/>
  <c r="G36" i="23"/>
  <c r="J30" i="23"/>
  <c r="J29" i="23"/>
  <c r="J28" i="23"/>
  <c r="H36" i="23" s="1"/>
  <c r="F24" i="23"/>
  <c r="D24" i="23"/>
  <c r="I23" i="23"/>
  <c r="H23" i="23"/>
  <c r="L23" i="23" s="1"/>
  <c r="J23" i="23" s="1"/>
  <c r="G23" i="23"/>
  <c r="E23" i="23"/>
  <c r="I22" i="23"/>
  <c r="H22" i="23"/>
  <c r="L22" i="23" s="1"/>
  <c r="J22" i="23" s="1"/>
  <c r="E22" i="23"/>
  <c r="G22" i="23" s="1"/>
  <c r="L21" i="23"/>
  <c r="J21" i="23" s="1"/>
  <c r="I21" i="23"/>
  <c r="H21" i="23"/>
  <c r="E21" i="23"/>
  <c r="G21" i="23" s="1"/>
  <c r="I20" i="23"/>
  <c r="L20" i="23" s="1"/>
  <c r="J20" i="23" s="1"/>
  <c r="H20" i="23"/>
  <c r="E20" i="23"/>
  <c r="G20" i="23" s="1"/>
  <c r="I19" i="23"/>
  <c r="H19" i="23"/>
  <c r="L19" i="23" s="1"/>
  <c r="J19" i="23" s="1"/>
  <c r="G19" i="23"/>
  <c r="E19" i="23"/>
  <c r="I18" i="23"/>
  <c r="H18" i="23"/>
  <c r="L18" i="23" s="1"/>
  <c r="J18" i="23" s="1"/>
  <c r="E18" i="23"/>
  <c r="E24" i="23" s="1"/>
  <c r="G24" i="23" s="1"/>
  <c r="H4" i="23"/>
  <c r="J72" i="22"/>
  <c r="J73" i="22" s="1"/>
  <c r="F72" i="22"/>
  <c r="G72" i="22" s="1"/>
  <c r="I70" i="22" s="1"/>
  <c r="C72" i="22"/>
  <c r="G71" i="22"/>
  <c r="G70" i="22"/>
  <c r="J61" i="22"/>
  <c r="J62" i="22" s="1"/>
  <c r="G61" i="22"/>
  <c r="F64" i="22" s="1"/>
  <c r="F61" i="22"/>
  <c r="C61" i="22"/>
  <c r="G60" i="22"/>
  <c r="G59" i="22"/>
  <c r="G58" i="22"/>
  <c r="G57" i="22"/>
  <c r="G56" i="22"/>
  <c r="G55" i="22"/>
  <c r="J49" i="22"/>
  <c r="J48" i="22"/>
  <c r="J47" i="22"/>
  <c r="H55" i="22" s="1"/>
  <c r="J42" i="22"/>
  <c r="F42" i="22"/>
  <c r="C42" i="22"/>
  <c r="G42" i="22" s="1"/>
  <c r="F45" i="22" s="1"/>
  <c r="G41" i="22"/>
  <c r="G40" i="22"/>
  <c r="G39" i="22"/>
  <c r="G38" i="22"/>
  <c r="G37" i="22"/>
  <c r="G36" i="22"/>
  <c r="J30" i="22"/>
  <c r="J29" i="22"/>
  <c r="J28" i="22"/>
  <c r="H36" i="22" s="1"/>
  <c r="I36" i="22" s="1"/>
  <c r="F24" i="22"/>
  <c r="D24" i="22"/>
  <c r="I23" i="22"/>
  <c r="H23" i="22"/>
  <c r="L23" i="22" s="1"/>
  <c r="J23" i="22" s="1"/>
  <c r="G23" i="22"/>
  <c r="E23" i="22"/>
  <c r="I22" i="22"/>
  <c r="H22" i="22"/>
  <c r="L22" i="22" s="1"/>
  <c r="J22" i="22" s="1"/>
  <c r="E22" i="22"/>
  <c r="G22" i="22" s="1"/>
  <c r="I21" i="22"/>
  <c r="L21" i="22" s="1"/>
  <c r="J21" i="22" s="1"/>
  <c r="H21" i="22"/>
  <c r="E21" i="22"/>
  <c r="G21" i="22" s="1"/>
  <c r="L20" i="22"/>
  <c r="J20" i="22"/>
  <c r="I20" i="22"/>
  <c r="H20" i="22"/>
  <c r="G20" i="22"/>
  <c r="E20" i="22"/>
  <c r="I19" i="22"/>
  <c r="H19" i="22"/>
  <c r="L19" i="22" s="1"/>
  <c r="J19" i="22" s="1"/>
  <c r="G19" i="22"/>
  <c r="E19" i="22"/>
  <c r="I18" i="22"/>
  <c r="H18" i="22"/>
  <c r="L18" i="22" s="1"/>
  <c r="J18" i="22" s="1"/>
  <c r="E18" i="22"/>
  <c r="E24" i="22" s="1"/>
  <c r="G24" i="22" s="1"/>
  <c r="H4" i="22"/>
  <c r="J72" i="21"/>
  <c r="J73" i="21" s="1"/>
  <c r="G72" i="21"/>
  <c r="I70" i="21" s="1"/>
  <c r="F72" i="21"/>
  <c r="C72" i="21"/>
  <c r="G71" i="21"/>
  <c r="G70" i="21"/>
  <c r="J61" i="21"/>
  <c r="J62" i="21" s="1"/>
  <c r="F61" i="21"/>
  <c r="C61" i="21"/>
  <c r="G61" i="21" s="1"/>
  <c r="F64" i="21" s="1"/>
  <c r="G60" i="21"/>
  <c r="G59" i="21"/>
  <c r="G58" i="21"/>
  <c r="G57" i="21"/>
  <c r="G56" i="21"/>
  <c r="G55" i="21"/>
  <c r="J49" i="21"/>
  <c r="J48" i="21"/>
  <c r="J47" i="21"/>
  <c r="H55" i="21" s="1"/>
  <c r="I55" i="21" s="1"/>
  <c r="J42" i="21"/>
  <c r="F42" i="21"/>
  <c r="C42" i="21"/>
  <c r="G42" i="21" s="1"/>
  <c r="F45" i="21" s="1"/>
  <c r="G41" i="21"/>
  <c r="G40" i="21"/>
  <c r="G39" i="21"/>
  <c r="G38" i="21"/>
  <c r="G37" i="21"/>
  <c r="G36" i="21"/>
  <c r="J30" i="21"/>
  <c r="J29" i="21"/>
  <c r="J28" i="21"/>
  <c r="H36" i="21" s="1"/>
  <c r="F24" i="21"/>
  <c r="D24" i="21"/>
  <c r="I23" i="21"/>
  <c r="L23" i="21" s="1"/>
  <c r="J23" i="21" s="1"/>
  <c r="H23" i="21"/>
  <c r="E23" i="21"/>
  <c r="G23" i="21" s="1"/>
  <c r="I22" i="21"/>
  <c r="H22" i="21"/>
  <c r="L22" i="21" s="1"/>
  <c r="J22" i="21" s="1"/>
  <c r="G22" i="21"/>
  <c r="E22" i="21"/>
  <c r="I21" i="21"/>
  <c r="H21" i="21"/>
  <c r="L21" i="21" s="1"/>
  <c r="J21" i="21" s="1"/>
  <c r="E21" i="21"/>
  <c r="G21" i="21" s="1"/>
  <c r="L20" i="21"/>
  <c r="J20" i="21" s="1"/>
  <c r="I20" i="21"/>
  <c r="H20" i="21"/>
  <c r="E20" i="21"/>
  <c r="G20" i="21" s="1"/>
  <c r="I19" i="21"/>
  <c r="L19" i="21" s="1"/>
  <c r="J19" i="21" s="1"/>
  <c r="H19" i="21"/>
  <c r="E19" i="21"/>
  <c r="G19" i="21" s="1"/>
  <c r="I18" i="21"/>
  <c r="H18" i="21"/>
  <c r="L18" i="21" s="1"/>
  <c r="J18" i="21" s="1"/>
  <c r="G18" i="21"/>
  <c r="E18" i="21"/>
  <c r="E24" i="21" s="1"/>
  <c r="G24" i="21" s="1"/>
  <c r="H4" i="21"/>
  <c r="J72" i="20"/>
  <c r="J73" i="20" s="1"/>
  <c r="F72" i="20"/>
  <c r="C72" i="20"/>
  <c r="G72" i="20" s="1"/>
  <c r="I70" i="20" s="1"/>
  <c r="G71" i="20"/>
  <c r="G70" i="20"/>
  <c r="J61" i="20"/>
  <c r="F61" i="20"/>
  <c r="C61" i="20"/>
  <c r="G61" i="20" s="1"/>
  <c r="F64" i="20" s="1"/>
  <c r="G60" i="20"/>
  <c r="G59" i="20"/>
  <c r="G58" i="20"/>
  <c r="G57" i="20"/>
  <c r="G56" i="20"/>
  <c r="G55" i="20"/>
  <c r="J49" i="20"/>
  <c r="J48" i="20"/>
  <c r="J47" i="20"/>
  <c r="H55" i="20" s="1"/>
  <c r="F45" i="20"/>
  <c r="J42" i="20"/>
  <c r="G42" i="20"/>
  <c r="F42" i="20"/>
  <c r="C42" i="20"/>
  <c r="G41" i="20"/>
  <c r="G40" i="20"/>
  <c r="G39" i="20"/>
  <c r="G38" i="20"/>
  <c r="G37" i="20"/>
  <c r="G36" i="20"/>
  <c r="J30" i="20"/>
  <c r="J29" i="20"/>
  <c r="J28" i="20"/>
  <c r="H36" i="20" s="1"/>
  <c r="F24" i="20"/>
  <c r="D24" i="20"/>
  <c r="L23" i="20"/>
  <c r="J23" i="20"/>
  <c r="I23" i="20"/>
  <c r="H23" i="20"/>
  <c r="G23" i="20"/>
  <c r="E23" i="20"/>
  <c r="I22" i="20"/>
  <c r="H22" i="20"/>
  <c r="L22" i="20" s="1"/>
  <c r="J22" i="20" s="1"/>
  <c r="G22" i="20"/>
  <c r="E22" i="20"/>
  <c r="I21" i="20"/>
  <c r="H21" i="20"/>
  <c r="L21" i="20" s="1"/>
  <c r="J21" i="20" s="1"/>
  <c r="E21" i="20"/>
  <c r="G21" i="20" s="1"/>
  <c r="I20" i="20"/>
  <c r="L20" i="20" s="1"/>
  <c r="J20" i="20" s="1"/>
  <c r="H20" i="20"/>
  <c r="E20" i="20"/>
  <c r="G20" i="20" s="1"/>
  <c r="L19" i="20"/>
  <c r="J19" i="20"/>
  <c r="I19" i="20"/>
  <c r="H19" i="20"/>
  <c r="G19" i="20"/>
  <c r="E19" i="20"/>
  <c r="I18" i="20"/>
  <c r="H18" i="20"/>
  <c r="L18" i="20" s="1"/>
  <c r="J18" i="20" s="1"/>
  <c r="G18" i="20"/>
  <c r="E18" i="20"/>
  <c r="E24" i="20" s="1"/>
  <c r="G24" i="20" s="1"/>
  <c r="H4" i="20"/>
  <c r="J72" i="19"/>
  <c r="J73" i="19" s="1"/>
  <c r="G72" i="19"/>
  <c r="I70" i="19" s="1"/>
  <c r="F72" i="19"/>
  <c r="C72" i="19"/>
  <c r="G71" i="19"/>
  <c r="G70" i="19"/>
  <c r="J61" i="19"/>
  <c r="J62" i="19" s="1"/>
  <c r="F61" i="19"/>
  <c r="G61" i="19" s="1"/>
  <c r="F64" i="19" s="1"/>
  <c r="C61" i="19"/>
  <c r="G60" i="19"/>
  <c r="G59" i="19"/>
  <c r="G58" i="19"/>
  <c r="G57" i="19"/>
  <c r="G56" i="19"/>
  <c r="H55" i="19"/>
  <c r="G55" i="19"/>
  <c r="J49" i="19"/>
  <c r="J48" i="19"/>
  <c r="J47" i="19"/>
  <c r="J42" i="19"/>
  <c r="G42" i="19"/>
  <c r="F45" i="19" s="1"/>
  <c r="F42" i="19"/>
  <c r="C42" i="19"/>
  <c r="G41" i="19"/>
  <c r="G40" i="19"/>
  <c r="G39" i="19"/>
  <c r="G38" i="19"/>
  <c r="G37" i="19"/>
  <c r="G36" i="19"/>
  <c r="J30" i="19"/>
  <c r="J29" i="19"/>
  <c r="J28" i="19"/>
  <c r="H36" i="19" s="1"/>
  <c r="F24" i="19"/>
  <c r="D24" i="19"/>
  <c r="I23" i="19"/>
  <c r="H23" i="19"/>
  <c r="L23" i="19" s="1"/>
  <c r="J23" i="19" s="1"/>
  <c r="G23" i="19"/>
  <c r="E23" i="19"/>
  <c r="I22" i="19"/>
  <c r="H22" i="19"/>
  <c r="L22" i="19" s="1"/>
  <c r="J22" i="19" s="1"/>
  <c r="G22" i="19"/>
  <c r="E22" i="19"/>
  <c r="L21" i="19"/>
  <c r="J21" i="19" s="1"/>
  <c r="I21" i="19"/>
  <c r="H21" i="19"/>
  <c r="E21" i="19"/>
  <c r="E24" i="19" s="1"/>
  <c r="G24" i="19" s="1"/>
  <c r="L20" i="19"/>
  <c r="J20" i="19" s="1"/>
  <c r="I20" i="19"/>
  <c r="H20" i="19"/>
  <c r="G20" i="19"/>
  <c r="E20" i="19"/>
  <c r="I19" i="19"/>
  <c r="H19" i="19"/>
  <c r="L19" i="19" s="1"/>
  <c r="J19" i="19" s="1"/>
  <c r="G19" i="19"/>
  <c r="E19" i="19"/>
  <c r="I18" i="19"/>
  <c r="H18" i="19"/>
  <c r="L18" i="19" s="1"/>
  <c r="J18" i="19" s="1"/>
  <c r="G18" i="19"/>
  <c r="E18" i="19"/>
  <c r="H4" i="19"/>
  <c r="J72" i="18"/>
  <c r="J73" i="18" s="1"/>
  <c r="F72" i="18"/>
  <c r="G72" i="18" s="1"/>
  <c r="I70" i="18" s="1"/>
  <c r="C72" i="18"/>
  <c r="G71" i="18"/>
  <c r="G70" i="18"/>
  <c r="J61" i="18"/>
  <c r="G61" i="18"/>
  <c r="F64" i="18" s="1"/>
  <c r="F61" i="18"/>
  <c r="C61" i="18"/>
  <c r="G60" i="18"/>
  <c r="G59" i="18"/>
  <c r="G58" i="18"/>
  <c r="G57" i="18"/>
  <c r="G56" i="18"/>
  <c r="G55" i="18"/>
  <c r="J49" i="18"/>
  <c r="J48" i="18"/>
  <c r="J47" i="18"/>
  <c r="H55" i="18" s="1"/>
  <c r="J42" i="18"/>
  <c r="J43" i="18" s="1"/>
  <c r="F42" i="18"/>
  <c r="G42" i="18" s="1"/>
  <c r="F45" i="18" s="1"/>
  <c r="C42" i="18"/>
  <c r="G41" i="18"/>
  <c r="G40" i="18"/>
  <c r="G39" i="18"/>
  <c r="G38" i="18"/>
  <c r="G37" i="18"/>
  <c r="G36" i="18"/>
  <c r="J30" i="18"/>
  <c r="J29" i="18"/>
  <c r="J28" i="18"/>
  <c r="H36" i="18" s="1"/>
  <c r="I36" i="18" s="1"/>
  <c r="F24" i="18"/>
  <c r="D24" i="18"/>
  <c r="I23" i="18"/>
  <c r="H23" i="18"/>
  <c r="L23" i="18" s="1"/>
  <c r="J23" i="18" s="1"/>
  <c r="E23" i="18"/>
  <c r="G23" i="18" s="1"/>
  <c r="I22" i="18"/>
  <c r="H22" i="18"/>
  <c r="L22" i="18" s="1"/>
  <c r="J22" i="18" s="1"/>
  <c r="E22" i="18"/>
  <c r="G22" i="18" s="1"/>
  <c r="I21" i="18"/>
  <c r="H21" i="18"/>
  <c r="L21" i="18" s="1"/>
  <c r="J21" i="18" s="1"/>
  <c r="E21" i="18"/>
  <c r="G21" i="18" s="1"/>
  <c r="I20" i="18"/>
  <c r="H20" i="18"/>
  <c r="L20" i="18" s="1"/>
  <c r="J20" i="18" s="1"/>
  <c r="E20" i="18"/>
  <c r="G20" i="18" s="1"/>
  <c r="I19" i="18"/>
  <c r="H19" i="18"/>
  <c r="L19" i="18" s="1"/>
  <c r="J19" i="18" s="1"/>
  <c r="E19" i="18"/>
  <c r="G19" i="18" s="1"/>
  <c r="I18" i="18"/>
  <c r="H18" i="18"/>
  <c r="L18" i="18" s="1"/>
  <c r="J18" i="18" s="1"/>
  <c r="E18" i="18"/>
  <c r="E24" i="18" s="1"/>
  <c r="G24" i="18" s="1"/>
  <c r="I80" i="18" s="1"/>
  <c r="H4" i="18"/>
  <c r="J73" i="17"/>
  <c r="J72" i="17"/>
  <c r="G72" i="17"/>
  <c r="F72" i="17"/>
  <c r="C72" i="17"/>
  <c r="G71" i="17"/>
  <c r="G70" i="17"/>
  <c r="J61" i="17"/>
  <c r="F61" i="17"/>
  <c r="G61" i="17" s="1"/>
  <c r="F64" i="17" s="1"/>
  <c r="C61" i="17"/>
  <c r="G60" i="17"/>
  <c r="G59" i="17"/>
  <c r="G58" i="17"/>
  <c r="G57" i="17"/>
  <c r="G56" i="17"/>
  <c r="G55" i="17"/>
  <c r="J49" i="17"/>
  <c r="J48" i="17"/>
  <c r="J47" i="17"/>
  <c r="H55" i="17" s="1"/>
  <c r="I55" i="17" s="1"/>
  <c r="J42" i="17"/>
  <c r="G42" i="17"/>
  <c r="F45" i="17" s="1"/>
  <c r="F42" i="17"/>
  <c r="C42" i="17"/>
  <c r="G41" i="17"/>
  <c r="G40" i="17"/>
  <c r="G39" i="17"/>
  <c r="G38" i="17"/>
  <c r="G37" i="17"/>
  <c r="G36" i="17"/>
  <c r="J30" i="17"/>
  <c r="J29" i="17"/>
  <c r="J28" i="17"/>
  <c r="H36" i="17" s="1"/>
  <c r="F24" i="17"/>
  <c r="D24" i="17"/>
  <c r="I23" i="17"/>
  <c r="L23" i="17" s="1"/>
  <c r="J23" i="17" s="1"/>
  <c r="H23" i="17"/>
  <c r="G23" i="17"/>
  <c r="E23" i="17"/>
  <c r="I22" i="17"/>
  <c r="H22" i="17"/>
  <c r="L22" i="17" s="1"/>
  <c r="J22" i="17" s="1"/>
  <c r="G22" i="17"/>
  <c r="E22" i="17"/>
  <c r="I21" i="17"/>
  <c r="H21" i="17"/>
  <c r="L21" i="17" s="1"/>
  <c r="J21" i="17" s="1"/>
  <c r="G21" i="17"/>
  <c r="E21" i="17"/>
  <c r="L20" i="17"/>
  <c r="J20" i="17" s="1"/>
  <c r="I20" i="17"/>
  <c r="H20" i="17"/>
  <c r="E20" i="17"/>
  <c r="G20" i="17" s="1"/>
  <c r="I19" i="17"/>
  <c r="L19" i="17" s="1"/>
  <c r="J19" i="17" s="1"/>
  <c r="H19" i="17"/>
  <c r="G19" i="17"/>
  <c r="E19" i="17"/>
  <c r="I18" i="17"/>
  <c r="H18" i="17"/>
  <c r="L18" i="17" s="1"/>
  <c r="J18" i="17" s="1"/>
  <c r="G18" i="17"/>
  <c r="E18" i="17"/>
  <c r="E24" i="17" s="1"/>
  <c r="G24" i="17" s="1"/>
  <c r="I80" i="17" s="1"/>
  <c r="H4" i="17"/>
  <c r="J72" i="16"/>
  <c r="J73" i="16" s="1"/>
  <c r="F72" i="16"/>
  <c r="G72" i="16" s="1"/>
  <c r="I70" i="16" s="1"/>
  <c r="C72" i="16"/>
  <c r="G71" i="16"/>
  <c r="G70" i="16"/>
  <c r="J61" i="16"/>
  <c r="G61" i="16"/>
  <c r="F64" i="16" s="1"/>
  <c r="F61" i="16"/>
  <c r="C61" i="16"/>
  <c r="G60" i="16"/>
  <c r="G59" i="16"/>
  <c r="G58" i="16"/>
  <c r="G57" i="16"/>
  <c r="G56" i="16"/>
  <c r="G55" i="16"/>
  <c r="J49" i="16"/>
  <c r="J48" i="16"/>
  <c r="J47" i="16"/>
  <c r="H55" i="16" s="1"/>
  <c r="J42" i="16"/>
  <c r="J43" i="16" s="1"/>
  <c r="F42" i="16"/>
  <c r="C42" i="16"/>
  <c r="G42" i="16" s="1"/>
  <c r="F45" i="16" s="1"/>
  <c r="G41" i="16"/>
  <c r="G40" i="16"/>
  <c r="G39" i="16"/>
  <c r="G38" i="16"/>
  <c r="G37" i="16"/>
  <c r="G36" i="16"/>
  <c r="J30" i="16"/>
  <c r="J29" i="16"/>
  <c r="J28" i="16"/>
  <c r="H36" i="16" s="1"/>
  <c r="I36" i="16" s="1"/>
  <c r="F24" i="16"/>
  <c r="D24" i="16"/>
  <c r="I23" i="16"/>
  <c r="H23" i="16"/>
  <c r="L23" i="16" s="1"/>
  <c r="J23" i="16" s="1"/>
  <c r="G23" i="16"/>
  <c r="E23" i="16"/>
  <c r="I22" i="16"/>
  <c r="H22" i="16"/>
  <c r="L22" i="16" s="1"/>
  <c r="J22" i="16" s="1"/>
  <c r="E22" i="16"/>
  <c r="G22" i="16" s="1"/>
  <c r="I21" i="16"/>
  <c r="H21" i="16"/>
  <c r="L21" i="16" s="1"/>
  <c r="J21" i="16" s="1"/>
  <c r="E21" i="16"/>
  <c r="G21" i="16" s="1"/>
  <c r="L20" i="16"/>
  <c r="J20" i="16"/>
  <c r="I20" i="16"/>
  <c r="H20" i="16"/>
  <c r="E20" i="16"/>
  <c r="E24" i="16" s="1"/>
  <c r="G24" i="16" s="1"/>
  <c r="I19" i="16"/>
  <c r="H19" i="16"/>
  <c r="L19" i="16" s="1"/>
  <c r="J19" i="16" s="1"/>
  <c r="E19" i="16"/>
  <c r="G19" i="16" s="1"/>
  <c r="I18" i="16"/>
  <c r="H18" i="16"/>
  <c r="L18" i="16" s="1"/>
  <c r="J18" i="16" s="1"/>
  <c r="E18" i="16"/>
  <c r="G18" i="16" s="1"/>
  <c r="H4" i="16"/>
  <c r="J73" i="15"/>
  <c r="J72" i="15"/>
  <c r="G72" i="15"/>
  <c r="I70" i="15" s="1"/>
  <c r="F72" i="15"/>
  <c r="C72" i="15"/>
  <c r="G71" i="15"/>
  <c r="G70" i="15"/>
  <c r="J61" i="15"/>
  <c r="F61" i="15"/>
  <c r="C61" i="15"/>
  <c r="G61" i="15" s="1"/>
  <c r="F64" i="15" s="1"/>
  <c r="G60" i="15"/>
  <c r="G59" i="15"/>
  <c r="G58" i="15"/>
  <c r="G57" i="15"/>
  <c r="G56" i="15"/>
  <c r="G55" i="15"/>
  <c r="J49" i="15"/>
  <c r="J48" i="15"/>
  <c r="J47" i="15"/>
  <c r="H55" i="15" s="1"/>
  <c r="I55" i="15" s="1"/>
  <c r="J42" i="15"/>
  <c r="F42" i="15"/>
  <c r="C42" i="15"/>
  <c r="G42" i="15" s="1"/>
  <c r="F45" i="15" s="1"/>
  <c r="G41" i="15"/>
  <c r="G40" i="15"/>
  <c r="G39" i="15"/>
  <c r="G38" i="15"/>
  <c r="G37" i="15"/>
  <c r="G36" i="15"/>
  <c r="J30" i="15"/>
  <c r="J29" i="15"/>
  <c r="H36" i="15" s="1"/>
  <c r="J28" i="15"/>
  <c r="F24" i="15"/>
  <c r="E24" i="15"/>
  <c r="G24" i="15" s="1"/>
  <c r="D24" i="15"/>
  <c r="L23" i="15"/>
  <c r="J23" i="15" s="1"/>
  <c r="I23" i="15"/>
  <c r="H23" i="15"/>
  <c r="E23" i="15"/>
  <c r="G23" i="15" s="1"/>
  <c r="I22" i="15"/>
  <c r="L22" i="15" s="1"/>
  <c r="J22" i="15" s="1"/>
  <c r="H22" i="15"/>
  <c r="G22" i="15"/>
  <c r="E22" i="15"/>
  <c r="I21" i="15"/>
  <c r="H21" i="15"/>
  <c r="L21" i="15" s="1"/>
  <c r="J21" i="15" s="1"/>
  <c r="G21" i="15"/>
  <c r="E21" i="15"/>
  <c r="I20" i="15"/>
  <c r="H20" i="15"/>
  <c r="L20" i="15" s="1"/>
  <c r="J20" i="15" s="1"/>
  <c r="G20" i="15"/>
  <c r="E20" i="15"/>
  <c r="L19" i="15"/>
  <c r="J19" i="15" s="1"/>
  <c r="I19" i="15"/>
  <c r="H19" i="15"/>
  <c r="E19" i="15"/>
  <c r="G19" i="15" s="1"/>
  <c r="I18" i="15"/>
  <c r="L18" i="15" s="1"/>
  <c r="J18" i="15" s="1"/>
  <c r="H18" i="15"/>
  <c r="G18" i="15"/>
  <c r="E18" i="15"/>
  <c r="H4" i="15"/>
  <c r="J72" i="14"/>
  <c r="J73" i="14" s="1"/>
  <c r="F72" i="14"/>
  <c r="C72" i="14"/>
  <c r="G72" i="14" s="1"/>
  <c r="I70" i="14" s="1"/>
  <c r="G71" i="14"/>
  <c r="G70" i="14"/>
  <c r="J61" i="14"/>
  <c r="F61" i="14"/>
  <c r="C61" i="14"/>
  <c r="G61" i="14" s="1"/>
  <c r="F64" i="14" s="1"/>
  <c r="G60" i="14"/>
  <c r="G59" i="14"/>
  <c r="G58" i="14"/>
  <c r="G57" i="14"/>
  <c r="G56" i="14"/>
  <c r="G55" i="14"/>
  <c r="J49" i="14"/>
  <c r="J48" i="14"/>
  <c r="H55" i="14" s="1"/>
  <c r="J47" i="14"/>
  <c r="J42" i="14"/>
  <c r="F42" i="14"/>
  <c r="G42" i="14" s="1"/>
  <c r="F45" i="14" s="1"/>
  <c r="C42" i="14"/>
  <c r="G41" i="14"/>
  <c r="G40" i="14"/>
  <c r="G39" i="14"/>
  <c r="G38" i="14"/>
  <c r="G37" i="14"/>
  <c r="G36" i="14"/>
  <c r="J30" i="14"/>
  <c r="H36" i="14" s="1"/>
  <c r="J29" i="14"/>
  <c r="J28" i="14"/>
  <c r="F24" i="14"/>
  <c r="D24" i="14"/>
  <c r="L23" i="14"/>
  <c r="J23" i="14"/>
  <c r="I23" i="14"/>
  <c r="H23" i="14"/>
  <c r="E23" i="14"/>
  <c r="G23" i="14" s="1"/>
  <c r="I22" i="14"/>
  <c r="H22" i="14"/>
  <c r="L22" i="14" s="1"/>
  <c r="J22" i="14" s="1"/>
  <c r="G22" i="14"/>
  <c r="E22" i="14"/>
  <c r="I21" i="14"/>
  <c r="H21" i="14"/>
  <c r="L21" i="14" s="1"/>
  <c r="J21" i="14" s="1"/>
  <c r="E21" i="14"/>
  <c r="G21" i="14" s="1"/>
  <c r="I20" i="14"/>
  <c r="H20" i="14"/>
  <c r="L20" i="14" s="1"/>
  <c r="J20" i="14" s="1"/>
  <c r="E20" i="14"/>
  <c r="G20" i="14" s="1"/>
  <c r="L19" i="14"/>
  <c r="J19" i="14"/>
  <c r="I19" i="14"/>
  <c r="H19" i="14"/>
  <c r="E19" i="14"/>
  <c r="G19" i="14" s="1"/>
  <c r="I18" i="14"/>
  <c r="H18" i="14"/>
  <c r="L18" i="14" s="1"/>
  <c r="J18" i="14" s="1"/>
  <c r="G18" i="14"/>
  <c r="E18" i="14"/>
  <c r="H4" i="14"/>
  <c r="J73" i="13"/>
  <c r="J72" i="13"/>
  <c r="F72" i="13"/>
  <c r="C72" i="13"/>
  <c r="G72" i="13" s="1"/>
  <c r="I70" i="13" s="1"/>
  <c r="G71" i="13"/>
  <c r="G70" i="13"/>
  <c r="J61" i="13"/>
  <c r="F61" i="13"/>
  <c r="G61" i="13" s="1"/>
  <c r="F64" i="13" s="1"/>
  <c r="C61" i="13"/>
  <c r="G60" i="13"/>
  <c r="G59" i="13"/>
  <c r="G58" i="13"/>
  <c r="G57" i="13"/>
  <c r="G56" i="13"/>
  <c r="G55" i="13"/>
  <c r="J49" i="13"/>
  <c r="H55" i="13" s="1"/>
  <c r="J48" i="13"/>
  <c r="J47" i="13"/>
  <c r="J42" i="13"/>
  <c r="F42" i="13"/>
  <c r="C42" i="13"/>
  <c r="G42" i="13" s="1"/>
  <c r="F45" i="13" s="1"/>
  <c r="G41" i="13"/>
  <c r="G40" i="13"/>
  <c r="G39" i="13"/>
  <c r="G38" i="13"/>
  <c r="G37" i="13"/>
  <c r="G36" i="13"/>
  <c r="J30" i="13"/>
  <c r="J29" i="13"/>
  <c r="H36" i="13" s="1"/>
  <c r="I36" i="13" s="1"/>
  <c r="J28" i="13"/>
  <c r="F24" i="13"/>
  <c r="E24" i="13"/>
  <c r="G24" i="13" s="1"/>
  <c r="D24" i="13"/>
  <c r="I23" i="13"/>
  <c r="H23" i="13"/>
  <c r="L23" i="13" s="1"/>
  <c r="J23" i="13" s="1"/>
  <c r="G23" i="13"/>
  <c r="E23" i="13"/>
  <c r="L22" i="13"/>
  <c r="J22" i="13" s="1"/>
  <c r="I22" i="13"/>
  <c r="H22" i="13"/>
  <c r="E22" i="13"/>
  <c r="G22" i="13" s="1"/>
  <c r="I21" i="13"/>
  <c r="L21" i="13" s="1"/>
  <c r="J21" i="13" s="1"/>
  <c r="H21" i="13"/>
  <c r="G21" i="13"/>
  <c r="E21" i="13"/>
  <c r="I20" i="13"/>
  <c r="H20" i="13"/>
  <c r="L20" i="13" s="1"/>
  <c r="J20" i="13" s="1"/>
  <c r="G20" i="13"/>
  <c r="E20" i="13"/>
  <c r="I19" i="13"/>
  <c r="H19" i="13"/>
  <c r="L19" i="13" s="1"/>
  <c r="J19" i="13" s="1"/>
  <c r="G19" i="13"/>
  <c r="E19" i="13"/>
  <c r="L18" i="13"/>
  <c r="J18" i="13" s="1"/>
  <c r="I18" i="13"/>
  <c r="H18" i="13"/>
  <c r="E18" i="13"/>
  <c r="G18" i="13" s="1"/>
  <c r="H4" i="13"/>
  <c r="J73" i="12"/>
  <c r="J72" i="12"/>
  <c r="F72" i="12"/>
  <c r="G72" i="12" s="1"/>
  <c r="I70" i="12" s="1"/>
  <c r="C72" i="12"/>
  <c r="G71" i="12"/>
  <c r="G70" i="12"/>
  <c r="J61" i="12"/>
  <c r="F61" i="12"/>
  <c r="C61" i="12"/>
  <c r="G61" i="12" s="1"/>
  <c r="F64" i="12" s="1"/>
  <c r="G60" i="12"/>
  <c r="G59" i="12"/>
  <c r="G58" i="12"/>
  <c r="G57" i="12"/>
  <c r="G56" i="12"/>
  <c r="G55" i="12"/>
  <c r="J49" i="12"/>
  <c r="J48" i="12"/>
  <c r="H55" i="12" s="1"/>
  <c r="I55" i="12" s="1"/>
  <c r="J47" i="12"/>
  <c r="J42" i="12"/>
  <c r="J43" i="12" s="1"/>
  <c r="F42" i="12"/>
  <c r="G42" i="12" s="1"/>
  <c r="F45" i="12" s="1"/>
  <c r="C42" i="12"/>
  <c r="G41" i="12"/>
  <c r="G40" i="12"/>
  <c r="G39" i="12"/>
  <c r="G38" i="12"/>
  <c r="G37" i="12"/>
  <c r="H36" i="12"/>
  <c r="G36" i="12"/>
  <c r="J30" i="12"/>
  <c r="J29" i="12"/>
  <c r="J28" i="12"/>
  <c r="F24" i="12"/>
  <c r="D24" i="12"/>
  <c r="I23" i="12"/>
  <c r="H23" i="12"/>
  <c r="L23" i="12" s="1"/>
  <c r="J23" i="12" s="1"/>
  <c r="E23" i="12"/>
  <c r="G23" i="12" s="1"/>
  <c r="I22" i="12"/>
  <c r="L22" i="12" s="1"/>
  <c r="J22" i="12" s="1"/>
  <c r="H22" i="12"/>
  <c r="E22" i="12"/>
  <c r="G22" i="12" s="1"/>
  <c r="I21" i="12"/>
  <c r="H21" i="12"/>
  <c r="L21" i="12" s="1"/>
  <c r="J21" i="12" s="1"/>
  <c r="G21" i="12"/>
  <c r="E21" i="12"/>
  <c r="I20" i="12"/>
  <c r="H20" i="12"/>
  <c r="L20" i="12" s="1"/>
  <c r="J20" i="12" s="1"/>
  <c r="E20" i="12"/>
  <c r="G20" i="12" s="1"/>
  <c r="I19" i="12"/>
  <c r="H19" i="12"/>
  <c r="L19" i="12" s="1"/>
  <c r="J19" i="12" s="1"/>
  <c r="E19" i="12"/>
  <c r="G19" i="12" s="1"/>
  <c r="I18" i="12"/>
  <c r="L18" i="12" s="1"/>
  <c r="J18" i="12" s="1"/>
  <c r="H18" i="12"/>
  <c r="E18" i="12"/>
  <c r="E24" i="12" s="1"/>
  <c r="G24" i="12" s="1"/>
  <c r="I80" i="12" s="1"/>
  <c r="H4" i="12"/>
  <c r="J72" i="11"/>
  <c r="J73" i="11" s="1"/>
  <c r="F72" i="11"/>
  <c r="C72" i="11"/>
  <c r="G72" i="11" s="1"/>
  <c r="I70" i="11" s="1"/>
  <c r="G71" i="11"/>
  <c r="G70" i="11"/>
  <c r="J61" i="11"/>
  <c r="J62" i="11" s="1"/>
  <c r="F61" i="11"/>
  <c r="G61" i="11" s="1"/>
  <c r="F64" i="11" s="1"/>
  <c r="C61" i="11"/>
  <c r="G60" i="11"/>
  <c r="G59" i="11"/>
  <c r="G58" i="11"/>
  <c r="G57" i="11"/>
  <c r="G56" i="11"/>
  <c r="H55" i="11"/>
  <c r="G55" i="11"/>
  <c r="J49" i="11"/>
  <c r="J48" i="11"/>
  <c r="J47" i="11"/>
  <c r="J42" i="11"/>
  <c r="G42" i="11"/>
  <c r="F45" i="11" s="1"/>
  <c r="F42" i="11"/>
  <c r="C42" i="11"/>
  <c r="G41" i="11"/>
  <c r="G40" i="11"/>
  <c r="G39" i="11"/>
  <c r="G38" i="11"/>
  <c r="G37" i="11"/>
  <c r="G36" i="11"/>
  <c r="J30" i="11"/>
  <c r="J29" i="11"/>
  <c r="J28" i="11"/>
  <c r="H36" i="11" s="1"/>
  <c r="F24" i="11"/>
  <c r="D24" i="11"/>
  <c r="I23" i="11"/>
  <c r="H23" i="11"/>
  <c r="L23" i="11" s="1"/>
  <c r="J23" i="11" s="1"/>
  <c r="G23" i="11"/>
  <c r="E23" i="11"/>
  <c r="I22" i="11"/>
  <c r="H22" i="11"/>
  <c r="L22" i="11" s="1"/>
  <c r="J22" i="11" s="1"/>
  <c r="G22" i="11"/>
  <c r="E22" i="11"/>
  <c r="L21" i="11"/>
  <c r="J21" i="11" s="1"/>
  <c r="I21" i="11"/>
  <c r="H21" i="11"/>
  <c r="E21" i="11"/>
  <c r="G21" i="11" s="1"/>
  <c r="I20" i="11"/>
  <c r="H20" i="11"/>
  <c r="L20" i="11" s="1"/>
  <c r="J20" i="11" s="1"/>
  <c r="E20" i="11"/>
  <c r="G20" i="11" s="1"/>
  <c r="I19" i="11"/>
  <c r="H19" i="11"/>
  <c r="L19" i="11" s="1"/>
  <c r="J19" i="11" s="1"/>
  <c r="E19" i="11"/>
  <c r="G19" i="11" s="1"/>
  <c r="I18" i="11"/>
  <c r="H18" i="11"/>
  <c r="L18" i="11" s="1"/>
  <c r="J18" i="11" s="1"/>
  <c r="G18" i="11"/>
  <c r="E18" i="11"/>
  <c r="E24" i="11" s="1"/>
  <c r="G24" i="11" s="1"/>
  <c r="I80" i="11" s="1"/>
  <c r="H4" i="11"/>
  <c r="J72" i="10"/>
  <c r="J73" i="10" s="1"/>
  <c r="F72" i="10"/>
  <c r="C72" i="10"/>
  <c r="G72" i="10" s="1"/>
  <c r="I70" i="10" s="1"/>
  <c r="G71" i="10"/>
  <c r="G70" i="10"/>
  <c r="J61" i="10"/>
  <c r="F61" i="10"/>
  <c r="G61" i="10" s="1"/>
  <c r="F64" i="10" s="1"/>
  <c r="C61" i="10"/>
  <c r="G60" i="10"/>
  <c r="G59" i="10"/>
  <c r="G58" i="10"/>
  <c r="G57" i="10"/>
  <c r="G56" i="10"/>
  <c r="H55" i="10"/>
  <c r="G55" i="10"/>
  <c r="J49" i="10"/>
  <c r="J48" i="10"/>
  <c r="J47" i="10"/>
  <c r="J42" i="10"/>
  <c r="G42" i="10"/>
  <c r="F45" i="10" s="1"/>
  <c r="F42" i="10"/>
  <c r="C42" i="10"/>
  <c r="G41" i="10"/>
  <c r="G40" i="10"/>
  <c r="G39" i="10"/>
  <c r="G38" i="10"/>
  <c r="G37" i="10"/>
  <c r="G36" i="10"/>
  <c r="J30" i="10"/>
  <c r="J29" i="10"/>
  <c r="J28" i="10"/>
  <c r="H36" i="10" s="1"/>
  <c r="I36" i="10" s="1"/>
  <c r="F24" i="10"/>
  <c r="D24" i="10"/>
  <c r="I23" i="10"/>
  <c r="H23" i="10"/>
  <c r="L23" i="10" s="1"/>
  <c r="J23" i="10" s="1"/>
  <c r="G23" i="10"/>
  <c r="E23" i="10"/>
  <c r="I22" i="10"/>
  <c r="H22" i="10"/>
  <c r="L22" i="10" s="1"/>
  <c r="J22" i="10" s="1"/>
  <c r="E22" i="10"/>
  <c r="G22" i="10" s="1"/>
  <c r="L21" i="10"/>
  <c r="J21" i="10" s="1"/>
  <c r="I21" i="10"/>
  <c r="H21" i="10"/>
  <c r="E21" i="10"/>
  <c r="G21" i="10" s="1"/>
  <c r="I20" i="10"/>
  <c r="L20" i="10" s="1"/>
  <c r="J20" i="10" s="1"/>
  <c r="H20" i="10"/>
  <c r="G20" i="10"/>
  <c r="E20" i="10"/>
  <c r="I19" i="10"/>
  <c r="H19" i="10"/>
  <c r="L19" i="10" s="1"/>
  <c r="J19" i="10" s="1"/>
  <c r="G19" i="10"/>
  <c r="E19" i="10"/>
  <c r="I18" i="10"/>
  <c r="H18" i="10"/>
  <c r="L18" i="10" s="1"/>
  <c r="J18" i="10" s="1"/>
  <c r="E18" i="10"/>
  <c r="E24" i="10" s="1"/>
  <c r="G24" i="10" s="1"/>
  <c r="I80" i="10" s="1"/>
  <c r="H4" i="10"/>
  <c r="J73" i="9"/>
  <c r="J72" i="9"/>
  <c r="F72" i="9"/>
  <c r="G72" i="9" s="1"/>
  <c r="I70" i="9" s="1"/>
  <c r="C72" i="9"/>
  <c r="G71" i="9"/>
  <c r="G70" i="9"/>
  <c r="J61" i="9"/>
  <c r="G61" i="9"/>
  <c r="F64" i="9" s="1"/>
  <c r="F61" i="9"/>
  <c r="C61" i="9"/>
  <c r="G60" i="9"/>
  <c r="G59" i="9"/>
  <c r="G58" i="9"/>
  <c r="G57" i="9"/>
  <c r="G56" i="9"/>
  <c r="G55" i="9"/>
  <c r="J49" i="9"/>
  <c r="J48" i="9"/>
  <c r="J47" i="9"/>
  <c r="H55" i="9" s="1"/>
  <c r="I55" i="9" s="1"/>
  <c r="J42" i="9"/>
  <c r="J43" i="9" s="1"/>
  <c r="F42" i="9"/>
  <c r="C42" i="9"/>
  <c r="G42" i="9" s="1"/>
  <c r="F45" i="9" s="1"/>
  <c r="G41" i="9"/>
  <c r="G40" i="9"/>
  <c r="G39" i="9"/>
  <c r="G38" i="9"/>
  <c r="G37" i="9"/>
  <c r="G36" i="9"/>
  <c r="J30" i="9"/>
  <c r="J29" i="9"/>
  <c r="J28" i="9"/>
  <c r="H36" i="9" s="1"/>
  <c r="F24" i="9"/>
  <c r="D24" i="9"/>
  <c r="I23" i="9"/>
  <c r="H23" i="9"/>
  <c r="L23" i="9" s="1"/>
  <c r="J23" i="9" s="1"/>
  <c r="E23" i="9"/>
  <c r="G23" i="9" s="1"/>
  <c r="I22" i="9"/>
  <c r="H22" i="9"/>
  <c r="L22" i="9" s="1"/>
  <c r="J22" i="9" s="1"/>
  <c r="E22" i="9"/>
  <c r="G22" i="9" s="1"/>
  <c r="I21" i="9"/>
  <c r="H21" i="9"/>
  <c r="L21" i="9" s="1"/>
  <c r="J21" i="9" s="1"/>
  <c r="G21" i="9"/>
  <c r="E21" i="9"/>
  <c r="L20" i="9"/>
  <c r="J20" i="9"/>
  <c r="I20" i="9"/>
  <c r="H20" i="9"/>
  <c r="E20" i="9"/>
  <c r="G20" i="9" s="1"/>
  <c r="I19" i="9"/>
  <c r="H19" i="9"/>
  <c r="L19" i="9" s="1"/>
  <c r="J19" i="9" s="1"/>
  <c r="E19" i="9"/>
  <c r="G19" i="9" s="1"/>
  <c r="I18" i="9"/>
  <c r="H18" i="9"/>
  <c r="L18" i="9" s="1"/>
  <c r="J18" i="9" s="1"/>
  <c r="E18" i="9"/>
  <c r="E24" i="9" s="1"/>
  <c r="G24" i="9" s="1"/>
  <c r="I80" i="9" s="1"/>
  <c r="H4" i="9"/>
  <c r="J72" i="8"/>
  <c r="J73" i="8" s="1"/>
  <c r="G72" i="8"/>
  <c r="F72" i="8"/>
  <c r="C72" i="8"/>
  <c r="G71" i="8"/>
  <c r="G70" i="8"/>
  <c r="J61" i="8"/>
  <c r="F61" i="8"/>
  <c r="C61" i="8"/>
  <c r="G61" i="8" s="1"/>
  <c r="F64" i="8" s="1"/>
  <c r="G60" i="8"/>
  <c r="G59" i="8"/>
  <c r="G58" i="8"/>
  <c r="G57" i="8"/>
  <c r="G56" i="8"/>
  <c r="G55" i="8"/>
  <c r="J49" i="8"/>
  <c r="J48" i="8"/>
  <c r="J47" i="8"/>
  <c r="H55" i="8" s="1"/>
  <c r="I55" i="8" s="1"/>
  <c r="J42" i="8"/>
  <c r="F42" i="8"/>
  <c r="C42" i="8"/>
  <c r="G42" i="8" s="1"/>
  <c r="F45" i="8" s="1"/>
  <c r="G41" i="8"/>
  <c r="G40" i="8"/>
  <c r="G39" i="8"/>
  <c r="G38" i="8"/>
  <c r="G37" i="8"/>
  <c r="G36" i="8"/>
  <c r="J30" i="8"/>
  <c r="J29" i="8"/>
  <c r="J28" i="8"/>
  <c r="H36" i="8" s="1"/>
  <c r="F24" i="8"/>
  <c r="D24" i="8"/>
  <c r="I23" i="8"/>
  <c r="L23" i="8" s="1"/>
  <c r="J23" i="8" s="1"/>
  <c r="H23" i="8"/>
  <c r="G23" i="8"/>
  <c r="E23" i="8"/>
  <c r="I22" i="8"/>
  <c r="H22" i="8"/>
  <c r="L22" i="8" s="1"/>
  <c r="J22" i="8" s="1"/>
  <c r="G22" i="8"/>
  <c r="E22" i="8"/>
  <c r="I21" i="8"/>
  <c r="H21" i="8"/>
  <c r="L21" i="8" s="1"/>
  <c r="J21" i="8" s="1"/>
  <c r="E21" i="8"/>
  <c r="G21" i="8" s="1"/>
  <c r="L20" i="8"/>
  <c r="J20" i="8" s="1"/>
  <c r="I20" i="8"/>
  <c r="H20" i="8"/>
  <c r="E20" i="8"/>
  <c r="G20" i="8" s="1"/>
  <c r="I19" i="8"/>
  <c r="L19" i="8" s="1"/>
  <c r="J19" i="8" s="1"/>
  <c r="H19" i="8"/>
  <c r="E19" i="8"/>
  <c r="G19" i="8" s="1"/>
  <c r="I18" i="8"/>
  <c r="H18" i="8"/>
  <c r="L18" i="8" s="1"/>
  <c r="J18" i="8" s="1"/>
  <c r="G18" i="8"/>
  <c r="E18" i="8"/>
  <c r="E24" i="8" s="1"/>
  <c r="G24" i="8" s="1"/>
  <c r="I80" i="8" s="1"/>
  <c r="H4" i="8"/>
  <c r="J72" i="7"/>
  <c r="J73" i="7" s="1"/>
  <c r="F72" i="7"/>
  <c r="C72" i="7"/>
  <c r="G72" i="7" s="1"/>
  <c r="I70" i="7" s="1"/>
  <c r="G71" i="7"/>
  <c r="G70" i="7"/>
  <c r="J61" i="7"/>
  <c r="J62" i="7" s="1"/>
  <c r="F61" i="7"/>
  <c r="G61" i="7" s="1"/>
  <c r="F64" i="7" s="1"/>
  <c r="C61" i="7"/>
  <c r="G60" i="7"/>
  <c r="G59" i="7"/>
  <c r="G58" i="7"/>
  <c r="G57" i="7"/>
  <c r="G56" i="7"/>
  <c r="H55" i="7"/>
  <c r="I55" i="7" s="1"/>
  <c r="G55" i="7"/>
  <c r="J49" i="7"/>
  <c r="J48" i="7"/>
  <c r="J47" i="7"/>
  <c r="J42" i="7"/>
  <c r="G42" i="7"/>
  <c r="F45" i="7" s="1"/>
  <c r="F42" i="7"/>
  <c r="C42" i="7"/>
  <c r="G41" i="7"/>
  <c r="G40" i="7"/>
  <c r="G39" i="7"/>
  <c r="G38" i="7"/>
  <c r="G37" i="7"/>
  <c r="G36" i="7"/>
  <c r="J30" i="7"/>
  <c r="J29" i="7"/>
  <c r="J28" i="7"/>
  <c r="H36" i="7" s="1"/>
  <c r="I36" i="7" s="1"/>
  <c r="F24" i="7"/>
  <c r="D24" i="7"/>
  <c r="I23" i="7"/>
  <c r="H23" i="7"/>
  <c r="L23" i="7" s="1"/>
  <c r="J23" i="7" s="1"/>
  <c r="G23" i="7"/>
  <c r="E23" i="7"/>
  <c r="I22" i="7"/>
  <c r="H22" i="7"/>
  <c r="L22" i="7" s="1"/>
  <c r="J22" i="7" s="1"/>
  <c r="E22" i="7"/>
  <c r="G22" i="7" s="1"/>
  <c r="L21" i="7"/>
  <c r="J21" i="7" s="1"/>
  <c r="I21" i="7"/>
  <c r="H21" i="7"/>
  <c r="E21" i="7"/>
  <c r="G21" i="7" s="1"/>
  <c r="I20" i="7"/>
  <c r="L20" i="7" s="1"/>
  <c r="J20" i="7" s="1"/>
  <c r="H20" i="7"/>
  <c r="E20" i="7"/>
  <c r="G20" i="7" s="1"/>
  <c r="I19" i="7"/>
  <c r="H19" i="7"/>
  <c r="L19" i="7" s="1"/>
  <c r="J19" i="7" s="1"/>
  <c r="G19" i="7"/>
  <c r="E19" i="7"/>
  <c r="I18" i="7"/>
  <c r="H18" i="7"/>
  <c r="L18" i="7" s="1"/>
  <c r="J18" i="7" s="1"/>
  <c r="E18" i="7"/>
  <c r="E24" i="7" s="1"/>
  <c r="G24" i="7" s="1"/>
  <c r="I80" i="7" s="1"/>
  <c r="H4" i="7"/>
  <c r="J72" i="6"/>
  <c r="J73" i="6" s="1"/>
  <c r="F72" i="6"/>
  <c r="G72" i="6" s="1"/>
  <c r="F75" i="6" s="1"/>
  <c r="I70" i="6" s="1"/>
  <c r="C72" i="6"/>
  <c r="G71" i="6"/>
  <c r="G70" i="6"/>
  <c r="J61" i="6"/>
  <c r="J62" i="6" s="1"/>
  <c r="G61" i="6"/>
  <c r="F64" i="6" s="1"/>
  <c r="F61" i="6"/>
  <c r="C61" i="6"/>
  <c r="G60" i="6"/>
  <c r="G59" i="6"/>
  <c r="G58" i="6"/>
  <c r="G57" i="6"/>
  <c r="G56" i="6"/>
  <c r="G55" i="6"/>
  <c r="J49" i="6"/>
  <c r="J48" i="6"/>
  <c r="J47" i="6"/>
  <c r="H55" i="6" s="1"/>
  <c r="J42" i="6"/>
  <c r="F42" i="6"/>
  <c r="C42" i="6"/>
  <c r="G42" i="6" s="1"/>
  <c r="F45" i="6" s="1"/>
  <c r="G41" i="6"/>
  <c r="G40" i="6"/>
  <c r="G39" i="6"/>
  <c r="G38" i="6"/>
  <c r="G37" i="6"/>
  <c r="G36" i="6"/>
  <c r="J30" i="6"/>
  <c r="J29" i="6"/>
  <c r="J28" i="6"/>
  <c r="H36" i="6" s="1"/>
  <c r="I36" i="6" s="1"/>
  <c r="F24" i="6"/>
  <c r="D24" i="6"/>
  <c r="I23" i="6"/>
  <c r="H23" i="6"/>
  <c r="L23" i="6" s="1"/>
  <c r="J23" i="6" s="1"/>
  <c r="G23" i="6"/>
  <c r="E23" i="6"/>
  <c r="I22" i="6"/>
  <c r="H22" i="6"/>
  <c r="L22" i="6" s="1"/>
  <c r="J22" i="6" s="1"/>
  <c r="E22" i="6"/>
  <c r="G22" i="6" s="1"/>
  <c r="I21" i="6"/>
  <c r="L21" i="6" s="1"/>
  <c r="J21" i="6" s="1"/>
  <c r="H21" i="6"/>
  <c r="E21" i="6"/>
  <c r="G21" i="6" s="1"/>
  <c r="L20" i="6"/>
  <c r="J20" i="6"/>
  <c r="I20" i="6"/>
  <c r="H20" i="6"/>
  <c r="G20" i="6"/>
  <c r="E20" i="6"/>
  <c r="I19" i="6"/>
  <c r="H19" i="6"/>
  <c r="L19" i="6" s="1"/>
  <c r="J19" i="6" s="1"/>
  <c r="G19" i="6"/>
  <c r="E19" i="6"/>
  <c r="I18" i="6"/>
  <c r="H18" i="6"/>
  <c r="L18" i="6" s="1"/>
  <c r="J18" i="6" s="1"/>
  <c r="J24" i="6" s="1"/>
  <c r="J25" i="6" s="1"/>
  <c r="E18" i="6"/>
  <c r="E24" i="6" s="1"/>
  <c r="G24" i="6" s="1"/>
  <c r="I80" i="6" s="1"/>
  <c r="H4" i="6"/>
  <c r="J72" i="5"/>
  <c r="J73" i="5" s="1"/>
  <c r="F72" i="5"/>
  <c r="C72" i="5"/>
  <c r="G72" i="5" s="1"/>
  <c r="I70" i="5" s="1"/>
  <c r="G71" i="5"/>
  <c r="G70" i="5"/>
  <c r="J61" i="5"/>
  <c r="J62" i="5" s="1"/>
  <c r="F61" i="5"/>
  <c r="G61" i="5" s="1"/>
  <c r="F64" i="5" s="1"/>
  <c r="C61" i="5"/>
  <c r="G60" i="5"/>
  <c r="G59" i="5"/>
  <c r="G58" i="5"/>
  <c r="G57" i="5"/>
  <c r="G56" i="5"/>
  <c r="H55" i="5"/>
  <c r="G55" i="5"/>
  <c r="J49" i="5"/>
  <c r="J48" i="5"/>
  <c r="J47" i="5"/>
  <c r="J42" i="5"/>
  <c r="G42" i="5"/>
  <c r="F45" i="5" s="1"/>
  <c r="F42" i="5"/>
  <c r="C42" i="5"/>
  <c r="G41" i="5"/>
  <c r="G40" i="5"/>
  <c r="G39" i="5"/>
  <c r="G38" i="5"/>
  <c r="G37" i="5"/>
  <c r="G36" i="5"/>
  <c r="J30" i="5"/>
  <c r="J29" i="5"/>
  <c r="J28" i="5"/>
  <c r="H36" i="5" s="1"/>
  <c r="I36" i="5" s="1"/>
  <c r="F24" i="5"/>
  <c r="D24" i="5"/>
  <c r="I23" i="5"/>
  <c r="H23" i="5"/>
  <c r="L23" i="5" s="1"/>
  <c r="J23" i="5" s="1"/>
  <c r="G23" i="5"/>
  <c r="E23" i="5"/>
  <c r="I22" i="5"/>
  <c r="H22" i="5"/>
  <c r="L22" i="5" s="1"/>
  <c r="J22" i="5" s="1"/>
  <c r="E22" i="5"/>
  <c r="G22" i="5" s="1"/>
  <c r="L21" i="5"/>
  <c r="J21" i="5" s="1"/>
  <c r="I21" i="5"/>
  <c r="H21" i="5"/>
  <c r="E21" i="5"/>
  <c r="G21" i="5" s="1"/>
  <c r="I20" i="5"/>
  <c r="L20" i="5" s="1"/>
  <c r="J20" i="5" s="1"/>
  <c r="H20" i="5"/>
  <c r="E20" i="5"/>
  <c r="G20" i="5" s="1"/>
  <c r="I19" i="5"/>
  <c r="H19" i="5"/>
  <c r="L19" i="5" s="1"/>
  <c r="J19" i="5" s="1"/>
  <c r="G19" i="5"/>
  <c r="E19" i="5"/>
  <c r="I18" i="5"/>
  <c r="H18" i="5"/>
  <c r="L18" i="5" s="1"/>
  <c r="J18" i="5" s="1"/>
  <c r="E18" i="5"/>
  <c r="E24" i="5" s="1"/>
  <c r="G24" i="5" s="1"/>
  <c r="I80" i="5" s="1"/>
  <c r="H4" i="5"/>
  <c r="J77" i="1"/>
  <c r="I80" i="1"/>
  <c r="H4" i="1"/>
  <c r="I70" i="17" l="1"/>
  <c r="I70" i="8"/>
  <c r="J24" i="22"/>
  <c r="J25" i="22" s="1"/>
  <c r="I55" i="23"/>
  <c r="J43" i="20"/>
  <c r="I36" i="20"/>
  <c r="J24" i="23"/>
  <c r="J25" i="23" s="1"/>
  <c r="J77" i="23" s="1"/>
  <c r="J24" i="21"/>
  <c r="J25" i="21" s="1"/>
  <c r="J77" i="21" s="1"/>
  <c r="J43" i="22"/>
  <c r="I55" i="22"/>
  <c r="I36" i="21"/>
  <c r="J43" i="21"/>
  <c r="J43" i="23"/>
  <c r="I36" i="23"/>
  <c r="J24" i="20"/>
  <c r="J25" i="20" s="1"/>
  <c r="J77" i="20" s="1"/>
  <c r="I55" i="20"/>
  <c r="J62" i="20"/>
  <c r="G18" i="23"/>
  <c r="G18" i="22"/>
  <c r="J62" i="14"/>
  <c r="I55" i="14"/>
  <c r="I36" i="12"/>
  <c r="J24" i="13"/>
  <c r="J25" i="13" s="1"/>
  <c r="J77" i="13" s="1"/>
  <c r="J62" i="18"/>
  <c r="I55" i="18"/>
  <c r="I55" i="19"/>
  <c r="J24" i="12"/>
  <c r="J25" i="12" s="1"/>
  <c r="J77" i="12" s="1"/>
  <c r="J24" i="18"/>
  <c r="J25" i="18" s="1"/>
  <c r="J77" i="18" s="1"/>
  <c r="J24" i="14"/>
  <c r="J25" i="14" s="1"/>
  <c r="I80" i="15"/>
  <c r="J43" i="13"/>
  <c r="J62" i="15"/>
  <c r="J62" i="12"/>
  <c r="J24" i="15"/>
  <c r="J25" i="15" s="1"/>
  <c r="J77" i="15" s="1"/>
  <c r="J43" i="15"/>
  <c r="I36" i="15"/>
  <c r="J43" i="19"/>
  <c r="I36" i="19"/>
  <c r="I55" i="16"/>
  <c r="J62" i="16"/>
  <c r="I80" i="16"/>
  <c r="J43" i="14"/>
  <c r="I36" i="14"/>
  <c r="I80" i="13"/>
  <c r="J62" i="13"/>
  <c r="I55" i="13"/>
  <c r="J24" i="16"/>
  <c r="J25" i="16" s="1"/>
  <c r="J24" i="17"/>
  <c r="J25" i="17" s="1"/>
  <c r="I36" i="17"/>
  <c r="J43" i="17"/>
  <c r="J62" i="17"/>
  <c r="J24" i="19"/>
  <c r="J25" i="19" s="1"/>
  <c r="E24" i="14"/>
  <c r="G24" i="14" s="1"/>
  <c r="I80" i="14" s="1"/>
  <c r="G18" i="18"/>
  <c r="G21" i="19"/>
  <c r="G18" i="12"/>
  <c r="G20" i="16"/>
  <c r="J24" i="8"/>
  <c r="J25" i="8" s="1"/>
  <c r="J77" i="8" s="1"/>
  <c r="I55" i="11"/>
  <c r="J24" i="11"/>
  <c r="J25" i="11" s="1"/>
  <c r="J43" i="8"/>
  <c r="I36" i="8"/>
  <c r="J24" i="10"/>
  <c r="J25" i="10" s="1"/>
  <c r="I36" i="11"/>
  <c r="J43" i="11"/>
  <c r="J43" i="10"/>
  <c r="J24" i="9"/>
  <c r="J25" i="9" s="1"/>
  <c r="I55" i="10"/>
  <c r="J62" i="8"/>
  <c r="I36" i="9"/>
  <c r="J62" i="9"/>
  <c r="G18" i="10"/>
  <c r="G18" i="9"/>
  <c r="J62" i="10"/>
  <c r="J24" i="7"/>
  <c r="J25" i="7" s="1"/>
  <c r="J43" i="6"/>
  <c r="J77" i="6" s="1"/>
  <c r="J43" i="7"/>
  <c r="I55" i="6"/>
  <c r="G18" i="6"/>
  <c r="G18" i="7"/>
  <c r="I55" i="5"/>
  <c r="J24" i="5"/>
  <c r="J25" i="5" s="1"/>
  <c r="J77" i="5" s="1"/>
  <c r="J43" i="5"/>
  <c r="G18" i="5"/>
  <c r="J77" i="22" l="1"/>
  <c r="J77" i="16"/>
  <c r="J77" i="14"/>
  <c r="J77" i="17"/>
  <c r="J77" i="19"/>
  <c r="J77" i="10"/>
  <c r="J77" i="11"/>
  <c r="J77" i="9"/>
  <c r="J77" i="7"/>
  <c r="J73" i="1" l="1"/>
  <c r="J72" i="1"/>
  <c r="I70" i="1"/>
  <c r="C72" i="1"/>
  <c r="J62" i="1"/>
  <c r="F64" i="1"/>
  <c r="I55" i="1" s="1"/>
  <c r="H55" i="1"/>
  <c r="J49" i="1"/>
  <c r="J48" i="1"/>
  <c r="J47" i="1"/>
  <c r="J28" i="1"/>
  <c r="J61" i="1"/>
  <c r="F61" i="1"/>
  <c r="C61" i="1"/>
  <c r="G61" i="1" s="1"/>
  <c r="G60" i="1"/>
  <c r="G59" i="1"/>
  <c r="G58" i="1"/>
  <c r="G57" i="1"/>
  <c r="G56" i="1"/>
  <c r="G55" i="1"/>
  <c r="G36" i="1"/>
  <c r="I23" i="1"/>
  <c r="I22" i="1"/>
  <c r="I21" i="1"/>
  <c r="I20" i="1"/>
  <c r="I19" i="1"/>
  <c r="I18" i="1"/>
  <c r="J42" i="1"/>
  <c r="G37" i="1"/>
  <c r="G38" i="1"/>
  <c r="G39" i="1"/>
  <c r="G40" i="1"/>
  <c r="F42" i="1"/>
  <c r="C42" i="1"/>
  <c r="J30" i="1"/>
  <c r="J29" i="1"/>
  <c r="H20" i="1"/>
  <c r="H21" i="1"/>
  <c r="H22" i="1"/>
  <c r="H23" i="1"/>
  <c r="H19" i="1"/>
  <c r="H18" i="1"/>
  <c r="G42" i="1" l="1"/>
  <c r="F45" i="1" s="1"/>
  <c r="L18" i="1"/>
  <c r="J18" i="1" s="1"/>
  <c r="L19" i="1" l="1"/>
  <c r="J19" i="1" s="1"/>
  <c r="L20" i="1"/>
  <c r="J20" i="1" s="1"/>
  <c r="L21" i="1"/>
  <c r="J21" i="1" s="1"/>
  <c r="L22" i="1"/>
  <c r="J22" i="1" s="1"/>
  <c r="L23" i="1"/>
  <c r="J23" i="1" s="1"/>
  <c r="F24" i="1"/>
  <c r="D24" i="1"/>
  <c r="E19" i="1"/>
  <c r="G19" i="1" s="1"/>
  <c r="E20" i="1"/>
  <c r="G20" i="1" s="1"/>
  <c r="E21" i="1"/>
  <c r="G21" i="1" s="1"/>
  <c r="E22" i="1"/>
  <c r="G22" i="1" s="1"/>
  <c r="E23" i="1"/>
  <c r="G23" i="1" s="1"/>
  <c r="P2" i="2"/>
  <c r="Q2" i="2" s="1"/>
  <c r="F72" i="1"/>
  <c r="G70" i="1"/>
  <c r="G71" i="1"/>
  <c r="G41" i="1"/>
  <c r="H36" i="1"/>
  <c r="H10" i="1" l="1"/>
  <c r="H10" i="18"/>
  <c r="H10" i="14"/>
  <c r="H10" i="12"/>
  <c r="H10" i="15"/>
  <c r="H10" i="23"/>
  <c r="H10" i="21"/>
  <c r="H10" i="11"/>
  <c r="H10" i="22"/>
  <c r="H10" i="16"/>
  <c r="H10" i="13"/>
  <c r="H10" i="10"/>
  <c r="H10" i="9"/>
  <c r="H10" i="8"/>
  <c r="H10" i="7"/>
  <c r="H10" i="19"/>
  <c r="H10" i="17"/>
  <c r="H10" i="6"/>
  <c r="H10" i="5"/>
  <c r="H10" i="20"/>
  <c r="J43" i="1"/>
  <c r="I36" i="1"/>
  <c r="J24" i="1"/>
  <c r="J25" i="1" s="1"/>
  <c r="G72" i="1"/>
  <c r="O12" i="2"/>
  <c r="K12" i="2"/>
  <c r="O15" i="2"/>
  <c r="O14" i="2"/>
  <c r="O13" i="2"/>
  <c r="E18" i="1"/>
  <c r="G18" i="1" l="1"/>
  <c r="E24" i="1"/>
  <c r="G24" i="1" s="1"/>
</calcChain>
</file>

<file path=xl/sharedStrings.xml><?xml version="1.0" encoding="utf-8"?>
<sst xmlns="http://schemas.openxmlformats.org/spreadsheetml/2006/main" count="4445" uniqueCount="248">
  <si>
    <t>法人名</t>
    <rPh sb="0" eb="3">
      <t>ホウジンメイ</t>
    </rPh>
    <phoneticPr fontId="1"/>
  </si>
  <si>
    <t>施設・居住系サービス</t>
    <rPh sb="0" eb="2">
      <t>シセツ</t>
    </rPh>
    <rPh sb="3" eb="5">
      <t>キョジュウ</t>
    </rPh>
    <rPh sb="5" eb="6">
      <t>ケイ</t>
    </rPh>
    <phoneticPr fontId="1"/>
  </si>
  <si>
    <t>事業所名</t>
    <rPh sb="0" eb="3">
      <t>ジギョウショ</t>
    </rPh>
    <rPh sb="3" eb="4">
      <t>メイ</t>
    </rPh>
    <phoneticPr fontId="1"/>
  </si>
  <si>
    <t>在宅系サービス</t>
    <rPh sb="0" eb="2">
      <t>ザイタク</t>
    </rPh>
    <rPh sb="2" eb="3">
      <t>ケイ</t>
    </rPh>
    <phoneticPr fontId="1"/>
  </si>
  <si>
    <t>サービス種別</t>
    <rPh sb="4" eb="6">
      <t>シュベツ</t>
    </rPh>
    <phoneticPr fontId="1"/>
  </si>
  <si>
    <t>※事業所毎に作成してください。</t>
    <phoneticPr fontId="1"/>
  </si>
  <si>
    <t>台）</t>
    <rPh sb="0" eb="1">
      <t>ダイ</t>
    </rPh>
    <phoneticPr fontId="1"/>
  </si>
  <si>
    <t>※利用定員÷10または20</t>
    <phoneticPr fontId="1"/>
  </si>
  <si>
    <t>（単位：円）</t>
    <rPh sb="1" eb="3">
      <t>タンイ</t>
    </rPh>
    <rPh sb="4" eb="5">
      <t>エン</t>
    </rPh>
    <phoneticPr fontId="1"/>
  </si>
  <si>
    <t>区分</t>
    <rPh sb="0" eb="2">
      <t>クブン</t>
    </rPh>
    <phoneticPr fontId="1"/>
  </si>
  <si>
    <t>単価</t>
    <rPh sb="0" eb="2">
      <t>タンカ</t>
    </rPh>
    <phoneticPr fontId="1"/>
  </si>
  <si>
    <t>数量</t>
    <rPh sb="0" eb="2">
      <t>スウリョウ</t>
    </rPh>
    <phoneticPr fontId="1"/>
  </si>
  <si>
    <t>計</t>
    <rPh sb="0" eb="1">
      <t>ケイ</t>
    </rPh>
    <phoneticPr fontId="1"/>
  </si>
  <si>
    <t>Ａ</t>
    <phoneticPr fontId="1"/>
  </si>
  <si>
    <t>Ｂ</t>
    <phoneticPr fontId="1"/>
  </si>
  <si>
    <t>Ｃ （ ＝ Ａ * Ｂ）</t>
    <phoneticPr fontId="1"/>
  </si>
  <si>
    <t>Ｄ</t>
    <phoneticPr fontId="1"/>
  </si>
  <si>
    <t>Ｅ （ ＝ Ｃ －Ｄ ）</t>
    <phoneticPr fontId="1"/>
  </si>
  <si>
    <t>F</t>
    <phoneticPr fontId="1"/>
  </si>
  <si>
    <t>G</t>
    <phoneticPr fontId="1"/>
  </si>
  <si>
    <t>H</t>
    <phoneticPr fontId="1"/>
  </si>
  <si>
    <t>円</t>
    <rPh sb="0" eb="1">
      <t>エン</t>
    </rPh>
    <phoneticPr fontId="1"/>
  </si>
  <si>
    <t>台</t>
    <rPh sb="0" eb="1">
      <t>ダイ</t>
    </rPh>
    <phoneticPr fontId="1"/>
  </si>
  <si>
    <t>合計</t>
    <rPh sb="0" eb="2">
      <t>ゴウケイ</t>
    </rPh>
    <phoneticPr fontId="1"/>
  </si>
  <si>
    <t>―</t>
    <phoneticPr fontId="1"/>
  </si>
  <si>
    <t>（注）</t>
    <rPh sb="1" eb="2">
      <t>チュウ</t>
    </rPh>
    <phoneticPr fontId="1"/>
  </si>
  <si>
    <t>　１．額は税抜き価格で記載すること</t>
    <rPh sb="3" eb="4">
      <t>ガク</t>
    </rPh>
    <rPh sb="5" eb="6">
      <t>ゼイ</t>
    </rPh>
    <rPh sb="6" eb="7">
      <t>ヌ</t>
    </rPh>
    <rPh sb="8" eb="10">
      <t>カカク</t>
    </rPh>
    <rPh sb="11" eb="13">
      <t>キサイ</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</si>
  <si>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</si>
  <si>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</si>
  <si>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</si>
  <si>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</si>
  <si>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</si>
  <si>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</si>
  <si>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</si>
  <si>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</si>
  <si>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</si>
  <si>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</si>
  <si>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</si>
  <si>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</si>
  <si>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</si>
  <si>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</si>
  <si>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</si>
  <si>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</si>
  <si>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</si>
  <si>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</si>
  <si>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</si>
  <si>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</si>
  <si>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</si>
  <si>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</si>
  <si>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</si>
  <si>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</si>
  <si>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</si>
  <si>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</si>
  <si>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</si>
  <si>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</si>
  <si>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</si>
  <si>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</si>
  <si>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</si>
  <si>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</si>
  <si>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</si>
  <si>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</si>
  <si>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</si>
  <si>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</si>
  <si>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</si>
  <si>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</si>
  <si>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</si>
  <si>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</si>
  <si>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職員数</t>
    <rPh sb="0" eb="2">
      <t>ショクイン</t>
    </rPh>
    <rPh sb="2" eb="3">
      <t>カズ</t>
    </rPh>
    <phoneticPr fontId="1"/>
  </si>
  <si>
    <t>1～10名</t>
  </si>
  <si>
    <t>11～20名</t>
  </si>
  <si>
    <t>21～30名</t>
  </si>
  <si>
    <t>31名～</t>
  </si>
  <si>
    <t>利用定員等</t>
    <rPh sb="0" eb="2">
      <t>リヨウ</t>
    </rPh>
    <rPh sb="2" eb="4">
      <t>テイイン</t>
    </rPh>
    <rPh sb="4" eb="5">
      <t>ナド</t>
    </rPh>
    <phoneticPr fontId="1"/>
  </si>
  <si>
    <t>（１）移乗支援（装着型・非装着型）・入浴支援・その他</t>
    <rPh sb="18" eb="20">
      <t>ニュウヨク</t>
    </rPh>
    <rPh sb="20" eb="22">
      <t>シエン</t>
    </rPh>
    <rPh sb="25" eb="26">
      <t>ホカ</t>
    </rPh>
    <phoneticPr fontId="1"/>
  </si>
  <si>
    <t>（２）（１）以外</t>
    <rPh sb="6" eb="8">
      <t>イガイ</t>
    </rPh>
    <phoneticPr fontId="1"/>
  </si>
  <si>
    <t>（補助限度台数※介護ロボット等：</t>
    <rPh sb="1" eb="3">
      <t>ホジョ</t>
    </rPh>
    <rPh sb="3" eb="5">
      <t>ゲンド</t>
    </rPh>
    <rPh sb="5" eb="7">
      <t>ダイスウ</t>
    </rPh>
    <rPh sb="8" eb="10">
      <t>カイゴ</t>
    </rPh>
    <rPh sb="14" eb="15">
      <t>ナド</t>
    </rPh>
    <phoneticPr fontId="1"/>
  </si>
  <si>
    <t>介護テクノロジー等名称
【介護ロボット】</t>
    <rPh sb="0" eb="2">
      <t>カイゴ</t>
    </rPh>
    <rPh sb="8" eb="9">
      <t>ナド</t>
    </rPh>
    <rPh sb="9" eb="11">
      <t>メイショウ</t>
    </rPh>
    <rPh sb="13" eb="15">
      <t>カイゴ</t>
    </rPh>
    <phoneticPr fontId="1"/>
  </si>
  <si>
    <t>介護ソフトウェア契約内容：</t>
    <rPh sb="0" eb="2">
      <t>カイゴ</t>
    </rPh>
    <rPh sb="8" eb="10">
      <t>ケイヤク</t>
    </rPh>
    <rPh sb="10" eb="12">
      <t>ナイヨウ</t>
    </rPh>
    <phoneticPr fontId="1"/>
  </si>
  <si>
    <t>（１）職員数に応じた変動契約</t>
    <rPh sb="3" eb="5">
      <t>ショクイン</t>
    </rPh>
    <rPh sb="5" eb="6">
      <t>カズ</t>
    </rPh>
    <rPh sb="7" eb="8">
      <t>オウ</t>
    </rPh>
    <rPh sb="10" eb="12">
      <t>ヘンドウ</t>
    </rPh>
    <rPh sb="12" eb="14">
      <t>ケイヤク</t>
    </rPh>
    <phoneticPr fontId="1"/>
  </si>
  <si>
    <t>（２）（１）以外の契約</t>
    <rPh sb="6" eb="8">
      <t>イガイ</t>
    </rPh>
    <rPh sb="9" eb="11">
      <t>ケイヤク</t>
    </rPh>
    <phoneticPr fontId="1"/>
  </si>
  <si>
    <t>基準額：</t>
    <rPh sb="0" eb="3">
      <t>キジュンガク</t>
    </rPh>
    <phoneticPr fontId="1"/>
  </si>
  <si>
    <t>補助対象経費</t>
    <rPh sb="0" eb="2">
      <t>ホジョ</t>
    </rPh>
    <rPh sb="2" eb="4">
      <t>タイショウ</t>
    </rPh>
    <rPh sb="4" eb="6">
      <t>ケイヒ</t>
    </rPh>
    <phoneticPr fontId="1"/>
  </si>
  <si>
    <t>介護テクノロジー等名称
【介護ソフトウェア】</t>
    <rPh sb="0" eb="2">
      <t>カイゴ</t>
    </rPh>
    <rPh sb="8" eb="9">
      <t>ナド</t>
    </rPh>
    <rPh sb="9" eb="11">
      <t>メイショウ</t>
    </rPh>
    <rPh sb="13" eb="15">
      <t>カイゴ</t>
    </rPh>
    <phoneticPr fontId="1"/>
  </si>
  <si>
    <t>ケアプランデータ連携システム利用状況：</t>
    <rPh sb="8" eb="10">
      <t>レンケイ</t>
    </rPh>
    <rPh sb="14" eb="18">
      <t>リヨウジョウキョウ</t>
    </rPh>
    <phoneticPr fontId="1"/>
  </si>
  <si>
    <t>基準額加算：</t>
    <rPh sb="0" eb="5">
      <t>キジュンガクカサン</t>
    </rPh>
    <phoneticPr fontId="1"/>
  </si>
  <si>
    <t>B</t>
    <phoneticPr fontId="1"/>
  </si>
  <si>
    <t>C （ ＝ A －B ）</t>
    <phoneticPr fontId="1"/>
  </si>
  <si>
    <t>D</t>
    <phoneticPr fontId="1"/>
  </si>
  <si>
    <t>E</t>
    <phoneticPr fontId="1"/>
  </si>
  <si>
    <t>円</t>
    <rPh sb="0" eb="1">
      <t>エン</t>
    </rPh>
    <phoneticPr fontId="12"/>
  </si>
  <si>
    <t>小計</t>
    <rPh sb="0" eb="2">
      <t>ショウケイ</t>
    </rPh>
    <phoneticPr fontId="1"/>
  </si>
  <si>
    <t>　２．介護テクノロジー等名称欄には導入する介護ロボット名・介護ソフトウェア名、端末名、整備内容等を記載すること</t>
    <rPh sb="3" eb="5">
      <t>カイゴ</t>
    </rPh>
    <rPh sb="11" eb="12">
      <t>ナド</t>
    </rPh>
    <rPh sb="12" eb="14">
      <t>メイショウ</t>
    </rPh>
    <rPh sb="14" eb="15">
      <t>ラン</t>
    </rPh>
    <rPh sb="17" eb="19">
      <t>ドウニュウ</t>
    </rPh>
    <rPh sb="21" eb="23">
      <t>カイゴ</t>
    </rPh>
    <rPh sb="27" eb="28">
      <t>メイ</t>
    </rPh>
    <rPh sb="29" eb="31">
      <t>カイゴ</t>
    </rPh>
    <rPh sb="37" eb="38">
      <t>メイ</t>
    </rPh>
    <rPh sb="39" eb="41">
      <t>タンマツ</t>
    </rPh>
    <rPh sb="41" eb="42">
      <t>メイ</t>
    </rPh>
    <rPh sb="43" eb="47">
      <t>セイビナイヨウ</t>
    </rPh>
    <rPh sb="47" eb="48">
      <t>ナド</t>
    </rPh>
    <rPh sb="49" eb="51">
      <t>キサイ</t>
    </rPh>
    <phoneticPr fontId="1"/>
  </si>
  <si>
    <t>　３．導入する介護テクノロジー等の機器の種類ごとに１行記載し、行が足りない場合は、行を追加すること。</t>
    <rPh sb="7" eb="9">
      <t>カイゴ</t>
    </rPh>
    <rPh sb="15" eb="16">
      <t>ナド</t>
    </rPh>
    <phoneticPr fontId="12"/>
  </si>
  <si>
    <t>　５．黄色セルを入力してください。オレンジ色セルは、計算式が入っているため、入力しないでください。</t>
    <phoneticPr fontId="1"/>
  </si>
  <si>
    <t>※要領に定めるインカム等は必要台数（審査あり）</t>
    <rPh sb="1" eb="3">
      <t>ヨウリョウ</t>
    </rPh>
    <rPh sb="4" eb="5">
      <t>サダ</t>
    </rPh>
    <rPh sb="11" eb="12">
      <t>ナド</t>
    </rPh>
    <rPh sb="13" eb="15">
      <t>ヒツヨウ</t>
    </rPh>
    <rPh sb="15" eb="17">
      <t>ダイスウ</t>
    </rPh>
    <rPh sb="18" eb="20">
      <t>シンサ</t>
    </rPh>
    <phoneticPr fontId="1"/>
  </si>
  <si>
    <r>
      <t xml:space="preserve">介護テクノロジー等名称
</t>
    </r>
    <r>
      <rPr>
        <sz val="9"/>
        <color theme="1"/>
        <rFont val="UD デジタル 教科書体 NK-R"/>
        <family val="1"/>
        <charset val="128"/>
      </rPr>
      <t>【導入と一体的に行う業務改善支援】</t>
    </r>
    <rPh sb="0" eb="2">
      <t>カイゴ</t>
    </rPh>
    <rPh sb="8" eb="9">
      <t>ナド</t>
    </rPh>
    <rPh sb="9" eb="11">
      <t>メイショウ</t>
    </rPh>
    <rPh sb="26" eb="28">
      <t>シエン</t>
    </rPh>
    <phoneticPr fontId="1"/>
  </si>
  <si>
    <t>補助対象経費</t>
    <phoneticPr fontId="1"/>
  </si>
  <si>
    <t>補助基準額／台</t>
    <rPh sb="0" eb="2">
      <t>ホジョ</t>
    </rPh>
    <rPh sb="2" eb="4">
      <t>キジュン</t>
    </rPh>
    <rPh sb="4" eb="5">
      <t>ガク</t>
    </rPh>
    <rPh sb="6" eb="7">
      <t>ダイ</t>
    </rPh>
    <phoneticPr fontId="1"/>
  </si>
  <si>
    <t>補助基準額</t>
    <rPh sb="0" eb="2">
      <t>ホジョ</t>
    </rPh>
    <rPh sb="2" eb="5">
      <t>キジュンガク</t>
    </rPh>
    <phoneticPr fontId="1"/>
  </si>
  <si>
    <t>※（１）職員数に応じた変動契約とは、介護ソフトにおいて、アカウント数によってライセンス料が変動する場合などを想定</t>
    <phoneticPr fontId="1"/>
  </si>
  <si>
    <t>①介護テクノロジー（移乗支援）</t>
    <rPh sb="1" eb="3">
      <t>カイゴ</t>
    </rPh>
    <rPh sb="10" eb="12">
      <t>イジョウ</t>
    </rPh>
    <rPh sb="12" eb="14">
      <t>シエン</t>
    </rPh>
    <phoneticPr fontId="1"/>
  </si>
  <si>
    <t>②介護テクノロジー（入浴支援）</t>
    <rPh sb="1" eb="3">
      <t>カイゴ</t>
    </rPh>
    <rPh sb="10" eb="12">
      <t>ニュウヨク</t>
    </rPh>
    <rPh sb="12" eb="14">
      <t>シエン</t>
    </rPh>
    <phoneticPr fontId="1"/>
  </si>
  <si>
    <t>③介護テクノロジー（介護業務支援・インカム）</t>
    <rPh sb="1" eb="3">
      <t>カイゴ</t>
    </rPh>
    <rPh sb="10" eb="12">
      <t>カイゴ</t>
    </rPh>
    <rPh sb="12" eb="14">
      <t>ギョウム</t>
    </rPh>
    <rPh sb="14" eb="16">
      <t>シエン</t>
    </rPh>
    <phoneticPr fontId="1"/>
  </si>
  <si>
    <t>④介護テクノロジー（①・②・③以外）</t>
    <rPh sb="1" eb="3">
      <t>カイゴ</t>
    </rPh>
    <rPh sb="15" eb="17">
      <t>イガイ</t>
    </rPh>
    <phoneticPr fontId="1"/>
  </si>
  <si>
    <t>⑤その他・介護テクノロジー相当（移乗支援）</t>
    <rPh sb="3" eb="4">
      <t>ホカ</t>
    </rPh>
    <rPh sb="5" eb="7">
      <t>カイゴ</t>
    </rPh>
    <rPh sb="13" eb="15">
      <t>ソウトウ</t>
    </rPh>
    <rPh sb="16" eb="18">
      <t>イジョウ</t>
    </rPh>
    <rPh sb="18" eb="20">
      <t>シエン</t>
    </rPh>
    <phoneticPr fontId="1"/>
  </si>
  <si>
    <t>⑦その他・介護テクノロジー相当（介護業務支援・インカム）</t>
    <rPh sb="3" eb="4">
      <t>ホカ</t>
    </rPh>
    <rPh sb="5" eb="7">
      <t>カイゴ</t>
    </rPh>
    <rPh sb="13" eb="15">
      <t>ソウトウ</t>
    </rPh>
    <rPh sb="16" eb="18">
      <t>カイゴ</t>
    </rPh>
    <rPh sb="18" eb="20">
      <t>ギョウム</t>
    </rPh>
    <rPh sb="20" eb="22">
      <t>シエン</t>
    </rPh>
    <phoneticPr fontId="1"/>
  </si>
  <si>
    <t>⑥その他・介護テクノロジー相当（入浴支援）</t>
    <rPh sb="3" eb="4">
      <t>ホカ</t>
    </rPh>
    <rPh sb="5" eb="7">
      <t>カイゴ</t>
    </rPh>
    <rPh sb="13" eb="15">
      <t>ソウトウ</t>
    </rPh>
    <rPh sb="16" eb="18">
      <t>ニュウヨク</t>
    </rPh>
    <rPh sb="18" eb="20">
      <t>シエン</t>
    </rPh>
    <phoneticPr fontId="1"/>
  </si>
  <si>
    <t>⑧その他・介護テクノロジー相当（⑤・⑥・⑦以外）</t>
    <rPh sb="3" eb="4">
      <t>ホカ</t>
    </rPh>
    <rPh sb="5" eb="7">
      <t>カイゴ</t>
    </rPh>
    <rPh sb="13" eb="15">
      <t>ソウトウ</t>
    </rPh>
    <rPh sb="21" eb="23">
      <t>イガイ</t>
    </rPh>
    <phoneticPr fontId="1"/>
  </si>
  <si>
    <t>⑨その他</t>
    <rPh sb="3" eb="4">
      <t>ホカ</t>
    </rPh>
    <phoneticPr fontId="1"/>
  </si>
  <si>
    <t>介護ソフトのみ導入</t>
    <rPh sb="0" eb="2">
      <t>カイゴ</t>
    </rPh>
    <rPh sb="7" eb="9">
      <t>ドウニュウ</t>
    </rPh>
    <phoneticPr fontId="1"/>
  </si>
  <si>
    <t>介護ソフト導入＋タブレット端末導入・Wi-Fi環境整備</t>
    <rPh sb="0" eb="2">
      <t>カイゴ</t>
    </rPh>
    <rPh sb="5" eb="7">
      <t>ドウニュウ</t>
    </rPh>
    <rPh sb="13" eb="15">
      <t>タンマツ</t>
    </rPh>
    <rPh sb="15" eb="17">
      <t>ドウニュウ</t>
    </rPh>
    <rPh sb="23" eb="25">
      <t>カンキョウ</t>
    </rPh>
    <rPh sb="25" eb="27">
      <t>セイビ</t>
    </rPh>
    <phoneticPr fontId="1"/>
  </si>
  <si>
    <t>名</t>
    <rPh sb="0" eb="1">
      <t>メイ</t>
    </rPh>
    <phoneticPr fontId="1"/>
  </si>
  <si>
    <t>別添１（介護ロボット）</t>
    <rPh sb="0" eb="2">
      <t>ベッテン</t>
    </rPh>
    <rPh sb="4" eb="6">
      <t>カイゴ</t>
    </rPh>
    <phoneticPr fontId="1"/>
  </si>
  <si>
    <t>５事業所以上とデータ連携を実施（令和８年度中の予定を含む）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</si>
  <si>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基準額加算：</t>
    <rPh sb="0" eb="3">
      <t>キジュンガク</t>
    </rPh>
    <rPh sb="3" eb="5">
      <t>カサン</t>
    </rPh>
    <phoneticPr fontId="1"/>
  </si>
  <si>
    <t>導入形態：</t>
    <rPh sb="0" eb="2">
      <t>ドウニュウ</t>
    </rPh>
    <rPh sb="2" eb="4">
      <t>ケイタイ</t>
    </rPh>
    <phoneticPr fontId="1"/>
  </si>
  <si>
    <t>予定なし</t>
    <rPh sb="0" eb="2">
      <t>ヨテイ</t>
    </rPh>
    <phoneticPr fontId="1"/>
  </si>
  <si>
    <t>別添１（介護ソフトウェア）</t>
    <rPh sb="0" eb="2">
      <t>ベッテン</t>
    </rPh>
    <rPh sb="4" eb="6">
      <t>カイゴ</t>
    </rPh>
    <phoneticPr fontId="1"/>
  </si>
  <si>
    <t>（参考）（C）×4／5の金額</t>
    <rPh sb="1" eb="3">
      <t>サンコウ</t>
    </rPh>
    <rPh sb="12" eb="14">
      <t>キンガク</t>
    </rPh>
    <phoneticPr fontId="12"/>
  </si>
  <si>
    <t>補助額／台
※Ａ×4/5</t>
    <rPh sb="0" eb="2">
      <t>ホジョ</t>
    </rPh>
    <rPh sb="2" eb="3">
      <t>ガク</t>
    </rPh>
    <rPh sb="4" eb="5">
      <t>ダイ</t>
    </rPh>
    <phoneticPr fontId="1"/>
  </si>
  <si>
    <t>※水色セルを入力</t>
    <rPh sb="1" eb="3">
      <t>ミズイロ</t>
    </rPh>
    <rPh sb="6" eb="8">
      <t>ニュウリョク</t>
    </rPh>
    <phoneticPr fontId="1"/>
  </si>
  <si>
    <t>※オレンジセルは計算式が入っているため、入力不要</t>
    <rPh sb="8" eb="10">
      <t>ケイサン</t>
    </rPh>
    <rPh sb="10" eb="11">
      <t>シキ</t>
    </rPh>
    <rPh sb="12" eb="13">
      <t>ハイ</t>
    </rPh>
    <rPh sb="20" eb="22">
      <t>ニュウリョク</t>
    </rPh>
    <rPh sb="22" eb="24">
      <t>フヨウ</t>
    </rPh>
    <phoneticPr fontId="1"/>
  </si>
  <si>
    <t>※水色セルを入力・オレンジセルは計算式が入っているため、入力不要</t>
    <rPh sb="1" eb="3">
      <t>ミズイロ</t>
    </rPh>
    <rPh sb="6" eb="8">
      <t>ニュウリョク</t>
    </rPh>
    <phoneticPr fontId="1"/>
  </si>
  <si>
    <t>別添１（導入と一体的に行う業務改善支援）</t>
    <rPh sb="0" eb="2">
      <t>ベッテン</t>
    </rPh>
    <rPh sb="4" eb="6">
      <t>ドウニュウ</t>
    </rPh>
    <rPh sb="7" eb="10">
      <t>イッタイテキ</t>
    </rPh>
    <rPh sb="11" eb="12">
      <t>オコナ</t>
    </rPh>
    <rPh sb="13" eb="15">
      <t>ギョウム</t>
    </rPh>
    <rPh sb="15" eb="17">
      <t>カイゼン</t>
    </rPh>
    <rPh sb="17" eb="19">
      <t>シエン</t>
    </rPh>
    <phoneticPr fontId="1"/>
  </si>
  <si>
    <t>別添１（バックオフィスソフト）</t>
    <rPh sb="0" eb="2">
      <t>ベッテン</t>
    </rPh>
    <phoneticPr fontId="1"/>
  </si>
  <si>
    <t>バックオフィスソフト契約内容：</t>
    <rPh sb="10" eb="12">
      <t>ケイヤク</t>
    </rPh>
    <rPh sb="12" eb="14">
      <t>ナイヨウ</t>
    </rPh>
    <phoneticPr fontId="1"/>
  </si>
  <si>
    <t>バックオフィスソフトのみ導入</t>
    <rPh sb="12" eb="14">
      <t>ドウニュウ</t>
    </rPh>
    <phoneticPr fontId="1"/>
  </si>
  <si>
    <t>バックオフィスソフト導入＋タブレット端末導入・Wi-Fi環境整備</t>
    <rPh sb="10" eb="12">
      <t>ドウニュウ</t>
    </rPh>
    <rPh sb="18" eb="20">
      <t>タンマツ</t>
    </rPh>
    <rPh sb="20" eb="22">
      <t>ドウニュウ</t>
    </rPh>
    <rPh sb="28" eb="30">
      <t>カンキョウ</t>
    </rPh>
    <rPh sb="30" eb="32">
      <t>セイビ</t>
    </rPh>
    <phoneticPr fontId="1"/>
  </si>
  <si>
    <t>介護テクノロジー等名称
【バックオフィスソフト】</t>
    <rPh sb="0" eb="2">
      <t>カイゴ</t>
    </rPh>
    <rPh sb="8" eb="9">
      <t>ナド</t>
    </rPh>
    <rPh sb="9" eb="11">
      <t>メイショウ</t>
    </rPh>
    <phoneticPr fontId="1"/>
  </si>
  <si>
    <t>※（１）職員数に応じた変動契約とは、バックオフィスソフトにおいて、アカウント数によってライセンス料が変動する場合などを想定</t>
    <phoneticPr fontId="1"/>
  </si>
  <si>
    <t>事業費合計</t>
    <rPh sb="0" eb="3">
      <t>ジギョウヒ</t>
    </rPh>
    <rPh sb="3" eb="5">
      <t>ゴウケイ</t>
    </rPh>
    <phoneticPr fontId="1"/>
  </si>
  <si>
    <t>※水色セルを入力</t>
    <rPh sb="1" eb="3">
      <t>ミズイロ</t>
    </rPh>
    <rPh sb="6" eb="8">
      <t>ニュウリョク</t>
    </rPh>
    <phoneticPr fontId="12"/>
  </si>
  <si>
    <t>法人名</t>
    <rPh sb="0" eb="2">
      <t>ホウジン</t>
    </rPh>
    <rPh sb="2" eb="3">
      <t>メイ</t>
    </rPh>
    <phoneticPr fontId="12"/>
  </si>
  <si>
    <t>事業所所在市町</t>
    <rPh sb="0" eb="3">
      <t>ジギョウショ</t>
    </rPh>
    <rPh sb="3" eb="6">
      <t>ショザイシ</t>
    </rPh>
    <rPh sb="6" eb="7">
      <t>マチ</t>
    </rPh>
    <phoneticPr fontId="1"/>
  </si>
  <si>
    <t>事業費</t>
    <rPh sb="0" eb="3">
      <t>ジギョウヒ</t>
    </rPh>
    <phoneticPr fontId="1"/>
  </si>
  <si>
    <t>福井市</t>
  </si>
  <si>
    <t>敦賀市</t>
  </si>
  <si>
    <t>小浜市</t>
  </si>
  <si>
    <t>大野市</t>
  </si>
  <si>
    <t>勝山市</t>
  </si>
  <si>
    <t>鯖江市</t>
  </si>
  <si>
    <t>あわら市</t>
  </si>
  <si>
    <t>越前市</t>
  </si>
  <si>
    <t>坂井市</t>
  </si>
  <si>
    <t>永平寺町</t>
  </si>
  <si>
    <t>池田町</t>
  </si>
  <si>
    <t>南越前町</t>
  </si>
  <si>
    <t>越前町</t>
  </si>
  <si>
    <t>美浜町</t>
  </si>
  <si>
    <t>高浜町</t>
  </si>
  <si>
    <t>おおい町</t>
  </si>
  <si>
    <t>若狭町</t>
  </si>
  <si>
    <t>事業費（A)</t>
    <rPh sb="0" eb="3">
      <t>ジギョウヒ</t>
    </rPh>
    <phoneticPr fontId="1"/>
  </si>
  <si>
    <t>補助金精算額</t>
    <rPh sb="0" eb="3">
      <t>ホジョキン</t>
    </rPh>
    <rPh sb="3" eb="6">
      <t>セイサンガク</t>
    </rPh>
    <phoneticPr fontId="1"/>
  </si>
  <si>
    <t>補助金精算額（B)</t>
    <rPh sb="0" eb="3">
      <t>ホジョキン</t>
    </rPh>
    <rPh sb="3" eb="5">
      <t>セイサン</t>
    </rPh>
    <rPh sb="5" eb="6">
      <t>ガク</t>
    </rPh>
    <phoneticPr fontId="1"/>
  </si>
  <si>
    <t>※事業費（A)を様式第３号　５「歳入歳出決算」・「歳出の部」・「事業費」へ転記</t>
    <rPh sb="1" eb="4">
      <t>ジギョウヒ</t>
    </rPh>
    <rPh sb="8" eb="10">
      <t>ヨウシキ</t>
    </rPh>
    <rPh sb="10" eb="11">
      <t>ダイ</t>
    </rPh>
    <rPh sb="12" eb="13">
      <t>ゴウ</t>
    </rPh>
    <rPh sb="16" eb="20">
      <t>サイニュウサイシュツ</t>
    </rPh>
    <rPh sb="20" eb="22">
      <t>ケッサン</t>
    </rPh>
    <rPh sb="25" eb="27">
      <t>サイシュツ</t>
    </rPh>
    <rPh sb="28" eb="29">
      <t>ブ</t>
    </rPh>
    <rPh sb="32" eb="35">
      <t>ジギョウヒ</t>
    </rPh>
    <rPh sb="37" eb="39">
      <t>テンキ</t>
    </rPh>
    <phoneticPr fontId="1"/>
  </si>
  <si>
    <t>※補助金申請額（B)を様式第３号　３「精算額」へ転記</t>
    <rPh sb="1" eb="4">
      <t>ホジョキン</t>
    </rPh>
    <rPh sb="4" eb="6">
      <t>シンセイ</t>
    </rPh>
    <rPh sb="6" eb="7">
      <t>ガク</t>
    </rPh>
    <rPh sb="11" eb="13">
      <t>ヨウシキ</t>
    </rPh>
    <rPh sb="13" eb="14">
      <t>ダイ</t>
    </rPh>
    <rPh sb="15" eb="16">
      <t>ゴウ</t>
    </rPh>
    <rPh sb="19" eb="21">
      <t>セイサン</t>
    </rPh>
    <rPh sb="21" eb="22">
      <t>ガク</t>
    </rPh>
    <rPh sb="24" eb="26">
      <t>テンキ</t>
    </rPh>
    <phoneticPr fontId="1"/>
  </si>
  <si>
    <t>⑤補助金精算額
※①＋②＋③＋④</t>
    <rPh sb="1" eb="4">
      <t>ホジョキン</t>
    </rPh>
    <rPh sb="4" eb="6">
      <t>セイサン</t>
    </rPh>
    <rPh sb="6" eb="7">
      <t>ガク</t>
    </rPh>
    <phoneticPr fontId="1"/>
  </si>
  <si>
    <t>補助金精算額調書【介護生産性向上推進事業補助金（福井県介護テクノロジー等導入支援事業補助金）】</t>
    <rPh sb="0" eb="1">
      <t>ホ</t>
    </rPh>
    <rPh sb="1" eb="2">
      <t>スケ</t>
    </rPh>
    <rPh sb="2" eb="3">
      <t>キン</t>
    </rPh>
    <rPh sb="5" eb="6">
      <t>ガク</t>
    </rPh>
    <rPh sb="6" eb="7">
      <t>チョウ</t>
    </rPh>
    <rPh sb="7" eb="8">
      <t>ショ</t>
    </rPh>
    <rPh sb="35" eb="36">
      <t>ナド</t>
    </rPh>
    <phoneticPr fontId="1"/>
  </si>
  <si>
    <t>補助金精算額
（ＦまたはＧ）×Ｂ</t>
    <rPh sb="0" eb="3">
      <t>ホジョキン</t>
    </rPh>
    <rPh sb="5" eb="6">
      <t>ガク</t>
    </rPh>
    <phoneticPr fontId="1"/>
  </si>
  <si>
    <t>①補助金精算額
H合計と100万円のいずれか低い額</t>
    <rPh sb="1" eb="4">
      <t>ホジョキン</t>
    </rPh>
    <rPh sb="6" eb="7">
      <t>ガク</t>
    </rPh>
    <rPh sb="9" eb="11">
      <t>ゴウケイ</t>
    </rPh>
    <rPh sb="15" eb="17">
      <t>マンエン</t>
    </rPh>
    <rPh sb="22" eb="23">
      <t>ヒク</t>
    </rPh>
    <rPh sb="24" eb="25">
      <t>ガク</t>
    </rPh>
    <phoneticPr fontId="1"/>
  </si>
  <si>
    <t>補助金精算額
(C×4/5とDを比較した少ない額)</t>
    <rPh sb="0" eb="3">
      <t>ホジョキン</t>
    </rPh>
    <rPh sb="5" eb="6">
      <t>ガク</t>
    </rPh>
    <phoneticPr fontId="1"/>
  </si>
  <si>
    <t>②補助金精算額
E合計と基準額のいずれか低い額</t>
    <rPh sb="1" eb="4">
      <t>ホジョキン</t>
    </rPh>
    <rPh sb="6" eb="7">
      <t>ガク</t>
    </rPh>
    <rPh sb="9" eb="11">
      <t>ゴウケイ</t>
    </rPh>
    <rPh sb="12" eb="15">
      <t>キジュンガク</t>
    </rPh>
    <rPh sb="20" eb="21">
      <t>ヒク</t>
    </rPh>
    <rPh sb="22" eb="23">
      <t>ガク</t>
    </rPh>
    <phoneticPr fontId="1"/>
  </si>
  <si>
    <t>③補助金精算額
E合計と基準額のいずれか低い額</t>
    <rPh sb="1" eb="4">
      <t>ホジョキン</t>
    </rPh>
    <rPh sb="6" eb="7">
      <t>ガク</t>
    </rPh>
    <rPh sb="9" eb="11">
      <t>ゴウケイ</t>
    </rPh>
    <rPh sb="12" eb="15">
      <t>キジュンガク</t>
    </rPh>
    <rPh sb="20" eb="21">
      <t>ヒク</t>
    </rPh>
    <rPh sb="22" eb="23">
      <t>ガク</t>
    </rPh>
    <phoneticPr fontId="1"/>
  </si>
  <si>
    <t>④補助金精算額</t>
    <rPh sb="1" eb="4">
      <t>ホジョキン</t>
    </rPh>
    <rPh sb="6" eb="7">
      <t>ガク</t>
    </rPh>
    <phoneticPr fontId="1"/>
  </si>
  <si>
    <t>支出額</t>
    <rPh sb="0" eb="2">
      <t>シシュツ</t>
    </rPh>
    <rPh sb="2" eb="3">
      <t>ガク</t>
    </rPh>
    <phoneticPr fontId="1"/>
  </si>
  <si>
    <t>寄付金その他
収入額</t>
    <rPh sb="0" eb="3">
      <t>キフキン</t>
    </rPh>
    <rPh sb="5" eb="6">
      <t>タ</t>
    </rPh>
    <rPh sb="7" eb="9">
      <t>シュウニュウ</t>
    </rPh>
    <rPh sb="9" eb="10">
      <t>ガク</t>
    </rPh>
    <phoneticPr fontId="1"/>
  </si>
  <si>
    <t>　４．B欄「寄付金その他の収入額」には機器導入にあたって本補助金以外の収入があれば記載すること。</t>
  </si>
  <si>
    <t>⑤補助金精算額
※①＋②＋③＋④</t>
    <rPh sb="1" eb="4">
      <t>ホジョキン</t>
    </rPh>
    <rPh sb="6" eb="7">
      <t>ガク</t>
    </rPh>
    <phoneticPr fontId="1"/>
  </si>
  <si>
    <t>（参考）（C）×４／５の金額</t>
    <rPh sb="1" eb="3">
      <t>サンコウ</t>
    </rPh>
    <rPh sb="12" eb="14">
      <t>キンガク</t>
    </rPh>
    <phoneticPr fontId="12"/>
  </si>
  <si>
    <t>（参考）（C）×4/5の金額</t>
    <rPh sb="1" eb="3">
      <t>サンコウ</t>
    </rPh>
    <rPh sb="12" eb="14">
      <t>キンガク</t>
    </rPh>
    <phoneticPr fontId="12"/>
  </si>
  <si>
    <t>（１）介護テクノロジー等導入支援事業</t>
    <phoneticPr fontId="1"/>
  </si>
  <si>
    <t>（２）介護テクノロジー等パッケージ型導入支援事業</t>
    <phoneticPr fontId="1"/>
  </si>
  <si>
    <t>（別添２）（２）介護テクノロジー等パッケージ型導入支援事業　補助金精算額調書　概要</t>
    <rPh sb="1" eb="3">
      <t>ベッテン</t>
    </rPh>
    <rPh sb="30" eb="33">
      <t>ホジョキン</t>
    </rPh>
    <rPh sb="33" eb="36">
      <t>セイサンガク</t>
    </rPh>
    <rPh sb="36" eb="38">
      <t>チョウショ</t>
    </rPh>
    <rPh sb="39" eb="41">
      <t>ガイヨウ</t>
    </rPh>
    <phoneticPr fontId="1"/>
  </si>
  <si>
    <t>法人名：</t>
    <rPh sb="0" eb="2">
      <t>ホウジン</t>
    </rPh>
    <rPh sb="2" eb="3">
      <t>メイ</t>
    </rPh>
    <phoneticPr fontId="12"/>
  </si>
  <si>
    <t>事業所名：</t>
    <rPh sb="0" eb="3">
      <t>ジギョウショ</t>
    </rPh>
    <rPh sb="3" eb="4">
      <t>メイ</t>
    </rPh>
    <phoneticPr fontId="1"/>
  </si>
  <si>
    <t>サービス種別：</t>
    <rPh sb="4" eb="6">
      <t>シュベツ</t>
    </rPh>
    <phoneticPr fontId="1"/>
  </si>
  <si>
    <t>申請区分：</t>
    <rPh sb="0" eb="2">
      <t>シンセイ</t>
    </rPh>
    <rPh sb="2" eb="4">
      <t>クブン</t>
    </rPh>
    <phoneticPr fontId="1"/>
  </si>
  <si>
    <t>補助上限（円）：</t>
    <rPh sb="0" eb="2">
      <t>ホジョ</t>
    </rPh>
    <rPh sb="2" eb="4">
      <t>ジョウゲン</t>
    </rPh>
    <rPh sb="5" eb="6">
      <t>エン</t>
    </rPh>
    <phoneticPr fontId="1"/>
  </si>
  <si>
    <t>作成書類：</t>
    <rPh sb="0" eb="2">
      <t>サクセイ</t>
    </rPh>
    <rPh sb="2" eb="4">
      <t>ショルイ</t>
    </rPh>
    <phoneticPr fontId="1"/>
  </si>
  <si>
    <t>（別添２）補助金精算額調書パッケージ型①　（２）介護テクノロジー等パッケージ型導入支援事業</t>
    <rPh sb="1" eb="3">
      <t>ベッテン</t>
    </rPh>
    <rPh sb="5" eb="8">
      <t>ホジョキン</t>
    </rPh>
    <rPh sb="11" eb="13">
      <t>チョウショ</t>
    </rPh>
    <rPh sb="18" eb="19">
      <t>ガタ</t>
    </rPh>
    <phoneticPr fontId="12"/>
  </si>
  <si>
    <t>補助金精算額調書【介護生産性向上推進事業補助金（福井県介護テクノロジー等パッケージ型導入支援事業補助金）】</t>
    <rPh sb="0" eb="1">
      <t>ホ</t>
    </rPh>
    <rPh sb="1" eb="2">
      <t>スケ</t>
    </rPh>
    <rPh sb="2" eb="3">
      <t>キン</t>
    </rPh>
    <rPh sb="5" eb="6">
      <t>ガク</t>
    </rPh>
    <rPh sb="6" eb="7">
      <t>チョウ</t>
    </rPh>
    <rPh sb="7" eb="8">
      <t>ショ</t>
    </rPh>
    <rPh sb="35" eb="36">
      <t>ナド</t>
    </rPh>
    <phoneticPr fontId="12"/>
  </si>
  <si>
    <t>法人名</t>
    <rPh sb="0" eb="3">
      <t>ホウジンメイ</t>
    </rPh>
    <phoneticPr fontId="12"/>
  </si>
  <si>
    <t>移乗支援（装着型・非装着型）・入浴支援等</t>
    <phoneticPr fontId="1"/>
  </si>
  <si>
    <t>事業所名</t>
  </si>
  <si>
    <t>その他</t>
    <rPh sb="2" eb="3">
      <t>ホカ</t>
    </rPh>
    <phoneticPr fontId="1"/>
  </si>
  <si>
    <t>（利用定員等：</t>
  </si>
  <si>
    <t>名）</t>
    <phoneticPr fontId="12"/>
  </si>
  <si>
    <t>（職員数：</t>
    <rPh sb="1" eb="4">
      <t>ショクインスウ</t>
    </rPh>
    <phoneticPr fontId="12"/>
  </si>
  <si>
    <t>（単位：円）</t>
    <rPh sb="1" eb="3">
      <t>タンイ</t>
    </rPh>
    <rPh sb="4" eb="5">
      <t>エン</t>
    </rPh>
    <phoneticPr fontId="12"/>
  </si>
  <si>
    <t>（A）
補助対象経費（事業費）</t>
    <rPh sb="4" eb="6">
      <t>ホジョ</t>
    </rPh>
    <rPh sb="6" eb="8">
      <t>タイショウ</t>
    </rPh>
    <rPh sb="8" eb="10">
      <t>ケイヒ</t>
    </rPh>
    <rPh sb="11" eb="14">
      <t>ジギョウヒ</t>
    </rPh>
    <phoneticPr fontId="12"/>
  </si>
  <si>
    <t>（B）
寄付金その他の
収入額</t>
    <phoneticPr fontId="12"/>
  </si>
  <si>
    <t>（C）
支出額
（A）-（B）</t>
    <rPh sb="6" eb="7">
      <t>ガク</t>
    </rPh>
    <phoneticPr fontId="12"/>
  </si>
  <si>
    <t>（D）
補助基準額</t>
    <rPh sb="4" eb="6">
      <t>ホジョ</t>
    </rPh>
    <phoneticPr fontId="12"/>
  </si>
  <si>
    <t>（E）
補助金算定額</t>
    <rPh sb="4" eb="7">
      <t>ホジョキン</t>
    </rPh>
    <rPh sb="7" eb="9">
      <t>サンテイ</t>
    </rPh>
    <rPh sb="9" eb="10">
      <t>ガク</t>
    </rPh>
    <phoneticPr fontId="12"/>
  </si>
  <si>
    <t>（F）
補助金精算額
(DとEを比較した少ない額)</t>
    <rPh sb="7" eb="9">
      <t>セイサン</t>
    </rPh>
    <rPh sb="9" eb="10">
      <t>ガク</t>
    </rPh>
    <phoneticPr fontId="12"/>
  </si>
  <si>
    <t>（別添１②＋別添１③）</t>
    <rPh sb="1" eb="3">
      <t>ベッテン</t>
    </rPh>
    <rPh sb="6" eb="8">
      <t>ベッテン</t>
    </rPh>
    <phoneticPr fontId="12"/>
  </si>
  <si>
    <t>（別添１②＋別添１③）</t>
    <phoneticPr fontId="12"/>
  </si>
  <si>
    <t>（C）×4/5</t>
    <phoneticPr fontId="12"/>
  </si>
  <si>
    <t>　　　　　　　水色セルを入力してください。オレンジ色セルは、計算式が入っているため、入力しないでください。</t>
    <rPh sb="7" eb="9">
      <t>ミズイロ</t>
    </rPh>
    <phoneticPr fontId="12"/>
  </si>
  <si>
    <t>（別添２）補助金精算額調書パッケージ型②（介護ソフトウェア等）　（２）介護テクノロジー等パッケージ型導入支援事業</t>
    <rPh sb="21" eb="23">
      <t>カイゴ</t>
    </rPh>
    <rPh sb="29" eb="30">
      <t>ナド</t>
    </rPh>
    <phoneticPr fontId="12"/>
  </si>
  <si>
    <t>補助金精算額調書</t>
    <rPh sb="0" eb="1">
      <t>ホ</t>
    </rPh>
    <rPh sb="1" eb="2">
      <t>スケ</t>
    </rPh>
    <rPh sb="2" eb="3">
      <t>キン</t>
    </rPh>
    <rPh sb="5" eb="6">
      <t>ガク</t>
    </rPh>
    <rPh sb="6" eb="7">
      <t>チョウ</t>
    </rPh>
    <rPh sb="7" eb="8">
      <t>ショ</t>
    </rPh>
    <phoneticPr fontId="12"/>
  </si>
  <si>
    <t>【介護生産性向上推進事業補助金（福井県介護テクノロジー等パッケージ型導入支援事業補助金）】</t>
    <rPh sb="27" eb="28">
      <t>ナド</t>
    </rPh>
    <phoneticPr fontId="12"/>
  </si>
  <si>
    <t>介護テクノロジー等名称
（介護ソフトウェア等）</t>
    <rPh sb="13" eb="15">
      <t>カイゴ</t>
    </rPh>
    <rPh sb="21" eb="22">
      <t>ナド</t>
    </rPh>
    <phoneticPr fontId="12"/>
  </si>
  <si>
    <t>補助対象経費
（事業費）</t>
    <rPh sb="0" eb="4">
      <t>ホジョタイショウ</t>
    </rPh>
    <rPh sb="4" eb="6">
      <t>ケイヒ</t>
    </rPh>
    <rPh sb="8" eb="11">
      <t>ジギョウヒ</t>
    </rPh>
    <phoneticPr fontId="12"/>
  </si>
  <si>
    <t>寄付金その他の
収入額</t>
    <phoneticPr fontId="1"/>
  </si>
  <si>
    <t>支出額</t>
    <rPh sb="2" eb="3">
      <t>ガク</t>
    </rPh>
    <phoneticPr fontId="12"/>
  </si>
  <si>
    <t>算定額</t>
    <rPh sb="0" eb="2">
      <t>サンテイ</t>
    </rPh>
    <rPh sb="2" eb="3">
      <t>ガク</t>
    </rPh>
    <phoneticPr fontId="12"/>
  </si>
  <si>
    <t>（A）</t>
    <phoneticPr fontId="12"/>
  </si>
  <si>
    <t>（B）</t>
    <phoneticPr fontId="12"/>
  </si>
  <si>
    <t>（C）
※A－B</t>
    <phoneticPr fontId="12"/>
  </si>
  <si>
    <t>（D）</t>
    <phoneticPr fontId="12"/>
  </si>
  <si>
    <t>※水色セルを入力・オレンジセルは計算式が入っているため、入力不要</t>
    <phoneticPr fontId="1"/>
  </si>
  <si>
    <t>合計</t>
  </si>
  <si>
    <t>※オレンジセルは計算式が入っているため、入力不要</t>
    <phoneticPr fontId="1"/>
  </si>
  <si>
    <t>（注）</t>
    <phoneticPr fontId="12"/>
  </si>
  <si>
    <t>　・水色セルを入力してください。オレンジ色セルは、計算式が入っているため、入力しないでください。</t>
    <rPh sb="2" eb="3">
      <t>ミズ</t>
    </rPh>
    <rPh sb="3" eb="4">
      <t>イロ</t>
    </rPh>
    <phoneticPr fontId="12"/>
  </si>
  <si>
    <t>　・額は税抜金額で記載すること</t>
    <rPh sb="2" eb="3">
      <t>ガク</t>
    </rPh>
    <rPh sb="4" eb="6">
      <t>ゼイヌ</t>
    </rPh>
    <rPh sb="6" eb="8">
      <t>キンガク</t>
    </rPh>
    <rPh sb="9" eb="11">
      <t>キサイ</t>
    </rPh>
    <phoneticPr fontId="12"/>
  </si>
  <si>
    <t>　・導入する機器等の種類ごとに１行記載し、行が足りない場合は、行を追加すること。</t>
    <rPh sb="8" eb="9">
      <t>ナド</t>
    </rPh>
    <phoneticPr fontId="12"/>
  </si>
  <si>
    <t>　・B欄「寄付金その他の収入見込額」には機器導入にあたって本補助金以外の収入見込があれば記載すること。</t>
    <phoneticPr fontId="12"/>
  </si>
  <si>
    <t>（別添２）補助金精算額調書パッケージ型③（介護ロボット）　（２）介護テクノロジー等パッケージ型導入支援事業</t>
    <rPh sb="21" eb="23">
      <t>カイゴ</t>
    </rPh>
    <phoneticPr fontId="1"/>
  </si>
  <si>
    <t>介護テクノロジー等名称
（介護ロボット）</t>
    <rPh sb="0" eb="2">
      <t>カイゴ</t>
    </rPh>
    <rPh sb="8" eb="9">
      <t>ナド</t>
    </rPh>
    <rPh sb="9" eb="11">
      <t>メイショウ</t>
    </rPh>
    <rPh sb="13" eb="15">
      <t>カイゴ</t>
    </rPh>
    <phoneticPr fontId="1"/>
  </si>
  <si>
    <t>補助対象経費（事業費）</t>
    <rPh sb="0" eb="6">
      <t>ホジョタイショウケイヒ</t>
    </rPh>
    <rPh sb="7" eb="9">
      <t>ジギョウ</t>
    </rPh>
    <rPh sb="9" eb="10">
      <t>ヒ</t>
    </rPh>
    <phoneticPr fontId="1"/>
  </si>
  <si>
    <t>寄付金その他の
収入額</t>
    <rPh sb="0" eb="3">
      <t>キフキン</t>
    </rPh>
    <rPh sb="5" eb="6">
      <t>タ</t>
    </rPh>
    <rPh sb="8" eb="10">
      <t>シュウニュウ</t>
    </rPh>
    <rPh sb="10" eb="11">
      <t>ガク</t>
    </rPh>
    <phoneticPr fontId="1"/>
  </si>
  <si>
    <t>補助限度額／台</t>
    <rPh sb="0" eb="2">
      <t>ホジョ</t>
    </rPh>
    <rPh sb="2" eb="4">
      <t>ゲンド</t>
    </rPh>
    <rPh sb="4" eb="5">
      <t>ガク</t>
    </rPh>
    <rPh sb="6" eb="7">
      <t>ダイ</t>
    </rPh>
    <phoneticPr fontId="1"/>
  </si>
  <si>
    <t>補助額／台
※Ａ×3/4</t>
    <rPh sb="0" eb="2">
      <t>ホジョ</t>
    </rPh>
    <rPh sb="2" eb="3">
      <t>ガク</t>
    </rPh>
    <rPh sb="4" eb="5">
      <t>ダイ</t>
    </rPh>
    <phoneticPr fontId="1"/>
  </si>
  <si>
    <t>算定額
Ｆ×Ｂ</t>
    <rPh sb="0" eb="2">
      <t>サンテイ</t>
    </rPh>
    <rPh sb="2" eb="3">
      <t>ガク</t>
    </rPh>
    <phoneticPr fontId="1"/>
  </si>
  <si>
    <t>　・水色セルを入力してください。オレンジ色セルは、計算式が入っているため、入力しないでください。</t>
    <rPh sb="2" eb="4">
      <t>ミズイロ</t>
    </rPh>
    <phoneticPr fontId="12"/>
  </si>
  <si>
    <t>　・額は税抜き価格で記載すること</t>
    <rPh sb="2" eb="3">
      <t>ガク</t>
    </rPh>
    <rPh sb="4" eb="5">
      <t>ゼイ</t>
    </rPh>
    <rPh sb="5" eb="6">
      <t>ヌ</t>
    </rPh>
    <rPh sb="7" eb="9">
      <t>カカク</t>
    </rPh>
    <rPh sb="10" eb="12">
      <t>キサイ</t>
    </rPh>
    <phoneticPr fontId="1"/>
  </si>
  <si>
    <t>　・導入する機器の種類ごとに１行記載し、行が足りない場合は、行を追加すること</t>
    <phoneticPr fontId="1"/>
  </si>
  <si>
    <t>　・介護ロボット名称には導入する介護ロボット名を記載すること</t>
    <rPh sb="2" eb="4">
      <t>カイゴ</t>
    </rPh>
    <rPh sb="8" eb="10">
      <t>メイショウ</t>
    </rPh>
    <rPh sb="12" eb="14">
      <t>ドウニュウ</t>
    </rPh>
    <rPh sb="16" eb="18">
      <t>カイゴ</t>
    </rPh>
    <rPh sb="22" eb="23">
      <t>メイ</t>
    </rPh>
    <rPh sb="24" eb="26">
      <t>キサイ</t>
    </rPh>
    <phoneticPr fontId="1"/>
  </si>
  <si>
    <t>　・D欄「寄付金その他の収入見込額」には機器導入にあたって本補助金以外の収入見込があれば記載すること。</t>
    <phoneticPr fontId="12"/>
  </si>
  <si>
    <t>別添２　補助金精算額調書パッケージ型相当　（２）介護テクノロジー等パッケージ型導入支援事業</t>
    <rPh sb="0" eb="2">
      <t>ベッテン</t>
    </rPh>
    <rPh sb="4" eb="7">
      <t>ホジョキン</t>
    </rPh>
    <rPh sb="5" eb="6">
      <t>スケ</t>
    </rPh>
    <rPh sb="7" eb="9">
      <t>セイサン</t>
    </rPh>
    <phoneticPr fontId="1"/>
  </si>
  <si>
    <t>補助金精算額調書【介護生産性向上推進事業補助金（福井県介護テクノロジー等パッケージ型導入支援事業補助金）】</t>
    <rPh sb="0" eb="1">
      <t>ホ</t>
    </rPh>
    <rPh sb="1" eb="2">
      <t>スケ</t>
    </rPh>
    <rPh sb="2" eb="3">
      <t>キン</t>
    </rPh>
    <rPh sb="3" eb="5">
      <t>セイサン</t>
    </rPh>
    <rPh sb="5" eb="6">
      <t>ガク</t>
    </rPh>
    <rPh sb="6" eb="7">
      <t>チョウ</t>
    </rPh>
    <rPh sb="7" eb="8">
      <t>ショ</t>
    </rPh>
    <phoneticPr fontId="1"/>
  </si>
  <si>
    <t>基準額までの必要台数</t>
    <rPh sb="0" eb="3">
      <t>キジュンガク</t>
    </rPh>
    <rPh sb="6" eb="8">
      <t>ヒツヨウ</t>
    </rPh>
    <rPh sb="8" eb="10">
      <t>ダイスウ</t>
    </rPh>
    <phoneticPr fontId="1"/>
  </si>
  <si>
    <t>）</t>
    <phoneticPr fontId="1"/>
  </si>
  <si>
    <t>介護テクノロジー等名称
【介護ロボット等】</t>
    <rPh sb="0" eb="2">
      <t>カイゴ</t>
    </rPh>
    <rPh sb="8" eb="9">
      <t>ナド</t>
    </rPh>
    <rPh sb="9" eb="11">
      <t>メイショウ</t>
    </rPh>
    <rPh sb="13" eb="15">
      <t>カイゴ</t>
    </rPh>
    <rPh sb="19" eb="20">
      <t>ナド</t>
    </rPh>
    <phoneticPr fontId="1"/>
  </si>
  <si>
    <t>補助金精算額
（ＦまたはＧ）×Ｂ</t>
    <rPh sb="0" eb="3">
      <t>ホジョキン</t>
    </rPh>
    <rPh sb="3" eb="5">
      <t>セイサン</t>
    </rPh>
    <rPh sb="5" eb="6">
      <t>ガク</t>
    </rPh>
    <phoneticPr fontId="1"/>
  </si>
  <si>
    <r>
      <rPr>
        <sz val="12"/>
        <color theme="1"/>
        <rFont val="UD デジタル 教科書体 NK-R"/>
        <family val="1"/>
        <charset val="128"/>
      </rPr>
      <t>補助金精算額</t>
    </r>
    <r>
      <rPr>
        <sz val="10"/>
        <color theme="1"/>
        <rFont val="UD デジタル 教科書体 NK-R"/>
        <family val="1"/>
        <charset val="128"/>
      </rPr>
      <t xml:space="preserve">
H合計と基準額のいずれか低い額</t>
    </r>
    <rPh sb="0" eb="3">
      <t>ホジョキン</t>
    </rPh>
    <rPh sb="3" eb="5">
      <t>セイサン</t>
    </rPh>
    <rPh sb="5" eb="6">
      <t>ガク</t>
    </rPh>
    <rPh sb="8" eb="10">
      <t>ゴウケイ</t>
    </rPh>
    <rPh sb="11" eb="13">
      <t>キジュン</t>
    </rPh>
    <rPh sb="13" eb="14">
      <t>ガク</t>
    </rPh>
    <rPh sb="19" eb="20">
      <t>ヒク</t>
    </rPh>
    <rPh sb="21" eb="22">
      <t>ガク</t>
    </rPh>
    <phoneticPr fontId="1"/>
  </si>
  <si>
    <t>　４．B欄「寄付金その他の収入見込額」には機器導入にあたって本補助金以外の収入見込があれば記載すること。</t>
    <phoneticPr fontId="12"/>
  </si>
  <si>
    <t>伴走支援モデル事業所</t>
    <rPh sb="0" eb="2">
      <t>バンソウ</t>
    </rPh>
    <rPh sb="2" eb="4">
      <t>シエン</t>
    </rPh>
    <rPh sb="7" eb="10">
      <t>ジギョウショ</t>
    </rPh>
    <phoneticPr fontId="1"/>
  </si>
  <si>
    <t>その他の事業所</t>
    <rPh sb="2" eb="3">
      <t>ホカ</t>
    </rPh>
    <rPh sb="4" eb="7">
      <t>ジギョウショ</t>
    </rPh>
    <phoneticPr fontId="1"/>
  </si>
  <si>
    <t>パッケージ型導入</t>
    <rPh sb="5" eb="6">
      <t>ガタ</t>
    </rPh>
    <rPh sb="6" eb="8">
      <t>ドウニュウ</t>
    </rPh>
    <phoneticPr fontId="1"/>
  </si>
  <si>
    <t>パッケージ型相当導入</t>
    <rPh sb="5" eb="6">
      <t>ガタ</t>
    </rPh>
    <rPh sb="6" eb="8">
      <t>ソウトウ</t>
    </rPh>
    <rPh sb="8" eb="10">
      <t>ドウニュウ</t>
    </rPh>
    <phoneticPr fontId="1"/>
  </si>
  <si>
    <t>（別添２）補助金精算額調書パッケージ型①・②・③を作成</t>
    <rPh sb="1" eb="3">
      <t>ベッテン</t>
    </rPh>
    <rPh sb="5" eb="8">
      <t>ホジョキン</t>
    </rPh>
    <rPh sb="8" eb="11">
      <t>セイサンガク</t>
    </rPh>
    <rPh sb="11" eb="13">
      <t>チョウショ</t>
    </rPh>
    <rPh sb="18" eb="19">
      <t>ガタ</t>
    </rPh>
    <rPh sb="25" eb="27">
      <t>サクセイ</t>
    </rPh>
    <phoneticPr fontId="1"/>
  </si>
  <si>
    <t>（別添２）補助金精算額調書パッケージ型相当を作成</t>
    <rPh sb="8" eb="10">
      <t>セイサン</t>
    </rPh>
    <rPh sb="22" eb="24">
      <t>サクセイ</t>
    </rPh>
    <phoneticPr fontId="1"/>
  </si>
  <si>
    <t>※介護ロボットと附帯設備（Wifi環境整備・タブレット端末等）を補助対象とする場合、一行にまとめて（補助対象総額）÷（台数）で（単価A）を算出すること</t>
    <phoneticPr fontId="1"/>
  </si>
  <si>
    <r>
      <t>（別添２）補助金精算額調書　実施事業所一覧　</t>
    </r>
    <r>
      <rPr>
        <sz val="16"/>
        <color rgb="FFFF0000"/>
        <rFont val="UD デジタル 教科書体 NK-R"/>
        <family val="1"/>
        <charset val="128"/>
      </rPr>
      <t>※作成必須・所要額調書を最初に作成してください</t>
    </r>
    <rPh sb="1" eb="3">
      <t>ベッテン</t>
    </rPh>
    <rPh sb="5" eb="8">
      <t>ホジョキン</t>
    </rPh>
    <rPh sb="8" eb="11">
      <t>セイサンガク</t>
    </rPh>
    <rPh sb="11" eb="13">
      <t>チョウショ</t>
    </rPh>
    <rPh sb="14" eb="16">
      <t>ジッシ</t>
    </rPh>
    <rPh sb="16" eb="19">
      <t>ジギョウショ</t>
    </rPh>
    <rPh sb="19" eb="21">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</si>
</sst>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4" x14ac:knownFonts="1">
    <font>
      <sz val="11"/>
      <color theme="1"/>
      <name val="ＭＳ Ｐゴシック"/>
      <family val="2"/>
      <charset val="128"/>
      <scheme val="minor"/>
    </font>
    <font>
      <sz val="6"/>
      <name val="ＭＳ Ｐゴシック"/>
      <family val="2"/>
      <charset val="128"/>
      <scheme val="minor"/>
    </font>
    <font>
      <i/>
      <sz val="11"/>
      <color rgb="FF7F7F7F"/>
      <name val="ＭＳ Ｐゴシック"/>
      <family val="2"/>
      <charset val="128"/>
      <scheme val="minor"/>
    </font>
    <font>
      <sz val="11"/>
      <color theme="0"/>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1"/>
      <color theme="1"/>
      <name val="UD デジタル 教科書体 NK-R"/>
      <family val="1"/>
      <charset val="128"/>
    </font>
    <font>
      <sz val="18"/>
      <color theme="1"/>
      <name val="UD デジタル 教科書体 NK-R"/>
      <family val="1"/>
      <charset val="128"/>
    </font>
    <font>
      <sz val="20"/>
      <color theme="1"/>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14"/>
      <color rgb="FF000000"/>
      <name val="ＭＳ Ｐゴシック"/>
      <family val="3"/>
      <charset val="128"/>
    </font>
    <font>
      <sz val="6"/>
      <name val="ＭＳ Ｐゴシック"/>
      <family val="3"/>
      <charset val="128"/>
    </font>
    <font>
      <sz val="11"/>
      <name val="UD デジタル 教科書体 NK-R"/>
      <family val="1"/>
      <charset val="128"/>
    </font>
    <font>
      <sz val="14"/>
      <color rgb="FF000000"/>
      <name val="UD デジタル 教科書体 NK-R"/>
      <family val="1"/>
      <charset val="128"/>
    </font>
    <font>
      <i/>
      <sz val="11"/>
      <color rgb="FF7F7F7F"/>
      <name val="UD デジタル 教科書体 NK-R"/>
      <family val="1"/>
      <charset val="128"/>
    </font>
    <font>
      <sz val="12"/>
      <color rgb="FF000000"/>
      <name val="ＭＳ Ｐゴシック"/>
      <family val="2"/>
      <charset val="128"/>
    </font>
    <font>
      <sz val="11"/>
      <color rgb="FF000000"/>
      <name val="UD デジタル 教科書体 NK-R"/>
      <family val="1"/>
      <charset val="128"/>
    </font>
    <font>
      <sz val="12"/>
      <color rgb="FF000000"/>
      <name val="UD デジタル 教科書体 NK-R"/>
      <family val="1"/>
      <charset val="128"/>
    </font>
    <font>
      <sz val="9"/>
      <color theme="1"/>
      <name val="UD デジタル 教科書体 NK-R"/>
      <family val="1"/>
      <charset val="128"/>
    </font>
    <font>
      <sz val="11"/>
      <color theme="1"/>
      <name val="ＭＳ Ｐゴシック"/>
      <family val="2"/>
      <charset val="128"/>
      <scheme val="minor"/>
    </font>
    <font>
      <sz val="14"/>
      <color rgb="FFFF0000"/>
      <name val="UD デジタル 教科書体 NK-R"/>
      <family val="1"/>
      <charset val="128"/>
    </font>
    <font>
      <sz val="16"/>
      <color rgb="FFFF0000"/>
      <name val="UD デジタル 教科書体 NK-R"/>
      <family val="1"/>
      <charset val="128"/>
    </font>
    <font>
      <sz val="11"/>
      <name val="ＭＳ Ｐゴシック"/>
      <family val="3"/>
      <charset val="128"/>
    </font>
    <font>
      <sz val="16"/>
      <name val="UD デジタル 教科書体 NK-R"/>
      <family val="1"/>
      <charset val="128"/>
    </font>
    <font>
      <sz val="11"/>
      <color rgb="FF000000"/>
      <name val="ＭＳ Ｐゴシック"/>
      <family val="2"/>
      <charset val="128"/>
    </font>
    <font>
      <sz val="18"/>
      <color rgb="FF000000"/>
      <name val="UD デジタル 教科書体 NK-R"/>
      <family val="1"/>
      <charset val="128"/>
    </font>
    <font>
      <sz val="20"/>
      <color rgb="FF000000"/>
      <name val="UD デジタル 教科書体 NK-R"/>
      <family val="1"/>
      <charset val="128"/>
    </font>
    <font>
      <sz val="16"/>
      <color rgb="FF000000"/>
      <name val="UD デジタル 教科書体 NK-R"/>
      <family val="1"/>
      <charset val="128"/>
    </font>
    <font>
      <sz val="14"/>
      <name val="UD デジタル 教科書体 NK-R"/>
      <family val="1"/>
      <charset val="128"/>
    </font>
    <font>
      <sz val="12"/>
      <name val="UD デジタル 教科書体 NK-R"/>
      <family val="1"/>
      <charset val="128"/>
    </font>
    <font>
      <sz val="20"/>
      <name val="UD デジタル 教科書体 NK-R"/>
      <family val="1"/>
      <charset val="128"/>
    </font>
    <font>
      <sz val="13"/>
      <color theme="1"/>
      <name val="UD デジタル 教科書体 NK-R"/>
      <family val="1"/>
      <charset val="128"/>
    </font>
    <font>
      <sz val="12"/>
      <color rgb="FFFF0000"/>
      <name val="UD デジタル 教科書体 NK-R"/>
      <family val="1"/>
      <charset val="128"/>
    </font>
  </fonts>
  <fills count="5">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FC000"/>
        <bgColor rgb="FFFFFF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20" fillId="0" borderId="0">
      <alignment vertical="center"/>
    </xf>
    <xf numFmtId="0" fontId="23" fillId="0" borderId="0">
      <alignment vertical="center"/>
    </xf>
    <xf numFmtId="0" fontId="25" fillId="0" borderId="0">
      <alignment vertical="center"/>
    </xf>
  </cellStyleXfs>
  <cellXfs count="272">
    <xf numFmtId="0" fontId="0" fillId="0" borderId="0" xfId="0">
      <alignment vertical="center"/>
    </xf>
    <xf numFmtId="0" fontId="0" fillId="0" borderId="7"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right" vertical="center"/>
    </xf>
    <xf numFmtId="176" fontId="4" fillId="2" borderId="1" xfId="0" applyNumberFormat="1" applyFont="1" applyFill="1" applyBorder="1">
      <alignment vertical="center"/>
    </xf>
    <xf numFmtId="176" fontId="6" fillId="0" borderId="0" xfId="0" applyNumberFormat="1"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176" fontId="4" fillId="2" borderId="7" xfId="0" applyNumberFormat="1" applyFont="1" applyFill="1" applyBorder="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wrapText="1"/>
    </xf>
    <xf numFmtId="0" fontId="6" fillId="0" borderId="0" xfId="0" applyFont="1" applyBorder="1">
      <alignment vertical="center"/>
    </xf>
    <xf numFmtId="0" fontId="4" fillId="0" borderId="0" xfId="0" applyFont="1" applyFill="1" applyAlignment="1">
      <alignment horizontal="center" vertical="center"/>
    </xf>
    <xf numFmtId="176" fontId="5" fillId="0" borderId="0" xfId="0" applyNumberFormat="1" applyFont="1" applyAlignment="1">
      <alignment horizontal="right" vertical="center"/>
    </xf>
    <xf numFmtId="176" fontId="5" fillId="2" borderId="0" xfId="0" applyNumberFormat="1" applyFont="1" applyFill="1" applyAlignment="1">
      <alignment horizontal="right" vertical="center"/>
    </xf>
    <xf numFmtId="0" fontId="10" fillId="0" borderId="0" xfId="0" applyFont="1" applyBorder="1" applyAlignment="1">
      <alignment horizontal="center" vertical="center"/>
    </xf>
    <xf numFmtId="176" fontId="11" fillId="0" borderId="0" xfId="1" applyNumberFormat="1" applyFont="1">
      <alignment vertical="center"/>
    </xf>
    <xf numFmtId="176" fontId="4" fillId="0" borderId="6" xfId="0" applyNumberFormat="1" applyFont="1" applyBorder="1">
      <alignment vertical="center"/>
    </xf>
    <xf numFmtId="176" fontId="4" fillId="0" borderId="27" xfId="0" applyNumberFormat="1" applyFont="1" applyBorder="1">
      <alignment vertical="center"/>
    </xf>
    <xf numFmtId="176" fontId="4" fillId="0" borderId="0" xfId="0" applyNumberFormat="1" applyFont="1" applyFill="1" applyBorder="1" applyAlignment="1">
      <alignment horizontal="right" vertical="center"/>
    </xf>
    <xf numFmtId="0" fontId="2" fillId="0" borderId="0" xfId="1">
      <alignment vertical="center"/>
    </xf>
    <xf numFmtId="0" fontId="13" fillId="0" borderId="0" xfId="1" applyFont="1" applyAlignment="1">
      <alignment horizontal="left" vertical="center"/>
    </xf>
    <xf numFmtId="176" fontId="14" fillId="0" borderId="0" xfId="1" applyNumberFormat="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7" fillId="0" borderId="0" xfId="1" applyFont="1" applyAlignment="1">
      <alignment horizontal="left" vertical="center"/>
    </xf>
    <xf numFmtId="176" fontId="5" fillId="2" borderId="7"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left" vertical="center"/>
    </xf>
    <xf numFmtId="176" fontId="4" fillId="2" borderId="1" xfId="0" applyNumberFormat="1" applyFont="1" applyFill="1" applyBorder="1" applyAlignment="1">
      <alignment vertical="center" shrinkToFit="1"/>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left" vertical="center" shrinkToFit="1"/>
    </xf>
    <xf numFmtId="176" fontId="4" fillId="3" borderId="1" xfId="0" applyNumberFormat="1" applyFont="1" applyFill="1" applyBorder="1" applyAlignment="1">
      <alignment vertical="center" shrinkToFit="1"/>
    </xf>
    <xf numFmtId="176" fontId="4" fillId="3" borderId="1" xfId="0" applyNumberFormat="1" applyFont="1" applyFill="1" applyBorder="1">
      <alignment vertical="center"/>
    </xf>
    <xf numFmtId="0" fontId="9" fillId="0" borderId="0" xfId="2" applyFont="1">
      <alignment vertical="center"/>
    </xf>
    <xf numFmtId="0" fontId="24" fillId="0" borderId="0" xfId="3" applyFont="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22" fillId="0" borderId="0" xfId="3" applyFont="1">
      <alignment vertical="center"/>
    </xf>
    <xf numFmtId="0" fontId="9" fillId="0" borderId="0" xfId="2" applyFont="1" applyAlignment="1">
      <alignment horizontal="right"/>
    </xf>
    <xf numFmtId="0" fontId="9" fillId="0" borderId="1" xfId="2" applyFont="1" applyBorder="1" applyAlignment="1">
      <alignment horizontal="centerContinuous" vertical="center"/>
    </xf>
    <xf numFmtId="177" fontId="9" fillId="0" borderId="1" xfId="2" applyNumberFormat="1" applyFont="1" applyBorder="1" applyAlignment="1">
      <alignment horizontal="center" vertical="center"/>
    </xf>
    <xf numFmtId="0" fontId="9" fillId="0" borderId="1" xfId="2" applyFont="1" applyBorder="1" applyAlignment="1">
      <alignment horizontal="center" vertical="center"/>
    </xf>
    <xf numFmtId="0" fontId="9" fillId="2" borderId="1" xfId="2" applyFont="1" applyFill="1" applyBorder="1" applyAlignment="1" applyProtection="1">
      <alignment horizontal="center" vertical="center" shrinkToFit="1"/>
      <protection locked="0"/>
    </xf>
    <xf numFmtId="0" fontId="9" fillId="3" borderId="1" xfId="2" applyFont="1" applyFill="1" applyBorder="1" applyAlignment="1" applyProtection="1">
      <alignment horizontal="left" vertical="center" shrinkToFit="1"/>
      <protection locked="0"/>
    </xf>
    <xf numFmtId="176" fontId="9" fillId="2" borderId="1" xfId="2" applyNumberFormat="1" applyFont="1" applyFill="1" applyBorder="1" applyAlignment="1" applyProtection="1">
      <alignment horizontal="right" vertical="center" shrinkToFit="1"/>
      <protection locked="0"/>
    </xf>
    <xf numFmtId="176" fontId="9" fillId="2" borderId="33" xfId="2" applyNumberFormat="1" applyFont="1" applyFill="1" applyBorder="1" applyAlignment="1" applyProtection="1">
      <alignment horizontal="right" vertical="center" shrinkToFit="1"/>
      <protection locked="0"/>
    </xf>
    <xf numFmtId="176" fontId="5" fillId="2" borderId="38" xfId="2" applyNumberFormat="1" applyFont="1" applyFill="1" applyBorder="1" applyAlignment="1" applyProtection="1">
      <alignment horizontal="center" vertical="center" shrinkToFit="1"/>
      <protection locked="0"/>
    </xf>
    <xf numFmtId="0" fontId="0" fillId="0" borderId="0" xfId="0" applyAlignment="1">
      <alignment horizontal="left" vertical="center"/>
    </xf>
    <xf numFmtId="0" fontId="9" fillId="0" borderId="0" xfId="2" applyFont="1" applyAlignment="1">
      <alignment horizontal="left" vertical="center"/>
    </xf>
    <xf numFmtId="0" fontId="9" fillId="0" borderId="0" xfId="2" applyFont="1" applyAlignment="1">
      <alignment horizontal="right"/>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14" fillId="0" borderId="0" xfId="4" applyFont="1">
      <alignment vertical="center"/>
    </xf>
    <xf numFmtId="0" fontId="18" fillId="0" borderId="0" xfId="4" applyFont="1">
      <alignment vertical="center"/>
    </xf>
    <xf numFmtId="0" fontId="17" fillId="0" borderId="0" xfId="4" applyFont="1">
      <alignment vertical="center"/>
    </xf>
    <xf numFmtId="0" fontId="13" fillId="0" borderId="0" xfId="3" applyFont="1">
      <alignment vertical="center"/>
    </xf>
    <xf numFmtId="0" fontId="27" fillId="0" borderId="0" xfId="4" applyFont="1">
      <alignment vertical="center"/>
    </xf>
    <xf numFmtId="0" fontId="27" fillId="0" borderId="0" xfId="4" applyFont="1" applyAlignment="1">
      <alignment horizontal="center" vertical="center"/>
    </xf>
    <xf numFmtId="0" fontId="14" fillId="0" borderId="0" xfId="4" applyFont="1" applyAlignment="1">
      <alignment horizontal="right" vertical="center"/>
    </xf>
    <xf numFmtId="3" fontId="13" fillId="0" borderId="0" xfId="3" applyNumberFormat="1" applyFont="1">
      <alignment vertical="center"/>
    </xf>
    <xf numFmtId="0" fontId="5" fillId="0" borderId="0" xfId="3" applyFont="1">
      <alignment vertical="center"/>
    </xf>
    <xf numFmtId="0" fontId="4" fillId="0" borderId="0" xfId="3" applyFont="1" applyAlignment="1">
      <alignment horizontal="right" vertical="center"/>
    </xf>
    <xf numFmtId="0" fontId="13" fillId="0" borderId="7" xfId="3" applyFont="1" applyBorder="1">
      <alignment vertical="center"/>
    </xf>
    <xf numFmtId="0" fontId="28" fillId="0" borderId="0" xfId="4" applyFont="1" applyAlignment="1">
      <alignment horizontal="left" vertical="center"/>
    </xf>
    <xf numFmtId="0" fontId="18" fillId="0" borderId="1" xfId="4" applyFont="1" applyBorder="1" applyAlignment="1">
      <alignment horizontal="center" vertical="center" wrapText="1"/>
    </xf>
    <xf numFmtId="0" fontId="18" fillId="0" borderId="1" xfId="4" applyFont="1" applyBorder="1" applyAlignment="1">
      <alignment horizontal="center" vertical="top" wrapText="1"/>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vertical="center" shrinkToFit="1"/>
    </xf>
    <xf numFmtId="0" fontId="13" fillId="0" borderId="0" xfId="4" applyFont="1">
      <alignment vertical="center"/>
    </xf>
    <xf numFmtId="176" fontId="14" fillId="0" borderId="0" xfId="4" applyNumberFormat="1" applyFont="1">
      <alignment vertical="center"/>
    </xf>
    <xf numFmtId="0" fontId="26" fillId="0" borderId="0" xfId="4" applyFont="1" applyAlignment="1">
      <alignment horizontal="center" vertical="center"/>
    </xf>
    <xf numFmtId="0" fontId="18" fillId="0" borderId="0" xfId="4" applyFont="1" applyAlignment="1">
      <alignment horizontal="right" vertical="center"/>
    </xf>
    <xf numFmtId="0" fontId="14" fillId="0" borderId="3" xfId="4" applyFont="1" applyBorder="1" applyAlignment="1">
      <alignment horizontal="center" vertical="center" wrapText="1"/>
    </xf>
    <xf numFmtId="0" fontId="14" fillId="0" borderId="3" xfId="4" applyFont="1" applyBorder="1" applyAlignment="1">
      <alignment horizontal="center" vertical="center"/>
    </xf>
    <xf numFmtId="0" fontId="30" fillId="0" borderId="39" xfId="4" applyFont="1" applyBorder="1" applyAlignment="1">
      <alignment horizontal="center" vertical="center" wrapText="1"/>
    </xf>
    <xf numFmtId="0" fontId="14" fillId="0" borderId="40" xfId="4" applyFont="1" applyBorder="1" applyAlignment="1">
      <alignment horizontal="center" vertical="center"/>
    </xf>
    <xf numFmtId="0" fontId="14" fillId="0" borderId="40" xfId="4" applyFont="1" applyBorder="1" applyAlignment="1">
      <alignment horizontal="center" vertical="center" wrapText="1"/>
    </xf>
    <xf numFmtId="0" fontId="18" fillId="0" borderId="40" xfId="4" applyFont="1" applyBorder="1" applyAlignment="1">
      <alignment horizontal="center" vertical="center"/>
    </xf>
    <xf numFmtId="0" fontId="14" fillId="3" borderId="1" xfId="4" applyFont="1" applyFill="1" applyBorder="1" applyAlignment="1">
      <alignment horizontal="center" vertical="center"/>
    </xf>
    <xf numFmtId="176" fontId="14" fillId="3" borderId="1" xfId="4" applyNumberFormat="1" applyFont="1" applyFill="1" applyBorder="1">
      <alignment vertical="center"/>
    </xf>
    <xf numFmtId="176" fontId="14" fillId="2" borderId="1" xfId="4" applyNumberFormat="1" applyFont="1" applyFill="1" applyBorder="1">
      <alignment vertical="center"/>
    </xf>
    <xf numFmtId="176" fontId="22" fillId="0" borderId="0" xfId="4" applyNumberFormat="1" applyFont="1">
      <alignment vertical="center"/>
    </xf>
    <xf numFmtId="0" fontId="14" fillId="3" borderId="3" xfId="4" applyFont="1" applyFill="1" applyBorder="1" applyAlignment="1">
      <alignment horizontal="center" vertical="center"/>
    </xf>
    <xf numFmtId="0" fontId="14" fillId="3" borderId="41" xfId="4" applyFont="1" applyFill="1" applyBorder="1" applyAlignment="1">
      <alignment horizontal="center" vertical="center"/>
    </xf>
    <xf numFmtId="176" fontId="14" fillId="3" borderId="41" xfId="4" applyNumberFormat="1" applyFont="1" applyFill="1" applyBorder="1">
      <alignment vertical="center"/>
    </xf>
    <xf numFmtId="176" fontId="14" fillId="2" borderId="41" xfId="4" applyNumberFormat="1" applyFont="1" applyFill="1" applyBorder="1">
      <alignment vertical="center"/>
    </xf>
    <xf numFmtId="0" fontId="14" fillId="0" borderId="42" xfId="4" applyFont="1" applyBorder="1" applyAlignment="1">
      <alignment horizontal="center" vertical="center"/>
    </xf>
    <xf numFmtId="176" fontId="14" fillId="2" borderId="11" xfId="4" applyNumberFormat="1" applyFont="1" applyFill="1" applyBorder="1" applyAlignment="1">
      <alignment horizontal="right" vertical="center"/>
    </xf>
    <xf numFmtId="0" fontId="14" fillId="0" borderId="0" xfId="4" applyFont="1" applyAlignment="1">
      <alignment vertical="top"/>
    </xf>
    <xf numFmtId="0" fontId="6" fillId="0" borderId="0" xfId="2" applyFont="1">
      <alignment vertical="center"/>
    </xf>
    <xf numFmtId="0" fontId="5" fillId="0" borderId="0" xfId="2" applyFont="1">
      <alignment vertical="center"/>
    </xf>
    <xf numFmtId="0" fontId="17" fillId="0" borderId="0" xfId="4" applyFont="1" applyAlignment="1">
      <alignment horizontal="left" vertical="center"/>
    </xf>
    <xf numFmtId="0" fontId="4" fillId="0" borderId="0" xfId="2" applyFont="1">
      <alignment vertical="center"/>
    </xf>
    <xf numFmtId="0" fontId="31" fillId="0" borderId="0" xfId="3" applyFont="1">
      <alignment vertical="center"/>
    </xf>
    <xf numFmtId="0" fontId="8" fillId="0" borderId="0" xfId="2" applyFont="1" applyAlignment="1">
      <alignment horizontal="center" vertical="center"/>
    </xf>
    <xf numFmtId="0" fontId="32" fillId="0" borderId="0" xfId="2" applyFont="1" applyAlignment="1">
      <alignment horizontal="right" vertical="center" wrapText="1"/>
    </xf>
    <xf numFmtId="0" fontId="32" fillId="0" borderId="0" xfId="2" applyFont="1" applyAlignment="1">
      <alignment horizontal="right" vertical="center"/>
    </xf>
    <xf numFmtId="0" fontId="4" fillId="0" borderId="0" xfId="2" applyFont="1" applyAlignment="1">
      <alignment horizontal="left" vertical="center"/>
    </xf>
    <xf numFmtId="0" fontId="5" fillId="0" borderId="0" xfId="2" applyFont="1" applyAlignment="1">
      <alignment horizontal="righ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19" fillId="0" borderId="4" xfId="2" applyFont="1" applyBorder="1" applyAlignment="1">
      <alignment horizontal="center" vertical="center" shrinkToFit="1"/>
    </xf>
    <xf numFmtId="0" fontId="5" fillId="0" borderId="4" xfId="2" applyFont="1" applyBorder="1" applyAlignment="1">
      <alignment horizontal="center" vertical="center" shrinkToFit="1"/>
    </xf>
    <xf numFmtId="0" fontId="4" fillId="3" borderId="1" xfId="2" applyFont="1" applyFill="1" applyBorder="1" applyAlignment="1">
      <alignment vertical="center" shrinkToFit="1"/>
    </xf>
    <xf numFmtId="0" fontId="4" fillId="3" borderId="1" xfId="2" applyFont="1" applyFill="1" applyBorder="1" applyAlignment="1">
      <alignment vertical="center" wrapText="1"/>
    </xf>
    <xf numFmtId="176" fontId="4" fillId="3" borderId="1" xfId="2" applyNumberFormat="1" applyFont="1" applyFill="1" applyBorder="1">
      <alignment vertical="center"/>
    </xf>
    <xf numFmtId="176" fontId="4" fillId="2" borderId="1" xfId="2" applyNumberFormat="1" applyFont="1" applyFill="1" applyBorder="1">
      <alignment vertical="center"/>
    </xf>
    <xf numFmtId="0" fontId="4" fillId="0" borderId="1" xfId="2" applyFont="1" applyBorder="1" applyAlignment="1">
      <alignment horizontal="center" vertical="center"/>
    </xf>
    <xf numFmtId="176" fontId="4" fillId="0" borderId="1" xfId="2" applyNumberFormat="1" applyFont="1" applyBorder="1" applyAlignment="1">
      <alignment horizontal="center" vertical="center"/>
    </xf>
    <xf numFmtId="0" fontId="30" fillId="0" borderId="0" xfId="4" applyFont="1">
      <alignment vertical="center"/>
    </xf>
    <xf numFmtId="176" fontId="6" fillId="0" borderId="0" xfId="0" applyNumberFormat="1" applyFont="1" applyAlignment="1">
      <alignment vertical="center" shrinkToFit="1"/>
    </xf>
    <xf numFmtId="0" fontId="6" fillId="0" borderId="0" xfId="0" applyFont="1" applyAlignment="1">
      <alignment vertical="center" shrinkToFit="1"/>
    </xf>
    <xf numFmtId="0" fontId="33" fillId="0" borderId="0" xfId="0" applyFont="1" applyAlignment="1">
      <alignment horizontal="left" vertical="center"/>
    </xf>
    <xf numFmtId="0" fontId="9" fillId="0" borderId="0" xfId="2" applyFont="1" applyAlignment="1">
      <alignment horizontal="left" vertical="center"/>
    </xf>
    <xf numFmtId="0" fontId="0" fillId="0" borderId="0" xfId="0" applyAlignment="1">
      <alignment horizontal="left" vertical="center"/>
    </xf>
    <xf numFmtId="0" fontId="9" fillId="0" borderId="0" xfId="2" applyFont="1" applyAlignment="1">
      <alignment horizontal="right"/>
    </xf>
    <xf numFmtId="0" fontId="9" fillId="3" borderId="5" xfId="2" applyFont="1" applyFill="1" applyBorder="1" applyAlignment="1">
      <alignment horizontal="center" vertical="center" shrinkToFit="1"/>
    </xf>
    <xf numFmtId="0" fontId="9" fillId="0" borderId="15" xfId="2" applyFont="1" applyBorder="1" applyAlignment="1">
      <alignment horizontal="center" vertical="center"/>
    </xf>
    <xf numFmtId="0" fontId="0" fillId="0" borderId="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9" fillId="0" borderId="25" xfId="2" applyFont="1" applyBorder="1" applyAlignment="1">
      <alignment horizontal="left" vertical="center"/>
    </xf>
    <xf numFmtId="0" fontId="0" fillId="0" borderId="10" xfId="0" applyBorder="1" applyAlignment="1">
      <alignment horizontal="left" vertical="center"/>
    </xf>
    <xf numFmtId="0" fontId="0" fillId="0" borderId="26" xfId="0" applyBorder="1" applyAlignment="1">
      <alignment horizontal="left" vertical="center"/>
    </xf>
    <xf numFmtId="0" fontId="24" fillId="2" borderId="5" xfId="3" applyFont="1" applyFill="1" applyBorder="1" applyAlignment="1">
      <alignment horizontal="center" vertical="center"/>
    </xf>
    <xf numFmtId="0" fontId="0" fillId="2" borderId="5" xfId="0" applyFill="1" applyBorder="1" applyAlignment="1">
      <alignment horizontal="center" vertical="center"/>
    </xf>
    <xf numFmtId="0" fontId="24" fillId="3" borderId="10" xfId="3" applyFont="1" applyFill="1" applyBorder="1" applyAlignment="1">
      <alignment horizontal="center" vertical="center"/>
    </xf>
    <xf numFmtId="0" fontId="0" fillId="0" borderId="10" xfId="0" applyBorder="1" applyAlignment="1">
      <alignment horizontal="center" vertical="center"/>
    </xf>
    <xf numFmtId="0" fontId="24" fillId="3" borderId="5" xfId="3" applyFont="1" applyFill="1" applyBorder="1" applyAlignment="1">
      <alignment horizontal="center" vertical="center"/>
    </xf>
    <xf numFmtId="0" fontId="0" fillId="0" borderId="5" xfId="0" applyBorder="1" applyAlignment="1">
      <alignment horizontal="center" vertical="center"/>
    </xf>
    <xf numFmtId="176" fontId="24" fillId="2" borderId="5" xfId="3" applyNumberFormat="1" applyFont="1" applyFill="1" applyBorder="1" applyAlignment="1">
      <alignment horizontal="center" vertical="center"/>
    </xf>
    <xf numFmtId="176" fontId="0" fillId="2" borderId="5" xfId="0" applyNumberFormat="1" applyFill="1" applyBorder="1" applyAlignment="1">
      <alignment horizontal="center" vertical="center"/>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horizontal="right" vertical="center"/>
    </xf>
    <xf numFmtId="178" fontId="28" fillId="2" borderId="1" xfId="4" applyNumberFormat="1" applyFont="1" applyFill="1" applyBorder="1" applyAlignment="1">
      <alignment horizontal="right" vertical="center"/>
    </xf>
    <xf numFmtId="0" fontId="26" fillId="0" borderId="0" xfId="4" applyFont="1" applyAlignment="1">
      <alignment horizontal="center" vertical="center"/>
    </xf>
    <xf numFmtId="0" fontId="28" fillId="4" borderId="5" xfId="4" applyFont="1" applyFill="1" applyBorder="1" applyAlignment="1">
      <alignment horizontal="center" vertical="center"/>
    </xf>
    <xf numFmtId="0" fontId="18" fillId="0" borderId="6" xfId="4" applyFont="1" applyBorder="1" applyAlignment="1">
      <alignment horizontal="right" vertical="center"/>
    </xf>
    <xf numFmtId="0" fontId="13" fillId="0" borderId="6" xfId="3" applyFont="1" applyBorder="1" applyAlignment="1">
      <alignment horizontal="right" vertical="center"/>
    </xf>
    <xf numFmtId="0" fontId="14" fillId="3" borderId="0" xfId="4" applyFont="1" applyFill="1" applyAlignment="1">
      <alignment horizontal="center" vertical="center"/>
    </xf>
    <xf numFmtId="0" fontId="29" fillId="3" borderId="0" xfId="3" applyFont="1" applyFill="1" applyAlignment="1">
      <alignment horizontal="center" vertical="center"/>
    </xf>
    <xf numFmtId="0" fontId="18" fillId="0" borderId="1" xfId="4" applyFont="1" applyBorder="1" applyAlignment="1">
      <alignment horizontal="center" vertical="center" wrapText="1"/>
    </xf>
    <xf numFmtId="0" fontId="30" fillId="0" borderId="1" xfId="3" applyFont="1" applyBorder="1" applyAlignment="1">
      <alignment horizontal="center" vertical="center"/>
    </xf>
    <xf numFmtId="0" fontId="30" fillId="0" borderId="1" xfId="4" applyFont="1" applyBorder="1" applyAlignment="1">
      <alignment horizontal="center" vertical="center" wrapText="1"/>
    </xf>
    <xf numFmtId="0" fontId="30" fillId="0" borderId="1" xfId="3" applyFont="1" applyBorder="1" applyAlignment="1">
      <alignment horizontal="center" vertical="center" wrapText="1"/>
    </xf>
    <xf numFmtId="0" fontId="30" fillId="0" borderId="1" xfId="3" applyFont="1" applyBorder="1">
      <alignment vertical="center"/>
    </xf>
    <xf numFmtId="0" fontId="18" fillId="0" borderId="1" xfId="4" applyFont="1" applyBorder="1" applyAlignment="1">
      <alignment horizontal="center" vertical="top" wrapText="1"/>
    </xf>
    <xf numFmtId="0" fontId="30" fillId="0" borderId="1" xfId="3" applyFont="1" applyBorder="1" applyAlignment="1">
      <alignment horizontal="center" vertical="top"/>
    </xf>
    <xf numFmtId="0" fontId="27" fillId="0" borderId="0" xfId="4" applyFont="1" applyAlignment="1">
      <alignment horizontal="center" vertical="center"/>
    </xf>
    <xf numFmtId="0" fontId="31" fillId="0" borderId="0" xfId="3" applyFont="1" applyAlignment="1">
      <alignment horizontal="center" vertical="center"/>
    </xf>
    <xf numFmtId="0" fontId="14" fillId="0" borderId="1"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4" xfId="4" applyFont="1" applyBorder="1" applyAlignment="1">
      <alignment horizontal="center" vertical="center"/>
    </xf>
    <xf numFmtId="0" fontId="14" fillId="0" borderId="22" xfId="4" applyFont="1" applyBorder="1" applyAlignment="1">
      <alignment horizontal="center" vertical="center"/>
    </xf>
    <xf numFmtId="176" fontId="14" fillId="0" borderId="0" xfId="4" applyNumberFormat="1" applyFont="1">
      <alignment vertical="center"/>
    </xf>
    <xf numFmtId="0" fontId="13" fillId="0" borderId="0" xfId="3" applyFont="1">
      <alignment vertical="center"/>
    </xf>
    <xf numFmtId="0" fontId="14" fillId="2" borderId="3" xfId="4" applyFont="1" applyFill="1" applyBorder="1" applyAlignment="1">
      <alignment horizontal="right" vertical="center"/>
    </xf>
    <xf numFmtId="0" fontId="14" fillId="2" borderId="29" xfId="4" applyFont="1" applyFill="1" applyBorder="1" applyAlignment="1">
      <alignment horizontal="right" vertical="center"/>
    </xf>
    <xf numFmtId="178" fontId="14" fillId="2" borderId="29" xfId="4" applyNumberFormat="1" applyFont="1" applyFill="1" applyBorder="1" applyAlignment="1">
      <alignment horizontal="right" vertical="center"/>
    </xf>
    <xf numFmtId="178" fontId="14" fillId="2" borderId="11" xfId="4" applyNumberFormat="1" applyFont="1" applyFill="1" applyBorder="1" applyAlignment="1">
      <alignment horizontal="right" vertical="center"/>
    </xf>
    <xf numFmtId="176" fontId="14" fillId="3" borderId="1" xfId="4" applyNumberFormat="1" applyFont="1" applyFill="1" applyBorder="1">
      <alignment vertical="center"/>
    </xf>
    <xf numFmtId="176" fontId="14" fillId="3" borderId="41" xfId="4" applyNumberFormat="1" applyFont="1" applyFill="1" applyBorder="1">
      <alignment vertical="center"/>
    </xf>
    <xf numFmtId="176" fontId="14" fillId="2" borderId="42" xfId="4" applyNumberFormat="1" applyFont="1" applyFill="1" applyBorder="1" applyAlignment="1">
      <alignment horizontal="right" vertical="center"/>
    </xf>
    <xf numFmtId="0" fontId="13" fillId="0" borderId="43" xfId="3" applyFont="1" applyBorder="1" applyAlignment="1">
      <alignment horizontal="right" vertical="center"/>
    </xf>
    <xf numFmtId="176" fontId="14" fillId="0" borderId="6" xfId="4" applyNumberFormat="1" applyFont="1" applyBorder="1" applyAlignment="1">
      <alignment horizontal="center" vertical="center" shrinkToFit="1"/>
    </xf>
    <xf numFmtId="0" fontId="13" fillId="0" borderId="6" xfId="3" applyFont="1" applyBorder="1" applyAlignment="1">
      <alignment horizontal="center" vertical="center" shrinkToFit="1"/>
    </xf>
    <xf numFmtId="0" fontId="5" fillId="0" borderId="1" xfId="2" applyFont="1" applyBorder="1" applyAlignment="1">
      <alignment horizontal="center" vertical="center" wrapText="1"/>
    </xf>
    <xf numFmtId="0" fontId="5" fillId="0" borderId="3" xfId="2" applyFont="1" applyBorder="1" applyAlignment="1">
      <alignment horizontal="center" vertical="center"/>
    </xf>
    <xf numFmtId="0" fontId="31" fillId="0" borderId="0" xfId="3" applyFont="1">
      <alignment vertical="center"/>
    </xf>
    <xf numFmtId="0" fontId="5" fillId="0" borderId="0" xfId="2" applyFont="1" applyAlignment="1">
      <alignment horizontal="right" vertical="center"/>
    </xf>
    <xf numFmtId="0" fontId="13" fillId="0" borderId="0" xfId="3" applyFont="1" applyAlignment="1">
      <alignment horizontal="righ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wrapText="1"/>
    </xf>
    <xf numFmtId="0" fontId="5" fillId="3" borderId="10" xfId="0" applyFont="1" applyFill="1" applyBorder="1" applyAlignment="1">
      <alignment horizontal="center" vertical="center" shrinkToFit="1"/>
    </xf>
    <xf numFmtId="0" fontId="7" fillId="0" borderId="0" xfId="0" applyFont="1" applyAlignment="1">
      <alignment horizontal="center" vertical="center"/>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176" fontId="10" fillId="0" borderId="8" xfId="0" applyNumberFormat="1" applyFont="1" applyBorder="1" applyAlignment="1">
      <alignment horizontal="center" vertical="center" wrapText="1"/>
    </xf>
    <xf numFmtId="0" fontId="10" fillId="0" borderId="9" xfId="0" applyFont="1" applyBorder="1" applyAlignment="1">
      <alignment horizontal="center" vertical="center"/>
    </xf>
    <xf numFmtId="0" fontId="5" fillId="0" borderId="32" xfId="0" applyFont="1" applyBorder="1" applyAlignment="1">
      <alignment horizontal="center" vertical="center"/>
    </xf>
    <xf numFmtId="0" fontId="0" fillId="0" borderId="33" xfId="0" applyBorder="1" applyAlignment="1">
      <alignment horizontal="center" vertical="center"/>
    </xf>
    <xf numFmtId="176" fontId="5" fillId="2" borderId="34" xfId="0" applyNumberFormat="1" applyFont="1"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5" fillId="0" borderId="0" xfId="0" applyFont="1" applyAlignment="1">
      <alignment horizontal="left"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3" borderId="5" xfId="0" applyFont="1" applyFill="1" applyBorder="1" applyAlignment="1">
      <alignment horizontal="center" vertical="center" shrinkToFit="1"/>
    </xf>
    <xf numFmtId="0" fontId="5" fillId="2" borderId="0" xfId="0" applyFont="1" applyFill="1" applyAlignment="1">
      <alignment horizontal="right" vertical="center"/>
    </xf>
    <xf numFmtId="176" fontId="4" fillId="2" borderId="15" xfId="0" applyNumberFormat="1" applyFont="1" applyFill="1" applyBorder="1" applyAlignment="1">
      <alignment vertical="center"/>
    </xf>
    <xf numFmtId="0" fontId="0" fillId="0" borderId="16" xfId="0" applyBorder="1" applyAlignment="1">
      <alignment vertical="center"/>
    </xf>
    <xf numFmtId="176" fontId="4" fillId="2" borderId="30" xfId="0" applyNumberFormat="1" applyFont="1" applyFill="1" applyBorder="1" applyAlignment="1">
      <alignment vertical="center"/>
    </xf>
    <xf numFmtId="0" fontId="0" fillId="0" borderId="31" xfId="0" applyBorder="1" applyAlignment="1">
      <alignment vertical="center"/>
    </xf>
    <xf numFmtId="0" fontId="0" fillId="0" borderId="18" xfId="0" applyBorder="1" applyAlignment="1">
      <alignment vertical="center"/>
    </xf>
    <xf numFmtId="176" fontId="4" fillId="2" borderId="25" xfId="0" applyNumberFormat="1" applyFont="1" applyFill="1" applyBorder="1" applyAlignment="1">
      <alignment vertical="center"/>
    </xf>
    <xf numFmtId="0" fontId="0" fillId="2" borderId="10" xfId="0" applyFill="1" applyBorder="1" applyAlignment="1">
      <alignment vertical="center"/>
    </xf>
    <xf numFmtId="0" fontId="0" fillId="2" borderId="26" xfId="0" applyFill="1" applyBorder="1" applyAlignment="1">
      <alignment vertical="center"/>
    </xf>
    <xf numFmtId="176" fontId="4" fillId="3" borderId="25" xfId="0" applyNumberFormat="1" applyFont="1" applyFill="1" applyBorder="1" applyAlignment="1">
      <alignment vertical="center"/>
    </xf>
    <xf numFmtId="0" fontId="0" fillId="3" borderId="10" xfId="0" applyFill="1" applyBorder="1" applyAlignment="1">
      <alignment vertical="center"/>
    </xf>
    <xf numFmtId="0" fontId="0" fillId="3" borderId="26" xfId="0" applyFill="1" applyBorder="1" applyAlignment="1">
      <alignment vertical="center"/>
    </xf>
    <xf numFmtId="0" fontId="5" fillId="0" borderId="15" xfId="0" applyFont="1" applyBorder="1" applyAlignment="1">
      <alignment horizontal="center" vertical="center" wrapText="1"/>
    </xf>
    <xf numFmtId="0" fontId="0" fillId="0" borderId="16" xfId="0"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xf>
    <xf numFmtId="0" fontId="5" fillId="0" borderId="21" xfId="0" applyFont="1" applyBorder="1" applyAlignment="1">
      <alignment horizontal="center" vertical="center"/>
    </xf>
    <xf numFmtId="0" fontId="0" fillId="0" borderId="22" xfId="0" applyBorder="1" applyAlignment="1">
      <alignment horizontal="center" vertical="center"/>
    </xf>
    <xf numFmtId="0" fontId="5" fillId="0" borderId="23" xfId="0" applyFont="1" applyBorder="1" applyAlignment="1">
      <alignment horizontal="right" vertical="center"/>
    </xf>
    <xf numFmtId="0" fontId="0" fillId="0" borderId="24" xfId="0" applyBorder="1" applyAlignment="1">
      <alignment horizontal="right" vertical="center"/>
    </xf>
    <xf numFmtId="0" fontId="0" fillId="0" borderId="28" xfId="0" applyBorder="1" applyAlignment="1">
      <alignment horizontal="right"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5" xfId="0" applyFont="1" applyFill="1" applyBorder="1" applyAlignment="1">
      <alignment vertical="center"/>
    </xf>
    <xf numFmtId="0" fontId="0" fillId="3" borderId="5" xfId="0" applyFill="1" applyBorder="1" applyAlignment="1">
      <alignment vertical="center"/>
    </xf>
    <xf numFmtId="176" fontId="5" fillId="3" borderId="5" xfId="0" applyNumberFormat="1" applyFont="1" applyFill="1" applyBorder="1" applyAlignment="1">
      <alignment vertical="center" shrinkToFit="1"/>
    </xf>
    <xf numFmtId="0" fontId="0" fillId="3" borderId="5" xfId="0" applyFill="1" applyBorder="1" applyAlignment="1">
      <alignment vertical="center" shrinkToFit="1"/>
    </xf>
    <xf numFmtId="176" fontId="14" fillId="0" borderId="5" xfId="1" applyNumberFormat="1" applyFont="1" applyBorder="1" applyAlignment="1">
      <alignment horizontal="center" vertical="center" shrinkToFit="1"/>
    </xf>
    <xf numFmtId="0" fontId="6" fillId="0" borderId="5" xfId="0" applyFont="1" applyBorder="1" applyAlignment="1">
      <alignment horizontal="center" vertical="center" shrinkToFit="1"/>
    </xf>
    <xf numFmtId="176" fontId="14" fillId="2" borderId="25" xfId="1" applyNumberFormat="1" applyFont="1" applyFill="1" applyBorder="1" applyAlignment="1">
      <alignment vertical="center"/>
    </xf>
    <xf numFmtId="0" fontId="6" fillId="2" borderId="26" xfId="0" applyFont="1" applyFill="1" applyBorder="1">
      <alignment vertical="center"/>
    </xf>
    <xf numFmtId="176" fontId="4" fillId="2" borderId="3" xfId="0" applyNumberFormat="1" applyFont="1" applyFill="1" applyBorder="1" applyAlignment="1">
      <alignment vertical="center"/>
    </xf>
    <xf numFmtId="176" fontId="4" fillId="2" borderId="29" xfId="0" applyNumberFormat="1" applyFont="1" applyFill="1" applyBorder="1" applyAlignment="1">
      <alignment vertical="center"/>
    </xf>
    <xf numFmtId="0" fontId="0" fillId="0" borderId="11" xfId="0" applyBorder="1" applyAlignment="1">
      <alignment vertical="center"/>
    </xf>
    <xf numFmtId="176" fontId="5"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vertical="center" wrapText="1"/>
    </xf>
    <xf numFmtId="176" fontId="5" fillId="2" borderId="34" xfId="0" applyNumberFormat="1" applyFont="1"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176" fontId="5" fillId="0" borderId="8" xfId="0" applyNumberFormat="1" applyFont="1" applyBorder="1" applyAlignment="1">
      <alignment horizontal="center" vertical="center" wrapText="1"/>
    </xf>
    <xf numFmtId="0" fontId="23" fillId="3" borderId="5" xfId="3" applyFill="1" applyBorder="1" applyAlignment="1">
      <alignment vertical="center" shrinkToFit="1"/>
    </xf>
  </cellXfs>
  <cellStyles count="5">
    <cellStyle name="説明文" xfId="1" builtinId="53"/>
    <cellStyle name="説明文 2" xfId="4" xr:uid="{D2ABB3E7-206F-4D68-A2F0-E9D2DCCACADD}"/>
    <cellStyle name="標準" xfId="0" builtinId="0"/>
    <cellStyle name="標準 2" xfId="2" xr:uid="{49571334-FC55-4B8E-8BCB-AA2950136A7D}"/>
    <cellStyle name="標準 3" xfId="3" xr:uid="{61026A55-7416-4505-BA5B-6835870EA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a111570400/Downloads/48215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kuipref-my.sharepoint.com/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様式１及び様式１－２"/>
      <sheetName val="対象経費内訳詳細（①から④の場合）"/>
      <sheetName val="危険手当等内訳表"/>
      <sheetName val="衛生・防護用品内訳表"/>
      <sheetName val="按分表"/>
      <sheetName val="様式２（理由書）（④の場合）"/>
      <sheetName val="様式３（療養者名簿）（⑤の場合）"/>
      <sheetName val="療養者名簿  (追加補助積算シート)"/>
      <sheetName val="様式４－１（チェックリスト）"/>
      <sheetName val="様式４ー２（チェックリスト）"/>
      <sheetName val="居宅サービス切替（⑥の場合）"/>
      <sheetName val="協力支援（⑦の場合）"/>
      <sheetName val="委任状"/>
      <sheetName val="感染状況報告書"/>
    </sheetNames>
    <sheetDataSet>
      <sheetData sheetId="0"/>
      <sheetData sheetId="1">
        <row r="17">
          <cell r="W17"/>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A6A2-054F-41AC-982A-D87EF6088B81}">
  <dimension ref="B1:I33"/>
  <sheetViews>
    <sheetView tabSelected="1" view="pageBreakPreview" zoomScale="90" zoomScaleNormal="100" zoomScaleSheetLayoutView="90" workbookViewId="0">
      <selection activeCell="F3" sqref="F3:G3"/>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247</v>
      </c>
      <c r="C1" s="56"/>
      <c r="D1" s="56"/>
      <c r="E1" s="56"/>
      <c r="F1" s="56"/>
      <c r="G1" s="56"/>
    </row>
    <row r="2" spans="2:9" ht="6.6" customHeight="1" x14ac:dyDescent="0.2">
      <c r="B2" s="58"/>
      <c r="C2" s="58"/>
      <c r="D2" s="58"/>
      <c r="E2" s="58"/>
      <c r="F2" s="58"/>
      <c r="G2" s="58"/>
    </row>
    <row r="3" spans="2:9" ht="40.049999999999997" customHeight="1" x14ac:dyDescent="0.4">
      <c r="B3" s="139"/>
      <c r="C3" s="139"/>
      <c r="D3" s="61"/>
      <c r="E3" s="59" t="s">
        <v>132</v>
      </c>
      <c r="F3" s="140"/>
      <c r="G3" s="271"/>
      <c r="I3" s="60" t="s">
        <v>131</v>
      </c>
    </row>
    <row r="4" spans="2:9" ht="6.6" customHeight="1" x14ac:dyDescent="0.4">
      <c r="B4" s="61"/>
      <c r="C4" s="61"/>
      <c r="D4" s="61"/>
      <c r="E4" s="61"/>
      <c r="F4" s="61"/>
      <c r="G4" s="61"/>
    </row>
    <row r="5" spans="2:9" x14ac:dyDescent="0.2">
      <c r="B5" s="64"/>
      <c r="C5" s="62" t="s">
        <v>2</v>
      </c>
      <c r="D5" s="62" t="s">
        <v>4</v>
      </c>
      <c r="E5" s="63" t="s">
        <v>133</v>
      </c>
      <c r="F5" s="63" t="s">
        <v>134</v>
      </c>
      <c r="G5" s="63" t="s">
        <v>153</v>
      </c>
    </row>
    <row r="6" spans="2:9" ht="19.95" customHeight="1" x14ac:dyDescent="0.2">
      <c r="B6" s="145" t="s">
        <v>171</v>
      </c>
      <c r="C6" s="146"/>
      <c r="D6" s="146"/>
      <c r="E6" s="146"/>
      <c r="F6" s="146"/>
      <c r="G6" s="147"/>
      <c r="I6" s="50"/>
    </row>
    <row r="7" spans="2:9" ht="38.4" customHeight="1" x14ac:dyDescent="0.2">
      <c r="B7" s="64">
        <v>1</v>
      </c>
      <c r="C7" s="65">
        <f>補助金精算額調書１!$H$5</f>
        <v>0</v>
      </c>
      <c r="D7" s="65">
        <f>補助金精算額調書１!$H$6</f>
        <v>0</v>
      </c>
      <c r="E7" s="66"/>
      <c r="F7" s="67">
        <f>補助金精算額調書１!$I$80</f>
        <v>0</v>
      </c>
      <c r="G7" s="67">
        <f>補助金精算額調書１!$J$77</f>
        <v>0</v>
      </c>
      <c r="I7" s="50" t="s">
        <v>122</v>
      </c>
    </row>
    <row r="8" spans="2:9" ht="38.4" customHeight="1" x14ac:dyDescent="0.2">
      <c r="B8" s="64">
        <v>2</v>
      </c>
      <c r="C8" s="65">
        <f>補助金精算額調書２!$H$5</f>
        <v>0</v>
      </c>
      <c r="D8" s="65">
        <f>補助金精算額調書２!$H$6</f>
        <v>0</v>
      </c>
      <c r="E8" s="66"/>
      <c r="F8" s="67">
        <f>補助金精算額調書２!$I$80</f>
        <v>0</v>
      </c>
      <c r="G8" s="67">
        <f>補助金精算額調書２!$J$77</f>
        <v>0</v>
      </c>
      <c r="I8" s="50" t="s">
        <v>122</v>
      </c>
    </row>
    <row r="9" spans="2:9" ht="38.4" customHeight="1" x14ac:dyDescent="0.2">
      <c r="B9" s="64">
        <v>3</v>
      </c>
      <c r="C9" s="65">
        <f>補助金精算額調書３!$H$5</f>
        <v>0</v>
      </c>
      <c r="D9" s="65">
        <f>補助金精算額調書３!$H$6</f>
        <v>0</v>
      </c>
      <c r="E9" s="66"/>
      <c r="F9" s="67">
        <f>補助金精算額調書３!$I$80</f>
        <v>0</v>
      </c>
      <c r="G9" s="67">
        <f>補助金精算額調書３!$J$77</f>
        <v>0</v>
      </c>
      <c r="I9" s="50" t="s">
        <v>122</v>
      </c>
    </row>
    <row r="10" spans="2:9" ht="38.4" customHeight="1" x14ac:dyDescent="0.2">
      <c r="B10" s="64">
        <v>4</v>
      </c>
      <c r="C10" s="65">
        <f>補助金精算額調書４!$H$5</f>
        <v>0</v>
      </c>
      <c r="D10" s="65">
        <f>補助金精算額調書４!$H$6</f>
        <v>0</v>
      </c>
      <c r="E10" s="66"/>
      <c r="F10" s="67">
        <f>補助金精算額調書４!$I$80</f>
        <v>0</v>
      </c>
      <c r="G10" s="67">
        <f>補助金精算額調書４!$J$77</f>
        <v>0</v>
      </c>
      <c r="I10" s="50" t="s">
        <v>122</v>
      </c>
    </row>
    <row r="11" spans="2:9" ht="38.4" customHeight="1" x14ac:dyDescent="0.2">
      <c r="B11" s="64">
        <v>5</v>
      </c>
      <c r="C11" s="65">
        <f>補助金精算額調書５!$H$5</f>
        <v>0</v>
      </c>
      <c r="D11" s="65">
        <f>補助金精算額調書５!$H$6</f>
        <v>0</v>
      </c>
      <c r="E11" s="66"/>
      <c r="F11" s="67">
        <f>補助金精算額調書５!$I$80</f>
        <v>0</v>
      </c>
      <c r="G11" s="67">
        <f>補助金精算額調書５!$J$77</f>
        <v>0</v>
      </c>
      <c r="I11" s="50" t="s">
        <v>122</v>
      </c>
    </row>
    <row r="12" spans="2:9" ht="38.4" customHeight="1" x14ac:dyDescent="0.2">
      <c r="B12" s="64">
        <v>6</v>
      </c>
      <c r="C12" s="65">
        <f>補助金精算額調書６!$H$5</f>
        <v>0</v>
      </c>
      <c r="D12" s="65">
        <f>補助金精算額調書６!$H$6</f>
        <v>0</v>
      </c>
      <c r="E12" s="66"/>
      <c r="F12" s="67">
        <f>補助金精算額調書６!$I$80</f>
        <v>0</v>
      </c>
      <c r="G12" s="67">
        <f>補助金精算額調書６!$J$77</f>
        <v>0</v>
      </c>
      <c r="I12" s="50" t="s">
        <v>122</v>
      </c>
    </row>
    <row r="13" spans="2:9" ht="38.4" customHeight="1" x14ac:dyDescent="0.2">
      <c r="B13" s="64">
        <v>7</v>
      </c>
      <c r="C13" s="65">
        <f>補助金精算額調書７!$H$5</f>
        <v>0</v>
      </c>
      <c r="D13" s="65">
        <f>補助金精算額調書７!$H$6</f>
        <v>0</v>
      </c>
      <c r="E13" s="66"/>
      <c r="F13" s="67">
        <f>補助金精算額調書７!$I$80</f>
        <v>0</v>
      </c>
      <c r="G13" s="67">
        <f>補助金精算額調書７!$J$77</f>
        <v>0</v>
      </c>
      <c r="I13" s="50" t="s">
        <v>122</v>
      </c>
    </row>
    <row r="14" spans="2:9" ht="38.4" customHeight="1" x14ac:dyDescent="0.2">
      <c r="B14" s="64">
        <v>8</v>
      </c>
      <c r="C14" s="65">
        <f>補助金精算額調書８!$H$5</f>
        <v>0</v>
      </c>
      <c r="D14" s="65">
        <f>補助金精算額調書８!$H$6</f>
        <v>0</v>
      </c>
      <c r="E14" s="66"/>
      <c r="F14" s="67">
        <f>補助金精算額調書８!$I$80</f>
        <v>0</v>
      </c>
      <c r="G14" s="67">
        <f>補助金精算額調書８!$J$77</f>
        <v>0</v>
      </c>
      <c r="I14" s="50" t="s">
        <v>122</v>
      </c>
    </row>
    <row r="15" spans="2:9" ht="38.4" customHeight="1" x14ac:dyDescent="0.2">
      <c r="B15" s="64">
        <v>9</v>
      </c>
      <c r="C15" s="65">
        <f>補助金精算額調書９!$H$5</f>
        <v>0</v>
      </c>
      <c r="D15" s="65">
        <f>補助金精算額調書９!$H$6</f>
        <v>0</v>
      </c>
      <c r="E15" s="66"/>
      <c r="F15" s="67">
        <f>補助金精算額調書９!$I$80</f>
        <v>0</v>
      </c>
      <c r="G15" s="67">
        <f>補助金精算額調書９!$J$77</f>
        <v>0</v>
      </c>
      <c r="I15" s="50" t="s">
        <v>122</v>
      </c>
    </row>
    <row r="16" spans="2:9" ht="38.4" customHeight="1" x14ac:dyDescent="0.2">
      <c r="B16" s="64">
        <v>10</v>
      </c>
      <c r="C16" s="65">
        <f>補助金精算額調書１０!$H$5</f>
        <v>0</v>
      </c>
      <c r="D16" s="65">
        <f>補助金精算額調書１０!$H$6</f>
        <v>0</v>
      </c>
      <c r="E16" s="66"/>
      <c r="F16" s="67">
        <f>補助金精算額調書１０!$I$80</f>
        <v>0</v>
      </c>
      <c r="G16" s="67">
        <f>補助金精算額調書１０!$J$77</f>
        <v>0</v>
      </c>
      <c r="I16" s="50" t="s">
        <v>122</v>
      </c>
    </row>
    <row r="17" spans="2:9" ht="38.4" customHeight="1" x14ac:dyDescent="0.2">
      <c r="B17" s="64">
        <v>11</v>
      </c>
      <c r="C17" s="65">
        <f>補助金精算額調書１１!$H$5</f>
        <v>0</v>
      </c>
      <c r="D17" s="65">
        <f>補助金精算額調書１１!$H$6</f>
        <v>0</v>
      </c>
      <c r="E17" s="66"/>
      <c r="F17" s="67">
        <f>補助金精算額調書１１!$I$80</f>
        <v>0</v>
      </c>
      <c r="G17" s="67">
        <f>補助金精算額調書１１!$J$77</f>
        <v>0</v>
      </c>
      <c r="I17" s="50" t="s">
        <v>122</v>
      </c>
    </row>
    <row r="18" spans="2:9" ht="38.4" customHeight="1" x14ac:dyDescent="0.2">
      <c r="B18" s="64">
        <v>12</v>
      </c>
      <c r="C18" s="65">
        <f>補助金精算額調書１２!$H$5</f>
        <v>0</v>
      </c>
      <c r="D18" s="65">
        <f>補助金精算額調書１２!$H$6</f>
        <v>0</v>
      </c>
      <c r="E18" s="66"/>
      <c r="F18" s="67">
        <f>補助金精算額調書１２!$I$80</f>
        <v>0</v>
      </c>
      <c r="G18" s="67">
        <f>補助金精算額調書１２!$J$77</f>
        <v>0</v>
      </c>
      <c r="I18" s="50" t="s">
        <v>122</v>
      </c>
    </row>
    <row r="19" spans="2:9" ht="38.4" customHeight="1" x14ac:dyDescent="0.2">
      <c r="B19" s="64">
        <v>13</v>
      </c>
      <c r="C19" s="65">
        <f>補助金精算額調書１３!$H$5</f>
        <v>0</v>
      </c>
      <c r="D19" s="65">
        <f>補助金精算額調書１３!$H$6</f>
        <v>0</v>
      </c>
      <c r="E19" s="66"/>
      <c r="F19" s="67">
        <f>補助金精算額調書１３!$I$80</f>
        <v>0</v>
      </c>
      <c r="G19" s="67">
        <f>補助金精算額調書１３!$J$77</f>
        <v>0</v>
      </c>
      <c r="I19" s="50" t="s">
        <v>122</v>
      </c>
    </row>
    <row r="20" spans="2:9" ht="38.4" customHeight="1" x14ac:dyDescent="0.2">
      <c r="B20" s="64">
        <v>14</v>
      </c>
      <c r="C20" s="65">
        <f>補助金精算額調書１４!$H$5</f>
        <v>0</v>
      </c>
      <c r="D20" s="65">
        <f>補助金精算額調書１４!$H$6</f>
        <v>0</v>
      </c>
      <c r="E20" s="66"/>
      <c r="F20" s="67">
        <f>補助金精算額調書１４!$I$80</f>
        <v>0</v>
      </c>
      <c r="G20" s="67">
        <f>補助金精算額調書１４!$J$77</f>
        <v>0</v>
      </c>
      <c r="I20" s="50" t="s">
        <v>122</v>
      </c>
    </row>
    <row r="21" spans="2:9" ht="38.4" customHeight="1" x14ac:dyDescent="0.2">
      <c r="B21" s="64">
        <v>15</v>
      </c>
      <c r="C21" s="65">
        <f>補助金精算額調書１５!$H$5</f>
        <v>0</v>
      </c>
      <c r="D21" s="65">
        <f>補助金精算額調書１５!$H$6</f>
        <v>0</v>
      </c>
      <c r="E21" s="66"/>
      <c r="F21" s="67">
        <f>補助金精算額調書１５!$I$80</f>
        <v>0</v>
      </c>
      <c r="G21" s="67">
        <f>補助金精算額調書１５!$J$77</f>
        <v>0</v>
      </c>
      <c r="I21" s="50" t="s">
        <v>122</v>
      </c>
    </row>
    <row r="22" spans="2:9" ht="38.4" customHeight="1" x14ac:dyDescent="0.2">
      <c r="B22" s="64">
        <v>16</v>
      </c>
      <c r="C22" s="65">
        <f>補助金精算額調書１６!$H$5</f>
        <v>0</v>
      </c>
      <c r="D22" s="65">
        <f>補助金精算額調書１６!$H$6</f>
        <v>0</v>
      </c>
      <c r="E22" s="66"/>
      <c r="F22" s="67">
        <f>補助金精算額調書１６!$I$80</f>
        <v>0</v>
      </c>
      <c r="G22" s="67">
        <f>補助金精算額調書１６!$J$77</f>
        <v>0</v>
      </c>
      <c r="I22" s="50" t="s">
        <v>122</v>
      </c>
    </row>
    <row r="23" spans="2:9" ht="38.4" customHeight="1" x14ac:dyDescent="0.2">
      <c r="B23" s="64">
        <v>17</v>
      </c>
      <c r="C23" s="65">
        <f>補助金精算額調書１７!$H$5</f>
        <v>0</v>
      </c>
      <c r="D23" s="65">
        <f>補助金精算額調書１７!$H$6</f>
        <v>0</v>
      </c>
      <c r="E23" s="66"/>
      <c r="F23" s="67">
        <f>補助金精算額調書１７!$I$80</f>
        <v>0</v>
      </c>
      <c r="G23" s="67">
        <f>補助金精算額調書１７!$J$77</f>
        <v>0</v>
      </c>
      <c r="I23" s="50" t="s">
        <v>122</v>
      </c>
    </row>
    <row r="24" spans="2:9" ht="38.4" customHeight="1" x14ac:dyDescent="0.2">
      <c r="B24" s="64">
        <v>18</v>
      </c>
      <c r="C24" s="65">
        <f>補助金精算額調書１８!$H$5</f>
        <v>0</v>
      </c>
      <c r="D24" s="65">
        <f>補助金精算額調書１８!$H$6</f>
        <v>0</v>
      </c>
      <c r="E24" s="66"/>
      <c r="F24" s="67">
        <f>補助金精算額調書１８!$I$80</f>
        <v>0</v>
      </c>
      <c r="G24" s="67">
        <f>補助金精算額調書１８!$J$77</f>
        <v>0</v>
      </c>
      <c r="I24" s="50" t="s">
        <v>122</v>
      </c>
    </row>
    <row r="25" spans="2:9" ht="38.4" customHeight="1" x14ac:dyDescent="0.2">
      <c r="B25" s="64">
        <v>19</v>
      </c>
      <c r="C25" s="65">
        <f>補助金精算額調書１９!$H$5</f>
        <v>0</v>
      </c>
      <c r="D25" s="65">
        <f>補助金精算額調書１９!$H$6</f>
        <v>0</v>
      </c>
      <c r="E25" s="66"/>
      <c r="F25" s="67">
        <f>補助金精算額調書１９!$I$80</f>
        <v>0</v>
      </c>
      <c r="G25" s="67">
        <f>補助金精算額調書１９!$J$77</f>
        <v>0</v>
      </c>
      <c r="I25" s="50" t="s">
        <v>122</v>
      </c>
    </row>
    <row r="26" spans="2:9" ht="38.4" customHeight="1" x14ac:dyDescent="0.2">
      <c r="B26" s="64">
        <v>20</v>
      </c>
      <c r="C26" s="65">
        <f>補助金精算額調書２０!$H$5</f>
        <v>0</v>
      </c>
      <c r="D26" s="65">
        <f>補助金精算額調書２０!$H$6</f>
        <v>0</v>
      </c>
      <c r="E26" s="66"/>
      <c r="F26" s="67">
        <f>補助金精算額調書２０!$I$80</f>
        <v>0</v>
      </c>
      <c r="G26" s="67">
        <f>補助金精算額調書２０!$J$77</f>
        <v>0</v>
      </c>
      <c r="I26" s="50" t="s">
        <v>122</v>
      </c>
    </row>
    <row r="27" spans="2:9" ht="19.95" customHeight="1" x14ac:dyDescent="0.2">
      <c r="B27" s="145" t="s">
        <v>172</v>
      </c>
      <c r="C27" s="146"/>
      <c r="D27" s="146"/>
      <c r="E27" s="146"/>
      <c r="F27" s="146"/>
      <c r="G27" s="147"/>
      <c r="I27" s="50"/>
    </row>
    <row r="28" spans="2:9" ht="38.4" customHeight="1" x14ac:dyDescent="0.2">
      <c r="B28" s="64"/>
      <c r="C28" s="65">
        <f>'（別添２）補助金精算額調書　概要'!E4</f>
        <v>0</v>
      </c>
      <c r="D28" s="65">
        <f>'（別添２）補助金精算額調書　概要'!E5</f>
        <v>0</v>
      </c>
      <c r="E28" s="66"/>
      <c r="F28" s="67">
        <f>'（別添２）補助金精算額調書パッケージ型①'!B13</f>
        <v>0</v>
      </c>
      <c r="G28" s="67">
        <f>'（別添２）補助金精算額調書パッケージ型①'!H13</f>
        <v>0</v>
      </c>
      <c r="I28" s="50" t="s">
        <v>122</v>
      </c>
    </row>
    <row r="29" spans="2:9" ht="38.4" customHeight="1" thickBot="1" x14ac:dyDescent="0.25">
      <c r="B29" s="64"/>
      <c r="C29" s="65">
        <f>'（別添２）補助金精算額調書　概要'!E4</f>
        <v>0</v>
      </c>
      <c r="D29" s="65">
        <f>'（別添２）補助金精算額調書　概要'!E5</f>
        <v>0</v>
      </c>
      <c r="E29" s="66"/>
      <c r="F29" s="67">
        <f>'（別添２）補助金精算額調書パッケージ型相当'!I27</f>
        <v>0</v>
      </c>
      <c r="G29" s="67">
        <f>'（別添２）補助金精算額調書パッケージ型相当'!J23</f>
        <v>0</v>
      </c>
      <c r="I29" s="50"/>
    </row>
    <row r="30" spans="2:9" ht="18" customHeight="1" x14ac:dyDescent="0.2">
      <c r="B30" s="141" t="s">
        <v>23</v>
      </c>
      <c r="C30" s="142"/>
      <c r="D30" s="142"/>
      <c r="E30" s="142"/>
      <c r="F30" s="69" t="s">
        <v>152</v>
      </c>
      <c r="G30" s="69" t="s">
        <v>154</v>
      </c>
      <c r="I30" s="50"/>
    </row>
    <row r="31" spans="2:9" ht="36" customHeight="1" thickBot="1" x14ac:dyDescent="0.25">
      <c r="B31" s="143"/>
      <c r="C31" s="144"/>
      <c r="D31" s="144"/>
      <c r="E31" s="144"/>
      <c r="F31" s="68">
        <f>SUM(F7:F26)+F28+F29</f>
        <v>0</v>
      </c>
      <c r="G31" s="68">
        <f>SUM(G7:G26)+G28+G29</f>
        <v>0</v>
      </c>
      <c r="I31" s="50" t="s">
        <v>122</v>
      </c>
    </row>
    <row r="32" spans="2:9" x14ac:dyDescent="0.2">
      <c r="B32" s="58" t="s">
        <v>155</v>
      </c>
      <c r="C32" s="70"/>
      <c r="D32" s="70"/>
      <c r="E32" s="70"/>
      <c r="F32" s="70"/>
      <c r="G32" s="70"/>
    </row>
    <row r="33" spans="2:7" x14ac:dyDescent="0.2">
      <c r="B33" s="137" t="s">
        <v>156</v>
      </c>
      <c r="C33" s="138"/>
      <c r="D33" s="138"/>
      <c r="E33" s="138"/>
      <c r="F33" s="138"/>
      <c r="G33" s="138"/>
    </row>
  </sheetData>
  <mergeCells count="6">
    <mergeCell ref="B33:G33"/>
    <mergeCell ref="B3:C3"/>
    <mergeCell ref="F3:G3"/>
    <mergeCell ref="B30:E31"/>
    <mergeCell ref="B6:G6"/>
    <mergeCell ref="B27:G27"/>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4A3201-D0D5-458A-BF26-93CB2F932417}">
          <x14:formula1>
            <xm:f>データ!$Q$12:$Q$28</xm:f>
          </x14:formula1>
          <xm:sqref>E7:E26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D7FB-325D-4B41-BF78-018C3F37138D}">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61009C3B-6B5F-42A1-82BB-8941F3B791E8}">
          <x14:formula1>
            <xm:f>データ!$C$2:$C$5</xm:f>
          </x14:formula1>
          <xm:sqref>H8:I8</xm:sqref>
        </x14:dataValidation>
        <x14:dataValidation type="list" allowBlank="1" showInputMessage="1" showErrorMessage="1" xr:uid="{BA99DA0F-B67B-4BA2-906A-06F75C203158}">
          <x14:formula1>
            <xm:f>データ!$B$2:$B$41</xm:f>
          </x14:formula1>
          <xm:sqref>H6:I6</xm:sqref>
        </x14:dataValidation>
        <x14:dataValidation type="list" allowBlank="1" showInputMessage="1" showErrorMessage="1" xr:uid="{C836E4CE-7FB0-4F95-9E1F-E3758705FF21}">
          <x14:formula1>
            <xm:f>データ!$K$9:$K$10</xm:f>
          </x14:formula1>
          <xm:sqref>F28 F47</xm:sqref>
        </x14:dataValidation>
        <x14:dataValidation type="list" allowBlank="1" showInputMessage="1" showErrorMessage="1" xr:uid="{5ACE9F12-A3F2-4A9D-ACFC-EB17EB746872}">
          <x14:formula1>
            <xm:f>データ!$E$2:$E$3</xm:f>
          </x14:formula1>
          <xm:sqref>F29:H29 F48:H48</xm:sqref>
        </x14:dataValidation>
        <x14:dataValidation type="list" allowBlank="1" showInputMessage="1" showErrorMessage="1" xr:uid="{91F4967B-E02D-4D6A-B943-68BF032BC8BD}">
          <x14:formula1>
            <xm:f>データ!$O$19:$O$27</xm:f>
          </x14:formula1>
          <xm:sqref>B18:B23</xm:sqref>
        </x14:dataValidation>
        <x14:dataValidation type="list" allowBlank="1" showInputMessage="1" showErrorMessage="1" xr:uid="{03BA74EE-9F31-4566-8E2E-40AF30DEB14A}">
          <x14:formula1>
            <xm:f>データ!$O$30:$O$31</xm:f>
          </x14:formula1>
          <xm:sqref>F30:H30</xm:sqref>
        </x14:dataValidation>
        <x14:dataValidation type="list" allowBlank="1" showInputMessage="1" showErrorMessage="1" xr:uid="{617FD30F-2156-4BCB-BBBA-A4532F2D196C}">
          <x14:formula1>
            <xm:f>データ!$O$33:$O$34</xm:f>
          </x14:formula1>
          <xm:sqref>F49:H49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A355-1F3D-496D-A518-1E2ACE1B1718}">
  <dimension ref="A1:M84"/>
  <sheetViews>
    <sheetView view="pageBreakPreview" zoomScale="90" zoomScaleNormal="90" zoomScaleSheetLayoutView="90" workbookViewId="0">
      <selection activeCell="H4" sqref="H4:I7"/>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8A408B44-8E52-4981-B921-1C91609DD9B8}">
          <x14:formula1>
            <xm:f>データ!$O$33:$O$34</xm:f>
          </x14:formula1>
          <xm:sqref>F49:H49</xm:sqref>
        </x14:dataValidation>
        <x14:dataValidation type="list" allowBlank="1" showInputMessage="1" showErrorMessage="1" xr:uid="{4EEFECB7-2377-4AD3-BB3A-A74A5A97EFDB}">
          <x14:formula1>
            <xm:f>データ!$O$30:$O$31</xm:f>
          </x14:formula1>
          <xm:sqref>F30:H30</xm:sqref>
        </x14:dataValidation>
        <x14:dataValidation type="list" allowBlank="1" showInputMessage="1" showErrorMessage="1" xr:uid="{8F0A4551-54E4-49AA-B9BB-5CD06B5172C5}">
          <x14:formula1>
            <xm:f>データ!$O$19:$O$27</xm:f>
          </x14:formula1>
          <xm:sqref>B18:B23</xm:sqref>
        </x14:dataValidation>
        <x14:dataValidation type="list" allowBlank="1" showInputMessage="1" showErrorMessage="1" xr:uid="{4284BD41-5F2B-4F4D-954C-E9F5FD6230AD}">
          <x14:formula1>
            <xm:f>データ!$E$2:$E$3</xm:f>
          </x14:formula1>
          <xm:sqref>F29:H29 F48:H48</xm:sqref>
        </x14:dataValidation>
        <x14:dataValidation type="list" allowBlank="1" showInputMessage="1" showErrorMessage="1" xr:uid="{4B858078-0880-4536-AB8F-55D290757FAA}">
          <x14:formula1>
            <xm:f>データ!$K$9:$K$10</xm:f>
          </x14:formula1>
          <xm:sqref>F28 F47</xm:sqref>
        </x14:dataValidation>
        <x14:dataValidation type="list" allowBlank="1" showInputMessage="1" showErrorMessage="1" xr:uid="{38DBF4DF-171B-4DC8-8CA9-CCF4C98898FA}">
          <x14:formula1>
            <xm:f>データ!$B$2:$B$41</xm:f>
          </x14:formula1>
          <xm:sqref>H6:I6</xm:sqref>
        </x14:dataValidation>
        <x14:dataValidation type="list" allowBlank="1" showInputMessage="1" showErrorMessage="1" xr:uid="{00864619-6547-4769-B872-4A3E2C9E9184}">
          <x14:formula1>
            <xm:f>データ!$C$2:$C$5</xm:f>
          </x14:formula1>
          <xm:sqref>H8:I8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90C3-606D-4870-B2FF-9C019C505799}">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9752F909-8ACC-4D2E-8BF9-F696E9115E0C}">
          <x14:formula1>
            <xm:f>データ!$C$2:$C$5</xm:f>
          </x14:formula1>
          <xm:sqref>H8:I8</xm:sqref>
        </x14:dataValidation>
        <x14:dataValidation type="list" allowBlank="1" showInputMessage="1" showErrorMessage="1" xr:uid="{20DE8ACA-92CB-40FF-9433-C562B32FFED8}">
          <x14:formula1>
            <xm:f>データ!$B$2:$B$41</xm:f>
          </x14:formula1>
          <xm:sqref>H6:I6</xm:sqref>
        </x14:dataValidation>
        <x14:dataValidation type="list" allowBlank="1" showInputMessage="1" showErrorMessage="1" xr:uid="{6596C561-1C30-463A-AEDB-4B10DF9FE7C7}">
          <x14:formula1>
            <xm:f>データ!$K$9:$K$10</xm:f>
          </x14:formula1>
          <xm:sqref>F28 F47</xm:sqref>
        </x14:dataValidation>
        <x14:dataValidation type="list" allowBlank="1" showInputMessage="1" showErrorMessage="1" xr:uid="{15B61295-44C5-46A9-85B6-E056EEEC5551}">
          <x14:formula1>
            <xm:f>データ!$E$2:$E$3</xm:f>
          </x14:formula1>
          <xm:sqref>F29:H29 F48:H48</xm:sqref>
        </x14:dataValidation>
        <x14:dataValidation type="list" allowBlank="1" showInputMessage="1" showErrorMessage="1" xr:uid="{1628D912-501B-4409-AF51-6342A1913BE9}">
          <x14:formula1>
            <xm:f>データ!$O$19:$O$27</xm:f>
          </x14:formula1>
          <xm:sqref>B18:B23</xm:sqref>
        </x14:dataValidation>
        <x14:dataValidation type="list" allowBlank="1" showInputMessage="1" showErrorMessage="1" xr:uid="{893F4E02-C2EA-4C44-8059-43BF45DF79E2}">
          <x14:formula1>
            <xm:f>データ!$O$30:$O$31</xm:f>
          </x14:formula1>
          <xm:sqref>F30:H30</xm:sqref>
        </x14:dataValidation>
        <x14:dataValidation type="list" allowBlank="1" showInputMessage="1" showErrorMessage="1" xr:uid="{98B5DCD5-DDD3-40C4-AB6C-E2B25FB36868}">
          <x14:formula1>
            <xm:f>データ!$O$33:$O$34</xm:f>
          </x14:formula1>
          <xm:sqref>F49:H49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FB9C-FC60-4BC8-9761-2E97452A7F09}">
  <dimension ref="A1:M84"/>
  <sheetViews>
    <sheetView view="pageBreakPreview" zoomScale="90" zoomScaleNormal="90" zoomScaleSheetLayoutView="90" workbookViewId="0">
      <selection activeCell="H4" sqref="H4:I7"/>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53CD874-3E5A-45A5-83EE-8EAC99ABEE3B}">
          <x14:formula1>
            <xm:f>データ!$C$2:$C$5</xm:f>
          </x14:formula1>
          <xm:sqref>H8:I8</xm:sqref>
        </x14:dataValidation>
        <x14:dataValidation type="list" allowBlank="1" showInputMessage="1" showErrorMessage="1" xr:uid="{9BCE92A9-D923-43F6-B47D-00BD145A07EF}">
          <x14:formula1>
            <xm:f>データ!$B$2:$B$41</xm:f>
          </x14:formula1>
          <xm:sqref>H6:I6</xm:sqref>
        </x14:dataValidation>
        <x14:dataValidation type="list" allowBlank="1" showInputMessage="1" showErrorMessage="1" xr:uid="{172D727D-EC17-425C-B6C6-C7321302049D}">
          <x14:formula1>
            <xm:f>データ!$K$9:$K$10</xm:f>
          </x14:formula1>
          <xm:sqref>F28 F47</xm:sqref>
        </x14:dataValidation>
        <x14:dataValidation type="list" allowBlank="1" showInputMessage="1" showErrorMessage="1" xr:uid="{92CF9F05-3402-4C58-9E54-AEF0809AECAD}">
          <x14:formula1>
            <xm:f>データ!$E$2:$E$3</xm:f>
          </x14:formula1>
          <xm:sqref>F29:H29 F48:H48</xm:sqref>
        </x14:dataValidation>
        <x14:dataValidation type="list" allowBlank="1" showInputMessage="1" showErrorMessage="1" xr:uid="{3E6056AA-9C02-415F-AE16-BC636E40543D}">
          <x14:formula1>
            <xm:f>データ!$O$19:$O$27</xm:f>
          </x14:formula1>
          <xm:sqref>B18:B23</xm:sqref>
        </x14:dataValidation>
        <x14:dataValidation type="list" allowBlank="1" showInputMessage="1" showErrorMessage="1" xr:uid="{A47B1320-7F41-4010-A93A-3439D349E40C}">
          <x14:formula1>
            <xm:f>データ!$O$30:$O$31</xm:f>
          </x14:formula1>
          <xm:sqref>F30:H30</xm:sqref>
        </x14:dataValidation>
        <x14:dataValidation type="list" allowBlank="1" showInputMessage="1" showErrorMessage="1" xr:uid="{3AFBE13E-A5C6-49FB-AC50-8725D829D5C8}">
          <x14:formula1>
            <xm:f>データ!$O$33:$O$34</xm:f>
          </x14:formula1>
          <xm:sqref>F49:H49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A9B2-7A42-4FAE-B5CE-DBFD8A9054B7}">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A6A22D1-60E3-437E-BB6C-64A135B915F2}">
          <x14:formula1>
            <xm:f>データ!$O$33:$O$34</xm:f>
          </x14:formula1>
          <xm:sqref>F49:H49</xm:sqref>
        </x14:dataValidation>
        <x14:dataValidation type="list" allowBlank="1" showInputMessage="1" showErrorMessage="1" xr:uid="{3F2C09F5-5D02-4758-9147-8C12B5521D27}">
          <x14:formula1>
            <xm:f>データ!$O$30:$O$31</xm:f>
          </x14:formula1>
          <xm:sqref>F30:H30</xm:sqref>
        </x14:dataValidation>
        <x14:dataValidation type="list" allowBlank="1" showInputMessage="1" showErrorMessage="1" xr:uid="{58D26055-963D-482B-96DE-03C517917B31}">
          <x14:formula1>
            <xm:f>データ!$O$19:$O$27</xm:f>
          </x14:formula1>
          <xm:sqref>B18:B23</xm:sqref>
        </x14:dataValidation>
        <x14:dataValidation type="list" allowBlank="1" showInputMessage="1" showErrorMessage="1" xr:uid="{C4155952-D5AA-44BF-8CDE-D9BD43043915}">
          <x14:formula1>
            <xm:f>データ!$E$2:$E$3</xm:f>
          </x14:formula1>
          <xm:sqref>F29:H29 F48:H48</xm:sqref>
        </x14:dataValidation>
        <x14:dataValidation type="list" allowBlank="1" showInputMessage="1" showErrorMessage="1" xr:uid="{37DD5C6B-F242-4222-A94C-1AB887B41F14}">
          <x14:formula1>
            <xm:f>データ!$K$9:$K$10</xm:f>
          </x14:formula1>
          <xm:sqref>F28 F47</xm:sqref>
        </x14:dataValidation>
        <x14:dataValidation type="list" allowBlank="1" showInputMessage="1" showErrorMessage="1" xr:uid="{2A07E379-24F5-460F-A2A0-39641D66793E}">
          <x14:formula1>
            <xm:f>データ!$B$2:$B$41</xm:f>
          </x14:formula1>
          <xm:sqref>H6:I6</xm:sqref>
        </x14:dataValidation>
        <x14:dataValidation type="list" allowBlank="1" showInputMessage="1" showErrorMessage="1" xr:uid="{2E36763A-7E7D-4A10-8EBF-E3DE89D5C07D}">
          <x14:formula1>
            <xm:f>データ!$C$2:$C$5</xm:f>
          </x14:formula1>
          <xm:sqref>H8:I8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FB74-46C7-4D8C-ADB1-0AC0469E37C0}">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A001695-54DA-4356-97E3-424F6A90604C}">
          <x14:formula1>
            <xm:f>データ!$O$33:$O$34</xm:f>
          </x14:formula1>
          <xm:sqref>F49:H49</xm:sqref>
        </x14:dataValidation>
        <x14:dataValidation type="list" allowBlank="1" showInputMessage="1" showErrorMessage="1" xr:uid="{F080F356-BEAF-4C9A-9211-630251F60C6B}">
          <x14:formula1>
            <xm:f>データ!$O$30:$O$31</xm:f>
          </x14:formula1>
          <xm:sqref>F30:H30</xm:sqref>
        </x14:dataValidation>
        <x14:dataValidation type="list" allowBlank="1" showInputMessage="1" showErrorMessage="1" xr:uid="{D76B6FBA-C687-4F75-B59B-62F6AE916E8A}">
          <x14:formula1>
            <xm:f>データ!$O$19:$O$27</xm:f>
          </x14:formula1>
          <xm:sqref>B18:B23</xm:sqref>
        </x14:dataValidation>
        <x14:dataValidation type="list" allowBlank="1" showInputMessage="1" showErrorMessage="1" xr:uid="{AD47357A-9A6A-45AB-B5DA-8A004A4DCAE2}">
          <x14:formula1>
            <xm:f>データ!$E$2:$E$3</xm:f>
          </x14:formula1>
          <xm:sqref>F29:H29 F48:H48</xm:sqref>
        </x14:dataValidation>
        <x14:dataValidation type="list" allowBlank="1" showInputMessage="1" showErrorMessage="1" xr:uid="{E909CA98-922C-4C46-B3E8-D4A68B2847CF}">
          <x14:formula1>
            <xm:f>データ!$K$9:$K$10</xm:f>
          </x14:formula1>
          <xm:sqref>F28 F47</xm:sqref>
        </x14:dataValidation>
        <x14:dataValidation type="list" allowBlank="1" showInputMessage="1" showErrorMessage="1" xr:uid="{15447E1D-998F-4751-AC40-AD7A0018C33A}">
          <x14:formula1>
            <xm:f>データ!$B$2:$B$41</xm:f>
          </x14:formula1>
          <xm:sqref>H6:I6</xm:sqref>
        </x14:dataValidation>
        <x14:dataValidation type="list" allowBlank="1" showInputMessage="1" showErrorMessage="1" xr:uid="{5E36658E-6005-4CCC-9045-A258B480C3DE}">
          <x14:formula1>
            <xm:f>データ!$C$2:$C$5</xm:f>
          </x14:formula1>
          <xm:sqref>H8:I8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B79A-4D9C-4D87-83E9-746166CA11C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2610D75-2112-479F-9E42-8975204F43D7}">
          <x14:formula1>
            <xm:f>データ!$C$2:$C$5</xm:f>
          </x14:formula1>
          <xm:sqref>H8:I8</xm:sqref>
        </x14:dataValidation>
        <x14:dataValidation type="list" allowBlank="1" showInputMessage="1" showErrorMessage="1" xr:uid="{A3EBE0E9-BBBB-48A1-9D4E-1AB56C46852F}">
          <x14:formula1>
            <xm:f>データ!$B$2:$B$41</xm:f>
          </x14:formula1>
          <xm:sqref>H6:I6</xm:sqref>
        </x14:dataValidation>
        <x14:dataValidation type="list" allowBlank="1" showInputMessage="1" showErrorMessage="1" xr:uid="{D5E13768-0668-47D3-B518-4D115B96CF80}">
          <x14:formula1>
            <xm:f>データ!$K$9:$K$10</xm:f>
          </x14:formula1>
          <xm:sqref>F28 F47</xm:sqref>
        </x14:dataValidation>
        <x14:dataValidation type="list" allowBlank="1" showInputMessage="1" showErrorMessage="1" xr:uid="{A5C90007-8566-4940-89A6-F8930ED7BAEC}">
          <x14:formula1>
            <xm:f>データ!$E$2:$E$3</xm:f>
          </x14:formula1>
          <xm:sqref>F29:H29 F48:H48</xm:sqref>
        </x14:dataValidation>
        <x14:dataValidation type="list" allowBlank="1" showInputMessage="1" showErrorMessage="1" xr:uid="{CF886F93-E2EA-42DC-8266-1C0BE58D4BFD}">
          <x14:formula1>
            <xm:f>データ!$O$19:$O$27</xm:f>
          </x14:formula1>
          <xm:sqref>B18:B23</xm:sqref>
        </x14:dataValidation>
        <x14:dataValidation type="list" allowBlank="1" showInputMessage="1" showErrorMessage="1" xr:uid="{C17D1ABF-F8A4-4494-8A68-1ABCDF7F55BD}">
          <x14:formula1>
            <xm:f>データ!$O$30:$O$31</xm:f>
          </x14:formula1>
          <xm:sqref>F30:H30</xm:sqref>
        </x14:dataValidation>
        <x14:dataValidation type="list" allowBlank="1" showInputMessage="1" showErrorMessage="1" xr:uid="{BEDB7D38-42EC-4507-8ACA-5C0836EF3811}">
          <x14:formula1>
            <xm:f>データ!$O$33:$O$34</xm:f>
          </x14:formula1>
          <xm:sqref>F49:H49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318F-0696-46A9-8C90-8D85278FCE92}">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55C90800-CC53-4B43-BCC4-3DEEF489153A}">
          <x14:formula1>
            <xm:f>データ!$C$2:$C$5</xm:f>
          </x14:formula1>
          <xm:sqref>H8:I8</xm:sqref>
        </x14:dataValidation>
        <x14:dataValidation type="list" allowBlank="1" showInputMessage="1" showErrorMessage="1" xr:uid="{FD94CFB1-3279-4D7E-8FAC-5E1C0962D2C0}">
          <x14:formula1>
            <xm:f>データ!$B$2:$B$41</xm:f>
          </x14:formula1>
          <xm:sqref>H6:I6</xm:sqref>
        </x14:dataValidation>
        <x14:dataValidation type="list" allowBlank="1" showInputMessage="1" showErrorMessage="1" xr:uid="{1F70FF4D-7CD4-459F-A295-B80A7B6CA340}">
          <x14:formula1>
            <xm:f>データ!$K$9:$K$10</xm:f>
          </x14:formula1>
          <xm:sqref>F28 F47</xm:sqref>
        </x14:dataValidation>
        <x14:dataValidation type="list" allowBlank="1" showInputMessage="1" showErrorMessage="1" xr:uid="{A059935D-2A61-485C-B70D-2AFD5EE14C1C}">
          <x14:formula1>
            <xm:f>データ!$E$2:$E$3</xm:f>
          </x14:formula1>
          <xm:sqref>F29:H29 F48:H48</xm:sqref>
        </x14:dataValidation>
        <x14:dataValidation type="list" allowBlank="1" showInputMessage="1" showErrorMessage="1" xr:uid="{F40376D3-C6AC-4EB2-AE8F-01476F1E9122}">
          <x14:formula1>
            <xm:f>データ!$O$19:$O$27</xm:f>
          </x14:formula1>
          <xm:sqref>B18:B23</xm:sqref>
        </x14:dataValidation>
        <x14:dataValidation type="list" allowBlank="1" showInputMessage="1" showErrorMessage="1" xr:uid="{315274E1-D159-49EF-B66C-BA8B8C7119B9}">
          <x14:formula1>
            <xm:f>データ!$O$30:$O$31</xm:f>
          </x14:formula1>
          <xm:sqref>F30:H30</xm:sqref>
        </x14:dataValidation>
        <x14:dataValidation type="list" allowBlank="1" showInputMessage="1" showErrorMessage="1" xr:uid="{D539C1AF-F8CE-4C10-B6F4-57950C2D5C1F}">
          <x14:formula1>
            <xm:f>データ!$O$33:$O$34</xm:f>
          </x14:formula1>
          <xm:sqref>F49:H49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6E6-BDFF-481C-8473-6EA5370E145E}">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E86E43D-6D74-460D-BE6B-9101F5199FAB}">
          <x14:formula1>
            <xm:f>データ!$O$33:$O$34</xm:f>
          </x14:formula1>
          <xm:sqref>F49:H49</xm:sqref>
        </x14:dataValidation>
        <x14:dataValidation type="list" allowBlank="1" showInputMessage="1" showErrorMessage="1" xr:uid="{AFA39999-A970-40F3-8A26-5A01AA3F64B8}">
          <x14:formula1>
            <xm:f>データ!$O$30:$O$31</xm:f>
          </x14:formula1>
          <xm:sqref>F30:H30</xm:sqref>
        </x14:dataValidation>
        <x14:dataValidation type="list" allowBlank="1" showInputMessage="1" showErrorMessage="1" xr:uid="{2F3A8907-C45D-40F3-84CB-A1BAB66D86B9}">
          <x14:formula1>
            <xm:f>データ!$O$19:$O$27</xm:f>
          </x14:formula1>
          <xm:sqref>B18:B23</xm:sqref>
        </x14:dataValidation>
        <x14:dataValidation type="list" allowBlank="1" showInputMessage="1" showErrorMessage="1" xr:uid="{940E6C3A-2F30-4BFB-B554-5344305F1D80}">
          <x14:formula1>
            <xm:f>データ!$E$2:$E$3</xm:f>
          </x14:formula1>
          <xm:sqref>F29:H29 F48:H48</xm:sqref>
        </x14:dataValidation>
        <x14:dataValidation type="list" allowBlank="1" showInputMessage="1" showErrorMessage="1" xr:uid="{3837376D-A675-4E76-8A34-3A71574DB660}">
          <x14:formula1>
            <xm:f>データ!$K$9:$K$10</xm:f>
          </x14:formula1>
          <xm:sqref>F28 F47</xm:sqref>
        </x14:dataValidation>
        <x14:dataValidation type="list" allowBlank="1" showInputMessage="1" showErrorMessage="1" xr:uid="{CF9A8753-2254-4FA3-B3D0-04192EAC5D4B}">
          <x14:formula1>
            <xm:f>データ!$B$2:$B$41</xm:f>
          </x14:formula1>
          <xm:sqref>H6:I6</xm:sqref>
        </x14:dataValidation>
        <x14:dataValidation type="list" allowBlank="1" showInputMessage="1" showErrorMessage="1" xr:uid="{BE1483EE-D800-46E8-87A4-0A43A8B4C1A1}">
          <x14:formula1>
            <xm:f>データ!$C$2:$C$5</xm:f>
          </x14:formula1>
          <xm:sqref>H8:I8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9D4B-C287-4D02-9313-59AB9218F80C}">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A62EB502-9E39-447C-A686-2654A9186292}">
          <x14:formula1>
            <xm:f>データ!$C$2:$C$5</xm:f>
          </x14:formula1>
          <xm:sqref>H8:I8</xm:sqref>
        </x14:dataValidation>
        <x14:dataValidation type="list" allowBlank="1" showInputMessage="1" showErrorMessage="1" xr:uid="{650F1E88-90EC-40A0-AB00-CD0F7EC8F325}">
          <x14:formula1>
            <xm:f>データ!$B$2:$B$41</xm:f>
          </x14:formula1>
          <xm:sqref>H6:I6</xm:sqref>
        </x14:dataValidation>
        <x14:dataValidation type="list" allowBlank="1" showInputMessage="1" showErrorMessage="1" xr:uid="{5F9CFAA0-572F-4E9D-8279-BCC93D395B25}">
          <x14:formula1>
            <xm:f>データ!$K$9:$K$10</xm:f>
          </x14:formula1>
          <xm:sqref>F28 F47</xm:sqref>
        </x14:dataValidation>
        <x14:dataValidation type="list" allowBlank="1" showInputMessage="1" showErrorMessage="1" xr:uid="{8E31CF4C-E524-470A-B840-78C22B159FCC}">
          <x14:formula1>
            <xm:f>データ!$E$2:$E$3</xm:f>
          </x14:formula1>
          <xm:sqref>F29:H29 F48:H48</xm:sqref>
        </x14:dataValidation>
        <x14:dataValidation type="list" allowBlank="1" showInputMessage="1" showErrorMessage="1" xr:uid="{7E0EAEAC-1BB8-4357-80CB-625DF36C366D}">
          <x14:formula1>
            <xm:f>データ!$O$19:$O$27</xm:f>
          </x14:formula1>
          <xm:sqref>B18:B23</xm:sqref>
        </x14:dataValidation>
        <x14:dataValidation type="list" allowBlank="1" showInputMessage="1" showErrorMessage="1" xr:uid="{6F273E93-7B33-4BC0-903B-254D390F24F2}">
          <x14:formula1>
            <xm:f>データ!$O$30:$O$31</xm:f>
          </x14:formula1>
          <xm:sqref>F30:H30</xm:sqref>
        </x14:dataValidation>
        <x14:dataValidation type="list" allowBlank="1" showInputMessage="1" showErrorMessage="1" xr:uid="{FA468AFA-8BB8-4424-9DD4-5E4976329BDF}">
          <x14:formula1>
            <xm:f>データ!$O$33:$O$34</xm:f>
          </x14:formula1>
          <xm:sqref>F49:H49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A9DA-F53E-40EC-AFE6-3449F667F355}">
  <dimension ref="B1:I10"/>
  <sheetViews>
    <sheetView view="pageBreakPreview" zoomScaleNormal="100" zoomScaleSheetLayoutView="100" workbookViewId="0">
      <selection activeCell="E6" sqref="E6:G6"/>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173</v>
      </c>
      <c r="C1" s="56"/>
      <c r="D1" s="56"/>
      <c r="E1" s="56"/>
      <c r="F1" s="56"/>
      <c r="G1" s="56"/>
    </row>
    <row r="2" spans="2:9" ht="6.6" customHeight="1" x14ac:dyDescent="0.2">
      <c r="B2" s="71"/>
      <c r="C2" s="71"/>
      <c r="D2" s="71"/>
      <c r="E2" s="71"/>
      <c r="F2" s="71"/>
      <c r="G2" s="71"/>
    </row>
    <row r="3" spans="2:9" ht="40.049999999999997" customHeight="1" x14ac:dyDescent="0.4">
      <c r="B3" s="72"/>
      <c r="C3" s="72"/>
      <c r="D3" s="59" t="s">
        <v>174</v>
      </c>
      <c r="E3" s="148">
        <f>'（別添２）補助金精算額調書　実施事業所一覧'!F3</f>
        <v>0</v>
      </c>
      <c r="F3" s="149"/>
      <c r="G3" s="149"/>
      <c r="I3" s="51" t="s">
        <v>121</v>
      </c>
    </row>
    <row r="4" spans="2:9" ht="40.049999999999997" customHeight="1" x14ac:dyDescent="0.4">
      <c r="B4" s="72"/>
      <c r="C4" s="72"/>
      <c r="D4" s="59" t="s">
        <v>175</v>
      </c>
      <c r="E4" s="150"/>
      <c r="F4" s="151"/>
      <c r="G4" s="151"/>
      <c r="I4" s="60" t="s">
        <v>131</v>
      </c>
    </row>
    <row r="5" spans="2:9" ht="40.049999999999997" customHeight="1" x14ac:dyDescent="0.4">
      <c r="B5" s="72"/>
      <c r="C5" s="72"/>
      <c r="D5" s="59" t="s">
        <v>176</v>
      </c>
      <c r="E5" s="150"/>
      <c r="F5" s="151"/>
      <c r="G5" s="151"/>
      <c r="I5" s="60" t="s">
        <v>131</v>
      </c>
    </row>
    <row r="6" spans="2:9" ht="40.049999999999997" customHeight="1" x14ac:dyDescent="0.4">
      <c r="B6" s="72"/>
      <c r="C6" s="72"/>
      <c r="D6" s="59" t="s">
        <v>177</v>
      </c>
      <c r="E6" s="152" t="s">
        <v>241</v>
      </c>
      <c r="F6" s="153"/>
      <c r="G6" s="153"/>
      <c r="I6" s="60" t="s">
        <v>131</v>
      </c>
    </row>
    <row r="7" spans="2:9" ht="40.049999999999997" customHeight="1" x14ac:dyDescent="0.4">
      <c r="B7" s="72"/>
      <c r="C7" s="72"/>
      <c r="D7" s="59" t="s">
        <v>115</v>
      </c>
      <c r="E7" s="150"/>
      <c r="F7" s="151"/>
      <c r="G7" s="151"/>
      <c r="I7" s="60" t="s">
        <v>131</v>
      </c>
    </row>
    <row r="8" spans="2:9" ht="40.049999999999997" customHeight="1" x14ac:dyDescent="0.4">
      <c r="B8" s="72"/>
      <c r="C8" s="72"/>
      <c r="D8" s="59" t="s">
        <v>178</v>
      </c>
      <c r="E8" s="154">
        <f>IF(E6='データ (2)'!O39,10000000,IF(E6='データ (2)'!O40,9000000))</f>
        <v>9000000</v>
      </c>
      <c r="F8" s="155"/>
      <c r="G8" s="155"/>
      <c r="I8" s="51" t="s">
        <v>121</v>
      </c>
    </row>
    <row r="9" spans="2:9" ht="40.049999999999997" customHeight="1" x14ac:dyDescent="0.4">
      <c r="B9" s="72"/>
      <c r="C9" s="72"/>
      <c r="D9" s="59" t="s">
        <v>179</v>
      </c>
      <c r="E9" s="148" t="b">
        <f>IF(E7='データ (2)'!O42,'データ (2)'!O45,IF(E7='データ (2)'!O43,'データ (2)'!O46))</f>
        <v>0</v>
      </c>
      <c r="F9" s="149"/>
      <c r="G9" s="149"/>
      <c r="I9" s="51" t="s">
        <v>121</v>
      </c>
    </row>
    <row r="10" spans="2:9" ht="6.6" customHeight="1" x14ac:dyDescent="0.4">
      <c r="B10" s="72"/>
      <c r="C10" s="72"/>
      <c r="D10" s="72"/>
      <c r="E10" s="72"/>
      <c r="F10" s="72"/>
      <c r="G10" s="72"/>
    </row>
  </sheetData>
  <mergeCells count="7">
    <mergeCell ref="E9:G9"/>
    <mergeCell ref="E3:G3"/>
    <mergeCell ref="E4:G4"/>
    <mergeCell ref="E5:G5"/>
    <mergeCell ref="E6:G6"/>
    <mergeCell ref="E7:G7"/>
    <mergeCell ref="E8:G8"/>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6797249-9357-47EA-8744-59B68D402AC1}">
          <x14:formula1>
            <xm:f>'データ (2)'!$O$42:$O$43</xm:f>
          </x14:formula1>
          <xm:sqref>E7:G7</xm:sqref>
        </x14:dataValidation>
        <x14:dataValidation type="list" allowBlank="1" showInputMessage="1" showErrorMessage="1" xr:uid="{C29A4859-0558-410C-9F44-676364DC7331}">
          <x14:formula1>
            <xm:f>'データ (2)'!$O$39:$O$40</xm:f>
          </x14:formula1>
          <xm:sqref>E6:G6</xm:sqref>
        </x14:dataValidation>
        <x14:dataValidation type="list" allowBlank="1" showInputMessage="1" showErrorMessage="1" xr:uid="{84321781-A702-48DB-A889-552CED59B194}">
          <x14:formula1>
            <xm:f>'データ (2)'!$B$2:$B$41</xm:f>
          </x14:formula1>
          <xm:sqref>E5:G5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F944-9A59-45CE-BBF2-3DA94834EB1B}">
  <dimension ref="A1:M84"/>
  <sheetViews>
    <sheetView view="pageBreakPreview" zoomScale="90" zoomScaleNormal="90" zoomScaleSheetLayoutView="90" workbookViewId="0">
      <selection activeCell="H4" sqref="H4:I7"/>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A76463F-45AF-4318-9C07-D9E288227A9C}">
          <x14:formula1>
            <xm:f>データ!$O$33:$O$34</xm:f>
          </x14:formula1>
          <xm:sqref>F49:H49</xm:sqref>
        </x14:dataValidation>
        <x14:dataValidation type="list" allowBlank="1" showInputMessage="1" showErrorMessage="1" xr:uid="{4DEDA5B5-0C55-4989-BF2A-CC2F23D123DA}">
          <x14:formula1>
            <xm:f>データ!$O$30:$O$31</xm:f>
          </x14:formula1>
          <xm:sqref>F30:H30</xm:sqref>
        </x14:dataValidation>
        <x14:dataValidation type="list" allowBlank="1" showInputMessage="1" showErrorMessage="1" xr:uid="{5C78D9AA-BFF5-432A-BFE4-C263A9CC2941}">
          <x14:formula1>
            <xm:f>データ!$O$19:$O$27</xm:f>
          </x14:formula1>
          <xm:sqref>B18:B23</xm:sqref>
        </x14:dataValidation>
        <x14:dataValidation type="list" allowBlank="1" showInputMessage="1" showErrorMessage="1" xr:uid="{E6B4FA1A-2B3C-41C3-8C0D-30041817BAF8}">
          <x14:formula1>
            <xm:f>データ!$E$2:$E$3</xm:f>
          </x14:formula1>
          <xm:sqref>F29:H29 F48:H48</xm:sqref>
        </x14:dataValidation>
        <x14:dataValidation type="list" allowBlank="1" showInputMessage="1" showErrorMessage="1" xr:uid="{1BED7E1C-548C-429D-9E08-5CDDF54E7686}">
          <x14:formula1>
            <xm:f>データ!$K$9:$K$10</xm:f>
          </x14:formula1>
          <xm:sqref>F28 F47</xm:sqref>
        </x14:dataValidation>
        <x14:dataValidation type="list" allowBlank="1" showInputMessage="1" showErrorMessage="1" xr:uid="{0C419CC7-BD23-4EDD-B40A-9656C4F0EF77}">
          <x14:formula1>
            <xm:f>データ!$B$2:$B$41</xm:f>
          </x14:formula1>
          <xm:sqref>H6:I6</xm:sqref>
        </x14:dataValidation>
        <x14:dataValidation type="list" allowBlank="1" showInputMessage="1" showErrorMessage="1" xr:uid="{E5D82D33-AA09-47C4-9E12-8134AB86874E}">
          <x14:formula1>
            <xm:f>データ!$C$2:$C$5</xm:f>
          </x14:formula1>
          <xm:sqref>H8:I8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D17B-BBFF-4DBB-9355-EEC6FCFB62D4}">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D233C30-D4BD-4769-9E78-706B4BD46753}">
          <x14:formula1>
            <xm:f>データ!$O$33:$O$34</xm:f>
          </x14:formula1>
          <xm:sqref>F49:H49</xm:sqref>
        </x14:dataValidation>
        <x14:dataValidation type="list" allowBlank="1" showInputMessage="1" showErrorMessage="1" xr:uid="{4042FDAC-4DCC-4238-9A0B-EF5693005C7F}">
          <x14:formula1>
            <xm:f>データ!$O$30:$O$31</xm:f>
          </x14:formula1>
          <xm:sqref>F30:H30</xm:sqref>
        </x14:dataValidation>
        <x14:dataValidation type="list" allowBlank="1" showInputMessage="1" showErrorMessage="1" xr:uid="{C829D9BB-DEA7-4520-ADBF-7B1DA841077A}">
          <x14:formula1>
            <xm:f>データ!$O$19:$O$27</xm:f>
          </x14:formula1>
          <xm:sqref>B18:B23</xm:sqref>
        </x14:dataValidation>
        <x14:dataValidation type="list" allowBlank="1" showInputMessage="1" showErrorMessage="1" xr:uid="{EE020260-BFC5-40D5-88E8-D7C680DD7B33}">
          <x14:formula1>
            <xm:f>データ!$E$2:$E$3</xm:f>
          </x14:formula1>
          <xm:sqref>F29:H29 F48:H48</xm:sqref>
        </x14:dataValidation>
        <x14:dataValidation type="list" allowBlank="1" showInputMessage="1" showErrorMessage="1" xr:uid="{BC65E0CC-FCD4-4DD9-8689-EC34225E6A34}">
          <x14:formula1>
            <xm:f>データ!$K$9:$K$10</xm:f>
          </x14:formula1>
          <xm:sqref>F28 F47</xm:sqref>
        </x14:dataValidation>
        <x14:dataValidation type="list" allowBlank="1" showInputMessage="1" showErrorMessage="1" xr:uid="{11B461F8-B1FD-4E9C-9E80-4F203A19F0FA}">
          <x14:formula1>
            <xm:f>データ!$B$2:$B$41</xm:f>
          </x14:formula1>
          <xm:sqref>H6:I6</xm:sqref>
        </x14:dataValidation>
        <x14:dataValidation type="list" allowBlank="1" showInputMessage="1" showErrorMessage="1" xr:uid="{459775CC-B6F0-4592-BB4C-B8F5BF59907C}">
          <x14:formula1>
            <xm:f>データ!$C$2:$C$5</xm:f>
          </x14:formula1>
          <xm:sqref>H8:I8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854A-B0C6-4160-B705-1ED5790901A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048B5BB-B24B-4F51-9E46-4160F62184CD}">
          <x14:formula1>
            <xm:f>データ!$C$2:$C$5</xm:f>
          </x14:formula1>
          <xm:sqref>H8:I8</xm:sqref>
        </x14:dataValidation>
        <x14:dataValidation type="list" allowBlank="1" showInputMessage="1" showErrorMessage="1" xr:uid="{48054E07-C351-4A89-852C-65473853187C}">
          <x14:formula1>
            <xm:f>データ!$B$2:$B$41</xm:f>
          </x14:formula1>
          <xm:sqref>H6:I6</xm:sqref>
        </x14:dataValidation>
        <x14:dataValidation type="list" allowBlank="1" showInputMessage="1" showErrorMessage="1" xr:uid="{DB4AE07D-985A-4D9B-B197-ECC218B158D5}">
          <x14:formula1>
            <xm:f>データ!$K$9:$K$10</xm:f>
          </x14:formula1>
          <xm:sqref>F28 F47</xm:sqref>
        </x14:dataValidation>
        <x14:dataValidation type="list" allowBlank="1" showInputMessage="1" showErrorMessage="1" xr:uid="{A1F418DD-2369-41B7-B7D2-283B4376D624}">
          <x14:formula1>
            <xm:f>データ!$E$2:$E$3</xm:f>
          </x14:formula1>
          <xm:sqref>F29:H29 F48:H48</xm:sqref>
        </x14:dataValidation>
        <x14:dataValidation type="list" allowBlank="1" showInputMessage="1" showErrorMessage="1" xr:uid="{3A5BEBE3-0745-44DE-AAB0-0A8153F37B7B}">
          <x14:formula1>
            <xm:f>データ!$O$19:$O$27</xm:f>
          </x14:formula1>
          <xm:sqref>B18:B23</xm:sqref>
        </x14:dataValidation>
        <x14:dataValidation type="list" allowBlank="1" showInputMessage="1" showErrorMessage="1" xr:uid="{63995992-4B8C-4D86-989F-E71F39D61DFD}">
          <x14:formula1>
            <xm:f>データ!$O$30:$O$31</xm:f>
          </x14:formula1>
          <xm:sqref>F30:H30</xm:sqref>
        </x14:dataValidation>
        <x14:dataValidation type="list" allowBlank="1" showInputMessage="1" showErrorMessage="1" xr:uid="{87F863E1-868B-4BC2-9A54-119C7EFF1945}">
          <x14:formula1>
            <xm:f>データ!$O$33:$O$34</xm:f>
          </x14:formula1>
          <xm:sqref>F49:H49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37E8-D917-4B1B-B948-09435EF3DE1A}">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C2163DE3-28FA-4495-99D0-32804FF985A5}">
          <x14:formula1>
            <xm:f>データ!$O$33:$O$34</xm:f>
          </x14:formula1>
          <xm:sqref>F49:H49</xm:sqref>
        </x14:dataValidation>
        <x14:dataValidation type="list" allowBlank="1" showInputMessage="1" showErrorMessage="1" xr:uid="{FA5411BD-8B35-47B1-A924-5B6EF855147A}">
          <x14:formula1>
            <xm:f>データ!$O$30:$O$31</xm:f>
          </x14:formula1>
          <xm:sqref>F30:H30</xm:sqref>
        </x14:dataValidation>
        <x14:dataValidation type="list" allowBlank="1" showInputMessage="1" showErrorMessage="1" xr:uid="{7CBB38C5-6BCF-4DC2-ACDD-EDB0CC21F21A}">
          <x14:formula1>
            <xm:f>データ!$O$19:$O$27</xm:f>
          </x14:formula1>
          <xm:sqref>B18:B23</xm:sqref>
        </x14:dataValidation>
        <x14:dataValidation type="list" allowBlank="1" showInputMessage="1" showErrorMessage="1" xr:uid="{6F369D84-C37D-4398-B16D-0F442EEE4FAB}">
          <x14:formula1>
            <xm:f>データ!$E$2:$E$3</xm:f>
          </x14:formula1>
          <xm:sqref>F29:H29 F48:H48</xm:sqref>
        </x14:dataValidation>
        <x14:dataValidation type="list" allowBlank="1" showInputMessage="1" showErrorMessage="1" xr:uid="{751471C0-8A7C-465A-847D-0073E9C6F76A}">
          <x14:formula1>
            <xm:f>データ!$K$9:$K$10</xm:f>
          </x14:formula1>
          <xm:sqref>F28 F47</xm:sqref>
        </x14:dataValidation>
        <x14:dataValidation type="list" allowBlank="1" showInputMessage="1" showErrorMessage="1" xr:uid="{11408C8D-7118-496E-9FE0-F336527771C8}">
          <x14:formula1>
            <xm:f>データ!$B$2:$B$41</xm:f>
          </x14:formula1>
          <xm:sqref>H6:I6</xm:sqref>
        </x14:dataValidation>
        <x14:dataValidation type="list" allowBlank="1" showInputMessage="1" showErrorMessage="1" xr:uid="{7F747BD4-E7C8-47E3-95AC-0E4FDE948E32}">
          <x14:formula1>
            <xm:f>データ!$C$2:$C$5</xm:f>
          </x14:formula1>
          <xm:sqref>H8:I8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8F79-2EF3-411A-A93E-C007C300DB1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B8264F4-CF01-4CDA-8934-329D5F68BF75}">
          <x14:formula1>
            <xm:f>データ!$C$2:$C$5</xm:f>
          </x14:formula1>
          <xm:sqref>H8:I8</xm:sqref>
        </x14:dataValidation>
        <x14:dataValidation type="list" allowBlank="1" showInputMessage="1" showErrorMessage="1" xr:uid="{3F3B0DAF-EC3D-465C-9ABC-8006817131E3}">
          <x14:formula1>
            <xm:f>データ!$B$2:$B$41</xm:f>
          </x14:formula1>
          <xm:sqref>H6:I6</xm:sqref>
        </x14:dataValidation>
        <x14:dataValidation type="list" allowBlank="1" showInputMessage="1" showErrorMessage="1" xr:uid="{9142E1C9-1262-4DD4-8856-F4EC22F6FD99}">
          <x14:formula1>
            <xm:f>データ!$K$9:$K$10</xm:f>
          </x14:formula1>
          <xm:sqref>F28 F47</xm:sqref>
        </x14:dataValidation>
        <x14:dataValidation type="list" allowBlank="1" showInputMessage="1" showErrorMessage="1" xr:uid="{81281A3D-99A7-4F8B-A39E-3E37E2E55084}">
          <x14:formula1>
            <xm:f>データ!$E$2:$E$3</xm:f>
          </x14:formula1>
          <xm:sqref>F29:H29 F48:H48</xm:sqref>
        </x14:dataValidation>
        <x14:dataValidation type="list" allowBlank="1" showInputMessage="1" showErrorMessage="1" xr:uid="{061E243C-2E0B-4228-A408-98A5F0B5F180}">
          <x14:formula1>
            <xm:f>データ!$O$19:$O$27</xm:f>
          </x14:formula1>
          <xm:sqref>B18:B23</xm:sqref>
        </x14:dataValidation>
        <x14:dataValidation type="list" allowBlank="1" showInputMessage="1" showErrorMessage="1" xr:uid="{F8520AAF-9EFB-4DD1-A867-CA0433CDAD9A}">
          <x14:formula1>
            <xm:f>データ!$O$30:$O$31</xm:f>
          </x14:formula1>
          <xm:sqref>F30:H30</xm:sqref>
        </x14:dataValidation>
        <x14:dataValidation type="list" allowBlank="1" showInputMessage="1" showErrorMessage="1" xr:uid="{7FFC8C47-DEB6-4C90-A0AA-7E9E40A82FF1}">
          <x14:formula1>
            <xm:f>データ!$O$33:$O$34</xm:f>
          </x14:formula1>
          <xm:sqref>F49:H49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B456-9419-47B7-9AA1-5D48CA680D3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E7140981-7A4C-481B-A695-BF5AED519F11}">
          <x14:formula1>
            <xm:f>データ!$C$2:$C$5</xm:f>
          </x14:formula1>
          <xm:sqref>H8:I8</xm:sqref>
        </x14:dataValidation>
        <x14:dataValidation type="list" allowBlank="1" showInputMessage="1" showErrorMessage="1" xr:uid="{99CF90D2-8C88-4F5E-ACEB-36D9A75672D5}">
          <x14:formula1>
            <xm:f>データ!$B$2:$B$41</xm:f>
          </x14:formula1>
          <xm:sqref>H6:I6</xm:sqref>
        </x14:dataValidation>
        <x14:dataValidation type="list" allowBlank="1" showInputMessage="1" showErrorMessage="1" xr:uid="{36A0204C-5D37-465D-A3EF-98CF7D1474CB}">
          <x14:formula1>
            <xm:f>データ!$K$9:$K$10</xm:f>
          </x14:formula1>
          <xm:sqref>F28 F47</xm:sqref>
        </x14:dataValidation>
        <x14:dataValidation type="list" allowBlank="1" showInputMessage="1" showErrorMessage="1" xr:uid="{E873E489-E177-41F8-9601-8A7039878979}">
          <x14:formula1>
            <xm:f>データ!$E$2:$E$3</xm:f>
          </x14:formula1>
          <xm:sqref>F29:H29 F48:H48</xm:sqref>
        </x14:dataValidation>
        <x14:dataValidation type="list" allowBlank="1" showInputMessage="1" showErrorMessage="1" xr:uid="{1729A406-7110-4E44-AAF0-8D9454C03F84}">
          <x14:formula1>
            <xm:f>データ!$O$19:$O$27</xm:f>
          </x14:formula1>
          <xm:sqref>B18:B23</xm:sqref>
        </x14:dataValidation>
        <x14:dataValidation type="list" allowBlank="1" showInputMessage="1" showErrorMessage="1" xr:uid="{18AD7F9E-0DE8-4852-962F-0BC525D3EA30}">
          <x14:formula1>
            <xm:f>データ!$O$30:$O$31</xm:f>
          </x14:formula1>
          <xm:sqref>F30:H30</xm:sqref>
        </x14:dataValidation>
        <x14:dataValidation type="list" allowBlank="1" showInputMessage="1" showErrorMessage="1" xr:uid="{6A46ECD1-E39E-439C-93CB-9781DB2A1679}">
          <x14:formula1>
            <xm:f>データ!$O$33:$O$34</xm:f>
          </x14:formula1>
          <xm:sqref>F49:H49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790F-2145-4122-93AD-1AF17ECB234D}">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170</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D63AE17-EE62-4ED9-83B3-4C1A1DDC3847}">
          <x14:formula1>
            <xm:f>データ!$O$33:$O$34</xm:f>
          </x14:formula1>
          <xm:sqref>F49:H49</xm:sqref>
        </x14:dataValidation>
        <x14:dataValidation type="list" allowBlank="1" showInputMessage="1" showErrorMessage="1" xr:uid="{A47A7A6A-DD20-4B81-8585-813243B532F5}">
          <x14:formula1>
            <xm:f>データ!$O$30:$O$31</xm:f>
          </x14:formula1>
          <xm:sqref>F30:H30</xm:sqref>
        </x14:dataValidation>
        <x14:dataValidation type="list" allowBlank="1" showInputMessage="1" showErrorMessage="1" xr:uid="{77888CC8-50EE-4D50-A5DE-2AB2F20B96CA}">
          <x14:formula1>
            <xm:f>データ!$O$19:$O$27</xm:f>
          </x14:formula1>
          <xm:sqref>B18:B23</xm:sqref>
        </x14:dataValidation>
        <x14:dataValidation type="list" allowBlank="1" showInputMessage="1" showErrorMessage="1" xr:uid="{3F967456-0B0B-4EA7-86EE-2C6E9C15A128}">
          <x14:formula1>
            <xm:f>データ!$E$2:$E$3</xm:f>
          </x14:formula1>
          <xm:sqref>F29:H29 F48:H48</xm:sqref>
        </x14:dataValidation>
        <x14:dataValidation type="list" allowBlank="1" showInputMessage="1" showErrorMessage="1" xr:uid="{41FD9464-4597-4987-B308-9B7299253F30}">
          <x14:formula1>
            <xm:f>データ!$K$9:$K$10</xm:f>
          </x14:formula1>
          <xm:sqref>F28 F47</xm:sqref>
        </x14:dataValidation>
        <x14:dataValidation type="list" allowBlank="1" showInputMessage="1" showErrorMessage="1" xr:uid="{5C66FB81-EA65-4EB2-ACA9-06ACBEAAD23E}">
          <x14:formula1>
            <xm:f>データ!$B$2:$B$41</xm:f>
          </x14:formula1>
          <xm:sqref>H6:I6</xm:sqref>
        </x14:dataValidation>
        <x14:dataValidation type="list" allowBlank="1" showInputMessage="1" showErrorMessage="1" xr:uid="{28CF32FC-2525-4F33-BB0F-B430BED98315}">
          <x14:formula1>
            <xm:f>データ!$C$2:$C$5</xm:f>
          </x14:formula1>
          <xm:sqref>H8:I8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2672-9471-4BAB-B732-A87FEFBF30B2}">
  <dimension ref="B2:Q41"/>
  <sheetViews>
    <sheetView topLeftCell="B7" workbookViewId="0">
      <selection activeCell="A20" sqref="A1:XFD1048576"/>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27</v>
      </c>
      <c r="C2" t="s">
        <v>68</v>
      </c>
      <c r="E2" t="s">
        <v>113</v>
      </c>
      <c r="K2" t="s">
        <v>73</v>
      </c>
      <c r="P2" s="1" t="str">
        <f>IF(ISNUMBER(MATCH(補助金精算額調書１!H6,B2:B23,0)),K6,IF(ISNUMBER(MATCH(補助金精算額調書１!H6,B24:B41,0)),K5,""))</f>
        <v/>
      </c>
      <c r="Q2" s="1" t="b">
        <f>IF(P2=$K$5,10,IF(P2=$K$6,20))</f>
        <v>0</v>
      </c>
    </row>
    <row r="3" spans="2:17" x14ac:dyDescent="0.2">
      <c r="B3" t="s">
        <v>28</v>
      </c>
      <c r="C3" t="s">
        <v>69</v>
      </c>
      <c r="E3" t="s">
        <v>116</v>
      </c>
      <c r="K3" t="s">
        <v>74</v>
      </c>
      <c r="P3" s="19"/>
    </row>
    <row r="4" spans="2:17" x14ac:dyDescent="0.2">
      <c r="B4" t="s">
        <v>29</v>
      </c>
      <c r="C4" t="s">
        <v>70</v>
      </c>
      <c r="P4" s="19"/>
    </row>
    <row r="5" spans="2:17" x14ac:dyDescent="0.2">
      <c r="B5" t="s">
        <v>30</v>
      </c>
      <c r="C5" t="s">
        <v>71</v>
      </c>
      <c r="K5" t="s">
        <v>1</v>
      </c>
      <c r="P5" s="19"/>
    </row>
    <row r="6" spans="2:17" x14ac:dyDescent="0.2">
      <c r="B6" t="s">
        <v>31</v>
      </c>
      <c r="K6" t="s">
        <v>3</v>
      </c>
      <c r="P6" s="19"/>
    </row>
    <row r="7" spans="2:17" x14ac:dyDescent="0.2">
      <c r="B7" t="s">
        <v>32</v>
      </c>
      <c r="P7" s="19"/>
    </row>
    <row r="8" spans="2:17" x14ac:dyDescent="0.2">
      <c r="B8" t="s">
        <v>33</v>
      </c>
      <c r="P8" s="19"/>
    </row>
    <row r="9" spans="2:17" x14ac:dyDescent="0.2">
      <c r="B9" t="s">
        <v>34</v>
      </c>
      <c r="K9" t="s">
        <v>78</v>
      </c>
      <c r="P9" s="19"/>
    </row>
    <row r="10" spans="2:17" x14ac:dyDescent="0.2">
      <c r="B10" t="s">
        <v>53</v>
      </c>
      <c r="K10" t="s">
        <v>79</v>
      </c>
      <c r="P10" s="19"/>
    </row>
    <row r="11" spans="2:17" x14ac:dyDescent="0.2">
      <c r="B11" t="s">
        <v>54</v>
      </c>
      <c r="P11" s="19"/>
    </row>
    <row r="12" spans="2:17" x14ac:dyDescent="0.2">
      <c r="B12" t="s">
        <v>55</v>
      </c>
      <c r="K12" t="str">
        <f>補助金精算額調書１!F28&amp;補助金精算額調書１!H8</f>
        <v/>
      </c>
      <c r="O12" t="str">
        <f>K9&amp;C2</f>
        <v>（１）職員数に応じた変動契約1～10名</v>
      </c>
      <c r="P12" s="19"/>
      <c r="Q12" t="s">
        <v>135</v>
      </c>
    </row>
    <row r="13" spans="2:17" x14ac:dyDescent="0.2">
      <c r="B13" t="s">
        <v>35</v>
      </c>
      <c r="O13" t="str">
        <f>K9&amp;C3</f>
        <v>（１）職員数に応じた変動契約11～20名</v>
      </c>
      <c r="P13" s="19"/>
      <c r="Q13" t="s">
        <v>136</v>
      </c>
    </row>
    <row r="14" spans="2:17" x14ac:dyDescent="0.2">
      <c r="B14" t="s">
        <v>36</v>
      </c>
      <c r="O14" t="str">
        <f>K9&amp;C4</f>
        <v>（１）職員数に応じた変動契約21～30名</v>
      </c>
      <c r="P14" s="19"/>
      <c r="Q14" t="s">
        <v>137</v>
      </c>
    </row>
    <row r="15" spans="2:17" x14ac:dyDescent="0.2">
      <c r="B15" t="s">
        <v>37</v>
      </c>
      <c r="O15" t="str">
        <f>K9&amp;C5</f>
        <v>（１）職員数に応じた変動契約31名～</v>
      </c>
      <c r="P15" s="19"/>
      <c r="Q15" t="s">
        <v>138</v>
      </c>
    </row>
    <row r="16" spans="2:17" x14ac:dyDescent="0.2">
      <c r="B16" t="s">
        <v>38</v>
      </c>
      <c r="P16" s="19"/>
      <c r="Q16" t="s">
        <v>139</v>
      </c>
    </row>
    <row r="17" spans="2:17" x14ac:dyDescent="0.2">
      <c r="B17" t="s">
        <v>39</v>
      </c>
      <c r="P17" s="19"/>
      <c r="Q17" t="s">
        <v>140</v>
      </c>
    </row>
    <row r="18" spans="2:17" x14ac:dyDescent="0.2">
      <c r="B18" t="s">
        <v>61</v>
      </c>
      <c r="P18" s="19"/>
      <c r="Q18" t="s">
        <v>141</v>
      </c>
    </row>
    <row r="19" spans="2:17" x14ac:dyDescent="0.2">
      <c r="B19" t="s">
        <v>62</v>
      </c>
      <c r="O19" t="s">
        <v>100</v>
      </c>
      <c r="P19" s="19"/>
      <c r="Q19" t="s">
        <v>142</v>
      </c>
    </row>
    <row r="20" spans="2:17" x14ac:dyDescent="0.2">
      <c r="B20" t="s">
        <v>63</v>
      </c>
      <c r="O20" t="s">
        <v>101</v>
      </c>
      <c r="P20" s="19"/>
      <c r="Q20" t="s">
        <v>143</v>
      </c>
    </row>
    <row r="21" spans="2:17" x14ac:dyDescent="0.2">
      <c r="B21" t="s">
        <v>64</v>
      </c>
      <c r="O21" t="s">
        <v>102</v>
      </c>
      <c r="P21" s="19"/>
      <c r="Q21" t="s">
        <v>144</v>
      </c>
    </row>
    <row r="22" spans="2:17" x14ac:dyDescent="0.2">
      <c r="B22" t="s">
        <v>65</v>
      </c>
      <c r="O22" t="s">
        <v>103</v>
      </c>
      <c r="P22" s="19"/>
      <c r="Q22" t="s">
        <v>145</v>
      </c>
    </row>
    <row r="23" spans="2:17" x14ac:dyDescent="0.2">
      <c r="B23" t="s">
        <v>66</v>
      </c>
      <c r="O23" t="s">
        <v>104</v>
      </c>
      <c r="P23" s="19"/>
      <c r="Q23" t="s">
        <v>146</v>
      </c>
    </row>
    <row r="24" spans="2:17" x14ac:dyDescent="0.2">
      <c r="B24" t="s">
        <v>40</v>
      </c>
      <c r="O24" t="s">
        <v>106</v>
      </c>
      <c r="Q24" t="s">
        <v>147</v>
      </c>
    </row>
    <row r="25" spans="2:17" x14ac:dyDescent="0.2">
      <c r="B25" t="s">
        <v>41</v>
      </c>
      <c r="O25" t="s">
        <v>105</v>
      </c>
      <c r="Q25" t="s">
        <v>148</v>
      </c>
    </row>
    <row r="26" spans="2:17" x14ac:dyDescent="0.2">
      <c r="B26" t="s">
        <v>42</v>
      </c>
      <c r="O26" t="s">
        <v>107</v>
      </c>
      <c r="Q26" t="s">
        <v>149</v>
      </c>
    </row>
    <row r="27" spans="2:17" x14ac:dyDescent="0.2">
      <c r="B27" t="s">
        <v>43</v>
      </c>
      <c r="O27" t="s">
        <v>108</v>
      </c>
      <c r="Q27" t="s">
        <v>150</v>
      </c>
    </row>
    <row r="28" spans="2:17" x14ac:dyDescent="0.2">
      <c r="B28" t="s">
        <v>44</v>
      </c>
      <c r="Q28" t="s">
        <v>151</v>
      </c>
    </row>
    <row r="29" spans="2:17" x14ac:dyDescent="0.2">
      <c r="B29" t="s">
        <v>45</v>
      </c>
    </row>
    <row r="30" spans="2:17" x14ac:dyDescent="0.2">
      <c r="B30" t="s">
        <v>46</v>
      </c>
      <c r="O30" t="s">
        <v>109</v>
      </c>
    </row>
    <row r="31" spans="2:17" x14ac:dyDescent="0.2">
      <c r="B31" t="s">
        <v>47</v>
      </c>
      <c r="O31" t="s">
        <v>110</v>
      </c>
    </row>
    <row r="32" spans="2:17" x14ac:dyDescent="0.2">
      <c r="B32" t="s">
        <v>48</v>
      </c>
    </row>
    <row r="33" spans="2:15" x14ac:dyDescent="0.2">
      <c r="B33" t="s">
        <v>49</v>
      </c>
      <c r="O33" t="s">
        <v>126</v>
      </c>
    </row>
    <row r="34" spans="2:15" x14ac:dyDescent="0.2">
      <c r="B34" t="s">
        <v>50</v>
      </c>
      <c r="O34" t="s">
        <v>127</v>
      </c>
    </row>
    <row r="35" spans="2:15" x14ac:dyDescent="0.2">
      <c r="B35" t="s">
        <v>51</v>
      </c>
    </row>
    <row r="36" spans="2:15" x14ac:dyDescent="0.2">
      <c r="B36" t="s">
        <v>52</v>
      </c>
    </row>
    <row r="37" spans="2:15" x14ac:dyDescent="0.2">
      <c r="B37" t="s">
        <v>56</v>
      </c>
    </row>
    <row r="38" spans="2:15" x14ac:dyDescent="0.2">
      <c r="B38" t="s">
        <v>57</v>
      </c>
    </row>
    <row r="39" spans="2:15" x14ac:dyDescent="0.2">
      <c r="B39" t="s">
        <v>58</v>
      </c>
    </row>
    <row r="40" spans="2:15" x14ac:dyDescent="0.2">
      <c r="B40" t="s">
        <v>59</v>
      </c>
    </row>
    <row r="41" spans="2:15" x14ac:dyDescent="0.2">
      <c r="B41" t="s">
        <v>60</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9119-3490-47B0-B7F6-92058D6B93E0}">
  <dimension ref="B2:Q46"/>
  <sheetViews>
    <sheetView topLeftCell="B13" workbookViewId="0">
      <selection activeCell="I3" sqref="I3"/>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27</v>
      </c>
      <c r="C2" t="s">
        <v>68</v>
      </c>
      <c r="E2" t="s">
        <v>113</v>
      </c>
      <c r="K2" t="s">
        <v>73</v>
      </c>
      <c r="P2" s="1" t="str">
        <f>IF(ISNUMBER(MATCH('（別添２）補助金精算額調書パッケージ型相当'!H6,B2:B23,0)),K6,IF(ISNUMBER(MATCH('（別添２）補助金精算額調書パッケージ型相当'!H6,B24:B41,0)),K5,""))</f>
        <v/>
      </c>
      <c r="Q2" s="1" t="b">
        <f>IF(P2=$K$5,10,IF(P2=$K$6,20))</f>
        <v>0</v>
      </c>
    </row>
    <row r="3" spans="2:17" x14ac:dyDescent="0.2">
      <c r="B3" t="s">
        <v>28</v>
      </c>
      <c r="C3" t="s">
        <v>69</v>
      </c>
      <c r="E3" t="s">
        <v>116</v>
      </c>
      <c r="K3" t="s">
        <v>74</v>
      </c>
      <c r="P3" s="19"/>
    </row>
    <row r="4" spans="2:17" x14ac:dyDescent="0.2">
      <c r="B4" t="s">
        <v>29</v>
      </c>
      <c r="C4" t="s">
        <v>70</v>
      </c>
      <c r="P4" s="19"/>
    </row>
    <row r="5" spans="2:17" x14ac:dyDescent="0.2">
      <c r="B5" t="s">
        <v>30</v>
      </c>
      <c r="C5" t="s">
        <v>71</v>
      </c>
      <c r="K5" t="s">
        <v>1</v>
      </c>
      <c r="P5" s="19"/>
    </row>
    <row r="6" spans="2:17" x14ac:dyDescent="0.2">
      <c r="B6" t="s">
        <v>31</v>
      </c>
      <c r="K6" t="s">
        <v>3</v>
      </c>
      <c r="P6" s="19"/>
    </row>
    <row r="7" spans="2:17" x14ac:dyDescent="0.2">
      <c r="B7" t="s">
        <v>32</v>
      </c>
      <c r="P7" s="19"/>
    </row>
    <row r="8" spans="2:17" x14ac:dyDescent="0.2">
      <c r="B8" t="s">
        <v>33</v>
      </c>
      <c r="P8" s="19"/>
    </row>
    <row r="9" spans="2:17" x14ac:dyDescent="0.2">
      <c r="B9" t="s">
        <v>34</v>
      </c>
      <c r="K9" t="s">
        <v>78</v>
      </c>
      <c r="P9" s="19"/>
    </row>
    <row r="10" spans="2:17" x14ac:dyDescent="0.2">
      <c r="B10" t="s">
        <v>53</v>
      </c>
      <c r="K10" t="s">
        <v>79</v>
      </c>
      <c r="P10" s="19"/>
    </row>
    <row r="11" spans="2:17" x14ac:dyDescent="0.2">
      <c r="B11" t="s">
        <v>54</v>
      </c>
      <c r="P11" s="19"/>
    </row>
    <row r="12" spans="2:17" x14ac:dyDescent="0.2">
      <c r="B12" t="s">
        <v>55</v>
      </c>
      <c r="K12" t="e">
        <f>'（別添２）補助金精算額調書パッケージ型相当'!#REF!&amp;'（別添２）補助金精算額調書パッケージ型相当'!H8</f>
        <v>#REF!</v>
      </c>
      <c r="O12" t="str">
        <f>K9&amp;C2</f>
        <v>（１）職員数に応じた変動契約1～10名</v>
      </c>
      <c r="P12" s="19"/>
      <c r="Q12" t="s">
        <v>135</v>
      </c>
    </row>
    <row r="13" spans="2:17" x14ac:dyDescent="0.2">
      <c r="B13" t="s">
        <v>35</v>
      </c>
      <c r="O13" t="str">
        <f>K9&amp;C3</f>
        <v>（１）職員数に応じた変動契約11～20名</v>
      </c>
      <c r="P13" s="19"/>
      <c r="Q13" t="s">
        <v>136</v>
      </c>
    </row>
    <row r="14" spans="2:17" x14ac:dyDescent="0.2">
      <c r="B14" t="s">
        <v>36</v>
      </c>
      <c r="O14" t="str">
        <f>K9&amp;C4</f>
        <v>（１）職員数に応じた変動契約21～30名</v>
      </c>
      <c r="P14" s="19"/>
      <c r="Q14" t="s">
        <v>137</v>
      </c>
    </row>
    <row r="15" spans="2:17" x14ac:dyDescent="0.2">
      <c r="B15" t="s">
        <v>37</v>
      </c>
      <c r="O15" t="str">
        <f>K9&amp;C5</f>
        <v>（１）職員数に応じた変動契約31名～</v>
      </c>
      <c r="P15" s="19"/>
      <c r="Q15" t="s">
        <v>138</v>
      </c>
    </row>
    <row r="16" spans="2:17" x14ac:dyDescent="0.2">
      <c r="B16" t="s">
        <v>38</v>
      </c>
      <c r="P16" s="19"/>
      <c r="Q16" t="s">
        <v>139</v>
      </c>
    </row>
    <row r="17" spans="2:17" x14ac:dyDescent="0.2">
      <c r="B17" t="s">
        <v>39</v>
      </c>
      <c r="P17" s="19"/>
      <c r="Q17" t="s">
        <v>140</v>
      </c>
    </row>
    <row r="18" spans="2:17" x14ac:dyDescent="0.2">
      <c r="B18" t="s">
        <v>61</v>
      </c>
      <c r="P18" s="19"/>
      <c r="Q18" t="s">
        <v>141</v>
      </c>
    </row>
    <row r="19" spans="2:17" x14ac:dyDescent="0.2">
      <c r="B19" t="s">
        <v>62</v>
      </c>
      <c r="O19" t="s">
        <v>100</v>
      </c>
      <c r="P19" s="19"/>
      <c r="Q19" t="s">
        <v>142</v>
      </c>
    </row>
    <row r="20" spans="2:17" x14ac:dyDescent="0.2">
      <c r="B20" t="s">
        <v>63</v>
      </c>
      <c r="O20" t="s">
        <v>101</v>
      </c>
      <c r="P20" s="19"/>
      <c r="Q20" t="s">
        <v>143</v>
      </c>
    </row>
    <row r="21" spans="2:17" x14ac:dyDescent="0.2">
      <c r="B21" t="s">
        <v>64</v>
      </c>
      <c r="O21" t="s">
        <v>102</v>
      </c>
      <c r="P21" s="19"/>
      <c r="Q21" t="s">
        <v>144</v>
      </c>
    </row>
    <row r="22" spans="2:17" x14ac:dyDescent="0.2">
      <c r="B22" t="s">
        <v>65</v>
      </c>
      <c r="O22" t="s">
        <v>103</v>
      </c>
      <c r="P22" s="19"/>
      <c r="Q22" t="s">
        <v>145</v>
      </c>
    </row>
    <row r="23" spans="2:17" x14ac:dyDescent="0.2">
      <c r="B23" t="s">
        <v>66</v>
      </c>
      <c r="O23" t="s">
        <v>104</v>
      </c>
      <c r="P23" s="19"/>
      <c r="Q23" t="s">
        <v>146</v>
      </c>
    </row>
    <row r="24" spans="2:17" x14ac:dyDescent="0.2">
      <c r="B24" t="s">
        <v>40</v>
      </c>
      <c r="O24" t="s">
        <v>106</v>
      </c>
      <c r="Q24" t="s">
        <v>147</v>
      </c>
    </row>
    <row r="25" spans="2:17" x14ac:dyDescent="0.2">
      <c r="B25" t="s">
        <v>41</v>
      </c>
      <c r="O25" t="s">
        <v>105</v>
      </c>
      <c r="Q25" t="s">
        <v>148</v>
      </c>
    </row>
    <row r="26" spans="2:17" x14ac:dyDescent="0.2">
      <c r="B26" t="s">
        <v>42</v>
      </c>
      <c r="O26" t="s">
        <v>107</v>
      </c>
      <c r="Q26" t="s">
        <v>149</v>
      </c>
    </row>
    <row r="27" spans="2:17" x14ac:dyDescent="0.2">
      <c r="B27" t="s">
        <v>43</v>
      </c>
      <c r="O27" t="s">
        <v>108</v>
      </c>
      <c r="Q27" t="s">
        <v>150</v>
      </c>
    </row>
    <row r="28" spans="2:17" x14ac:dyDescent="0.2">
      <c r="B28" t="s">
        <v>44</v>
      </c>
      <c r="Q28" t="s">
        <v>151</v>
      </c>
    </row>
    <row r="29" spans="2:17" x14ac:dyDescent="0.2">
      <c r="B29" t="s">
        <v>45</v>
      </c>
    </row>
    <row r="30" spans="2:17" x14ac:dyDescent="0.2">
      <c r="B30" t="s">
        <v>46</v>
      </c>
      <c r="O30" t="s">
        <v>109</v>
      </c>
    </row>
    <row r="31" spans="2:17" x14ac:dyDescent="0.2">
      <c r="B31" t="s">
        <v>47</v>
      </c>
      <c r="O31" t="s">
        <v>110</v>
      </c>
    </row>
    <row r="32" spans="2:17" x14ac:dyDescent="0.2">
      <c r="B32" t="s">
        <v>48</v>
      </c>
    </row>
    <row r="33" spans="2:15" x14ac:dyDescent="0.2">
      <c r="B33" t="s">
        <v>49</v>
      </c>
      <c r="O33" t="s">
        <v>126</v>
      </c>
    </row>
    <row r="34" spans="2:15" x14ac:dyDescent="0.2">
      <c r="B34" t="s">
        <v>50</v>
      </c>
      <c r="O34" t="s">
        <v>127</v>
      </c>
    </row>
    <row r="35" spans="2:15" x14ac:dyDescent="0.2">
      <c r="B35" t="s">
        <v>51</v>
      </c>
    </row>
    <row r="36" spans="2:15" x14ac:dyDescent="0.2">
      <c r="B36" t="s">
        <v>52</v>
      </c>
    </row>
    <row r="37" spans="2:15" x14ac:dyDescent="0.2">
      <c r="B37" t="s">
        <v>56</v>
      </c>
    </row>
    <row r="38" spans="2:15" x14ac:dyDescent="0.2">
      <c r="B38" t="s">
        <v>57</v>
      </c>
    </row>
    <row r="39" spans="2:15" x14ac:dyDescent="0.2">
      <c r="B39" t="s">
        <v>58</v>
      </c>
      <c r="O39" t="s">
        <v>240</v>
      </c>
    </row>
    <row r="40" spans="2:15" x14ac:dyDescent="0.2">
      <c r="B40" t="s">
        <v>59</v>
      </c>
      <c r="O40" t="s">
        <v>241</v>
      </c>
    </row>
    <row r="41" spans="2:15" x14ac:dyDescent="0.2">
      <c r="B41" t="s">
        <v>60</v>
      </c>
    </row>
    <row r="42" spans="2:15" x14ac:dyDescent="0.2">
      <c r="O42" t="s">
        <v>242</v>
      </c>
    </row>
    <row r="43" spans="2:15" x14ac:dyDescent="0.2">
      <c r="O43" t="s">
        <v>243</v>
      </c>
    </row>
    <row r="45" spans="2:15" x14ac:dyDescent="0.2">
      <c r="O45" t="s">
        <v>244</v>
      </c>
    </row>
    <row r="46" spans="2:15" x14ac:dyDescent="0.2">
      <c r="O46" t="s">
        <v>245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BE25-E502-4033-BA13-98AAC787092D}">
  <sheetPr>
    <pageSetUpPr fitToPage="1"/>
  </sheetPr>
  <dimension ref="A1:AMK14"/>
  <sheetViews>
    <sheetView view="pageBreakPreview" zoomScale="90" zoomScaleNormal="90" zoomScaleSheetLayoutView="90" workbookViewId="0">
      <selection activeCell="I3" sqref="I3"/>
    </sheetView>
  </sheetViews>
  <sheetFormatPr defaultRowHeight="14.4" x14ac:dyDescent="0.2"/>
  <cols>
    <col min="1" max="1" width="3" style="78" customWidth="1"/>
    <col min="2" max="2" width="9.6640625" style="78" customWidth="1"/>
    <col min="3" max="3" width="24.109375" style="78" customWidth="1"/>
    <col min="4" max="4" width="32.109375" style="78" customWidth="1"/>
    <col min="5" max="5" width="32" style="78" customWidth="1"/>
    <col min="6" max="6" width="19.6640625" style="78" customWidth="1"/>
    <col min="7" max="7" width="32.77734375" style="78" customWidth="1"/>
    <col min="8" max="8" width="20.77734375" style="78" customWidth="1"/>
    <col min="9" max="9" width="10.44140625" style="78" customWidth="1"/>
    <col min="10" max="10" width="20.21875" style="78" customWidth="1"/>
    <col min="11" max="11" width="9" style="78" customWidth="1"/>
    <col min="12" max="12" width="19.6640625" style="78" customWidth="1"/>
    <col min="13" max="1025" width="9" style="78" customWidth="1"/>
    <col min="1026" max="16384" width="8.88671875" style="79"/>
  </cols>
  <sheetData>
    <row r="1" spans="1:15" ht="25.8" customHeight="1" x14ac:dyDescent="0.2">
      <c r="A1" s="76" t="s">
        <v>180</v>
      </c>
      <c r="B1" s="77"/>
      <c r="C1" s="77"/>
      <c r="D1" s="77"/>
      <c r="E1" s="77"/>
      <c r="F1" s="77"/>
      <c r="G1" s="77"/>
      <c r="H1" s="77"/>
      <c r="I1" s="77"/>
    </row>
    <row r="2" spans="1:15" ht="25.8" x14ac:dyDescent="0.2">
      <c r="A2" s="159" t="s">
        <v>181</v>
      </c>
      <c r="B2" s="159"/>
      <c r="C2" s="159"/>
      <c r="D2" s="159"/>
      <c r="E2" s="159"/>
      <c r="F2" s="159"/>
      <c r="G2" s="159"/>
      <c r="H2" s="159"/>
      <c r="I2" s="159"/>
      <c r="J2" s="80"/>
    </row>
    <row r="3" spans="1:15" ht="25.8" x14ac:dyDescent="0.2">
      <c r="A3" s="81"/>
      <c r="B3" s="81"/>
      <c r="C3" s="81"/>
      <c r="D3" s="81"/>
      <c r="E3" s="81"/>
      <c r="F3" s="81"/>
      <c r="G3" s="81"/>
      <c r="H3" s="81"/>
      <c r="I3" s="81"/>
    </row>
    <row r="4" spans="1:15" ht="30" customHeight="1" x14ac:dyDescent="0.2">
      <c r="A4" s="77"/>
      <c r="B4" s="77"/>
      <c r="C4" s="77"/>
      <c r="D4" s="77"/>
      <c r="E4" s="82" t="s">
        <v>182</v>
      </c>
      <c r="F4" s="160">
        <f>'（別添２）補助金精算額調書　概要'!E3</f>
        <v>0</v>
      </c>
      <c r="G4" s="160"/>
      <c r="H4" s="160"/>
      <c r="I4" s="160"/>
      <c r="J4" s="51" t="s">
        <v>121</v>
      </c>
      <c r="K4" s="79"/>
      <c r="L4" s="83"/>
      <c r="M4" s="79"/>
      <c r="O4" s="79" t="s">
        <v>183</v>
      </c>
    </row>
    <row r="5" spans="1:15" ht="30" customHeight="1" thickBot="1" x14ac:dyDescent="0.25">
      <c r="A5" s="77"/>
      <c r="B5" s="77"/>
      <c r="C5" s="77"/>
      <c r="D5" s="77"/>
      <c r="E5" s="82" t="s">
        <v>184</v>
      </c>
      <c r="F5" s="160">
        <f>'（別添２）補助金精算額調書　概要'!E4</f>
        <v>0</v>
      </c>
      <c r="G5" s="160"/>
      <c r="H5" s="160"/>
      <c r="I5" s="160"/>
      <c r="J5" s="51" t="s">
        <v>121</v>
      </c>
      <c r="K5" s="79"/>
      <c r="L5" s="83"/>
      <c r="M5" s="79"/>
      <c r="O5" s="79" t="s">
        <v>185</v>
      </c>
    </row>
    <row r="6" spans="1:15" ht="30" customHeight="1" thickBot="1" x14ac:dyDescent="0.25">
      <c r="A6" s="84"/>
      <c r="B6" s="84"/>
      <c r="C6" s="84"/>
      <c r="D6" s="84"/>
      <c r="E6" s="85" t="s">
        <v>4</v>
      </c>
      <c r="F6" s="160">
        <f>'（別添２）補助金精算額調書　概要'!E5</f>
        <v>0</v>
      </c>
      <c r="G6" s="160"/>
      <c r="H6" s="160"/>
      <c r="I6" s="160"/>
      <c r="J6" s="51" t="s">
        <v>121</v>
      </c>
      <c r="K6" s="79"/>
      <c r="L6" s="79"/>
      <c r="M6" s="79"/>
      <c r="N6" s="79"/>
      <c r="O6" s="86"/>
    </row>
    <row r="7" spans="1:15" ht="19.95" customHeight="1" x14ac:dyDescent="0.2">
      <c r="A7" s="77"/>
      <c r="B7" s="77"/>
      <c r="C7" s="77"/>
      <c r="D7" s="77"/>
      <c r="E7" s="82"/>
      <c r="F7" s="161"/>
      <c r="G7" s="162"/>
      <c r="H7" s="162"/>
      <c r="I7" s="162"/>
      <c r="K7" s="79"/>
      <c r="L7" s="83"/>
    </row>
    <row r="8" spans="1:15" ht="30" customHeight="1" x14ac:dyDescent="0.2">
      <c r="A8" s="77"/>
      <c r="B8" s="77"/>
      <c r="C8" s="77"/>
      <c r="D8" s="77"/>
      <c r="F8" s="82" t="s">
        <v>186</v>
      </c>
      <c r="G8" s="163"/>
      <c r="H8" s="164"/>
      <c r="I8" s="87" t="s">
        <v>187</v>
      </c>
      <c r="J8" s="60" t="s">
        <v>131</v>
      </c>
      <c r="K8" s="79"/>
      <c r="L8" s="83"/>
    </row>
    <row r="9" spans="1:15" ht="30" customHeight="1" x14ac:dyDescent="0.2">
      <c r="A9" s="77"/>
      <c r="B9" s="77"/>
      <c r="C9" s="77"/>
      <c r="D9" s="77"/>
      <c r="F9" s="82" t="s">
        <v>188</v>
      </c>
      <c r="G9" s="163"/>
      <c r="H9" s="164"/>
      <c r="I9" s="87" t="s">
        <v>187</v>
      </c>
      <c r="J9" s="60" t="s">
        <v>131</v>
      </c>
    </row>
    <row r="10" spans="1:15" ht="29.4" customHeight="1" x14ac:dyDescent="0.2">
      <c r="A10" s="76"/>
      <c r="D10" s="77"/>
      <c r="E10" s="77"/>
      <c r="F10" s="77"/>
      <c r="G10" s="77"/>
      <c r="H10" s="77"/>
      <c r="I10" s="82" t="s">
        <v>189</v>
      </c>
    </row>
    <row r="11" spans="1:15" ht="53.4" customHeight="1" x14ac:dyDescent="0.2">
      <c r="A11" s="76"/>
      <c r="B11" s="165" t="s">
        <v>190</v>
      </c>
      <c r="C11" s="166"/>
      <c r="D11" s="88" t="s">
        <v>191</v>
      </c>
      <c r="E11" s="88" t="s">
        <v>192</v>
      </c>
      <c r="F11" s="167" t="s">
        <v>193</v>
      </c>
      <c r="G11" s="88" t="s">
        <v>194</v>
      </c>
      <c r="H11" s="168" t="s">
        <v>195</v>
      </c>
      <c r="I11" s="166"/>
    </row>
    <row r="12" spans="1:15" ht="18.600000000000001" customHeight="1" x14ac:dyDescent="0.2">
      <c r="A12" s="76"/>
      <c r="B12" s="170" t="s">
        <v>196</v>
      </c>
      <c r="C12" s="171"/>
      <c r="D12" s="89" t="s">
        <v>197</v>
      </c>
      <c r="E12" s="88" t="s">
        <v>197</v>
      </c>
      <c r="F12" s="168"/>
      <c r="G12" s="88" t="s">
        <v>198</v>
      </c>
      <c r="H12" s="169"/>
      <c r="I12" s="169"/>
    </row>
    <row r="13" spans="1:15" ht="55.8" customHeight="1" x14ac:dyDescent="0.2">
      <c r="A13" s="76"/>
      <c r="B13" s="156">
        <f>'（別添２）補助金精算額調書パッケージ型②'!B12+'（別添２）補助金精算額調書パッケージ型 ③'!E15</f>
        <v>0</v>
      </c>
      <c r="C13" s="157"/>
      <c r="D13" s="90">
        <f>'（別添２）補助金精算額調書パッケージ型②'!D12+'（別添２）補助金精算額調書パッケージ型 ③'!F15</f>
        <v>0</v>
      </c>
      <c r="E13" s="90">
        <f>B13-D13</f>
        <v>0</v>
      </c>
      <c r="F13" s="91">
        <f>'（別添２）補助金精算額調書　概要'!E8</f>
        <v>9000000</v>
      </c>
      <c r="G13" s="90">
        <f>ROUNDDOWN(E13*0.8,-3)</f>
        <v>0</v>
      </c>
      <c r="H13" s="158">
        <f>MIN(F13,G13)</f>
        <v>0</v>
      </c>
      <c r="I13" s="157"/>
      <c r="J13" s="51" t="s">
        <v>121</v>
      </c>
    </row>
    <row r="14" spans="1:15" ht="25.8" customHeight="1" x14ac:dyDescent="0.2">
      <c r="A14" s="92" t="s">
        <v>199</v>
      </c>
      <c r="B14" s="93"/>
      <c r="C14" s="93"/>
      <c r="D14" s="93"/>
      <c r="E14" s="93"/>
      <c r="F14" s="93"/>
      <c r="G14" s="93"/>
      <c r="H14" s="93"/>
      <c r="I14" s="93"/>
      <c r="J14" s="93"/>
    </row>
  </sheetData>
  <mergeCells count="13">
    <mergeCell ref="B13:C13"/>
    <mergeCell ref="H13:I13"/>
    <mergeCell ref="A2:I2"/>
    <mergeCell ref="F4:I4"/>
    <mergeCell ref="F5:I5"/>
    <mergeCell ref="F6:I6"/>
    <mergeCell ref="F7:I7"/>
    <mergeCell ref="G8:H8"/>
    <mergeCell ref="G9:H9"/>
    <mergeCell ref="B11:C11"/>
    <mergeCell ref="F11:F12"/>
    <mergeCell ref="H11:I12"/>
    <mergeCell ref="B12:C12"/>
  </mergeCells>
  <phoneticPr fontId="1"/>
  <pageMargins left="0.7" right="0.7" top="0.75" bottom="0.75" header="0.51180555555555496" footer="0.51180555555555496"/>
  <pageSetup paperSize="9" scale="70"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7B50-C5AA-40EE-92EB-51D16BD8E463}">
  <sheetPr>
    <pageSetUpPr fitToPage="1"/>
  </sheetPr>
  <dimension ref="A1:AMH19"/>
  <sheetViews>
    <sheetView view="pageBreakPreview" zoomScale="90" zoomScaleNormal="90" zoomScaleSheetLayoutView="90" workbookViewId="0">
      <selection activeCell="I3" sqref="I3"/>
    </sheetView>
  </sheetViews>
  <sheetFormatPr defaultRowHeight="14.4" x14ac:dyDescent="0.2"/>
  <cols>
    <col min="1" max="1" width="54.6640625" style="78" customWidth="1"/>
    <col min="2" max="2" width="9.6640625" style="78" customWidth="1"/>
    <col min="3" max="3" width="29.21875" style="78" customWidth="1"/>
    <col min="4" max="4" width="39.77734375" style="78" customWidth="1"/>
    <col min="5" max="5" width="38.88671875" style="78" customWidth="1"/>
    <col min="6" max="6" width="28.5546875" style="78" hidden="1" customWidth="1"/>
    <col min="7" max="7" width="20.21875" style="78" customWidth="1"/>
    <col min="8" max="8" width="9" style="78" customWidth="1"/>
    <col min="9" max="9" width="19.6640625" style="78" customWidth="1"/>
    <col min="10" max="1022" width="9" style="78" customWidth="1"/>
    <col min="1023" max="16384" width="8.88671875" style="79"/>
  </cols>
  <sheetData>
    <row r="1" spans="1:7" ht="18" x14ac:dyDescent="0.2">
      <c r="A1" s="76" t="s">
        <v>200</v>
      </c>
      <c r="B1" s="77"/>
      <c r="C1" s="77"/>
      <c r="D1" s="77"/>
      <c r="E1" s="77"/>
      <c r="F1" s="77"/>
    </row>
    <row r="2" spans="1:7" ht="25.8" x14ac:dyDescent="0.2">
      <c r="A2" s="172" t="s">
        <v>201</v>
      </c>
      <c r="B2" s="173"/>
      <c r="C2" s="173"/>
      <c r="D2" s="173"/>
      <c r="E2" s="173"/>
      <c r="F2" s="94"/>
      <c r="G2" s="80"/>
    </row>
    <row r="3" spans="1:7" ht="25.8" x14ac:dyDescent="0.2">
      <c r="A3" s="172" t="s">
        <v>202</v>
      </c>
      <c r="B3" s="173"/>
      <c r="C3" s="173"/>
      <c r="D3" s="173"/>
      <c r="E3" s="173"/>
      <c r="F3" s="94"/>
    </row>
    <row r="4" spans="1:7" ht="19.95" customHeight="1" x14ac:dyDescent="0.2">
      <c r="A4" s="77"/>
      <c r="B4" s="77"/>
      <c r="C4" s="77"/>
      <c r="D4" s="77"/>
      <c r="E4" s="82"/>
      <c r="F4" s="95"/>
    </row>
    <row r="5" spans="1:7" ht="30" customHeight="1" x14ac:dyDescent="0.2">
      <c r="A5" s="76"/>
      <c r="B5" s="77"/>
      <c r="C5" s="77"/>
      <c r="D5" s="77"/>
      <c r="E5" s="82" t="s">
        <v>189</v>
      </c>
    </row>
    <row r="6" spans="1:7" ht="46.5" customHeight="1" x14ac:dyDescent="0.2">
      <c r="A6" s="174" t="s">
        <v>203</v>
      </c>
      <c r="B6" s="175" t="s">
        <v>204</v>
      </c>
      <c r="C6" s="176"/>
      <c r="D6" s="96" t="s">
        <v>205</v>
      </c>
      <c r="E6" s="97" t="s">
        <v>206</v>
      </c>
      <c r="F6" s="98" t="s">
        <v>207</v>
      </c>
    </row>
    <row r="7" spans="1:7" ht="46.5" customHeight="1" x14ac:dyDescent="0.2">
      <c r="A7" s="174"/>
      <c r="B7" s="177" t="s">
        <v>208</v>
      </c>
      <c r="C7" s="177"/>
      <c r="D7" s="99" t="s">
        <v>209</v>
      </c>
      <c r="E7" s="100" t="s">
        <v>210</v>
      </c>
      <c r="F7" s="101" t="s">
        <v>211</v>
      </c>
    </row>
    <row r="8" spans="1:7" ht="48.75" customHeight="1" x14ac:dyDescent="0.2">
      <c r="A8" s="102"/>
      <c r="B8" s="184"/>
      <c r="C8" s="184"/>
      <c r="D8" s="103"/>
      <c r="E8" s="104">
        <f>B8-D8</f>
        <v>0</v>
      </c>
      <c r="F8" s="180">
        <f>E12*0.75</f>
        <v>0</v>
      </c>
      <c r="G8" s="105" t="s">
        <v>212</v>
      </c>
    </row>
    <row r="9" spans="1:7" ht="48.75" customHeight="1" x14ac:dyDescent="0.2">
      <c r="A9" s="106"/>
      <c r="B9" s="184"/>
      <c r="C9" s="184"/>
      <c r="D9" s="103"/>
      <c r="E9" s="104">
        <f>B9-D9</f>
        <v>0</v>
      </c>
      <c r="F9" s="181"/>
      <c r="G9" s="105" t="s">
        <v>212</v>
      </c>
    </row>
    <row r="10" spans="1:7" ht="48.75" customHeight="1" x14ac:dyDescent="0.2">
      <c r="A10" s="106"/>
      <c r="B10" s="184"/>
      <c r="C10" s="184"/>
      <c r="D10" s="103"/>
      <c r="E10" s="104">
        <f>B10-D10</f>
        <v>0</v>
      </c>
      <c r="F10" s="181"/>
      <c r="G10" s="105" t="s">
        <v>212</v>
      </c>
    </row>
    <row r="11" spans="1:7" ht="48.75" customHeight="1" thickBot="1" x14ac:dyDescent="0.25">
      <c r="A11" s="107"/>
      <c r="B11" s="185"/>
      <c r="C11" s="185"/>
      <c r="D11" s="108"/>
      <c r="E11" s="109">
        <f>B11-D11</f>
        <v>0</v>
      </c>
      <c r="F11" s="182"/>
      <c r="G11" s="105" t="s">
        <v>212</v>
      </c>
    </row>
    <row r="12" spans="1:7" ht="52.5" customHeight="1" thickTop="1" x14ac:dyDescent="0.2">
      <c r="A12" s="110" t="s">
        <v>213</v>
      </c>
      <c r="B12" s="186">
        <f>SUM(B8:C11)</f>
        <v>0</v>
      </c>
      <c r="C12" s="187"/>
      <c r="D12" s="111">
        <f>SUM(D8:D11)</f>
        <v>0</v>
      </c>
      <c r="E12" s="111">
        <f>SUM(E8:E11)</f>
        <v>0</v>
      </c>
      <c r="F12" s="183"/>
      <c r="G12" s="105" t="s">
        <v>214</v>
      </c>
    </row>
    <row r="13" spans="1:7" ht="20.25" customHeight="1" x14ac:dyDescent="0.2">
      <c r="A13" s="112"/>
      <c r="B13" s="93"/>
      <c r="C13" s="93"/>
      <c r="D13" s="93"/>
      <c r="E13" s="188"/>
      <c r="F13" s="189"/>
      <c r="G13" s="93"/>
    </row>
    <row r="14" spans="1:7" ht="21.6" customHeight="1" x14ac:dyDescent="0.2">
      <c r="A14" s="78" t="s">
        <v>215</v>
      </c>
      <c r="B14" s="93"/>
      <c r="C14" s="93"/>
      <c r="D14" s="93"/>
      <c r="E14" s="178"/>
      <c r="F14" s="179"/>
      <c r="G14" s="93"/>
    </row>
    <row r="15" spans="1:7" ht="18" x14ac:dyDescent="0.2">
      <c r="A15" s="92" t="s">
        <v>216</v>
      </c>
      <c r="B15" s="93"/>
      <c r="C15" s="93"/>
      <c r="D15" s="93"/>
      <c r="E15" s="93"/>
      <c r="F15" s="93"/>
      <c r="G15" s="93"/>
    </row>
    <row r="16" spans="1:7" s="113" customFormat="1" ht="18.75" customHeight="1" x14ac:dyDescent="0.2">
      <c r="A16" s="92" t="s">
        <v>217</v>
      </c>
      <c r="C16" s="114"/>
      <c r="D16" s="114"/>
      <c r="E16" s="114"/>
      <c r="F16" s="114"/>
      <c r="G16" s="114"/>
    </row>
    <row r="17" spans="1:6" ht="18.75" customHeight="1" x14ac:dyDescent="0.2">
      <c r="A17" s="78" t="s">
        <v>218</v>
      </c>
      <c r="B17" s="77"/>
      <c r="C17" s="77"/>
      <c r="D17" s="77"/>
      <c r="E17" s="77"/>
      <c r="F17" s="77"/>
    </row>
    <row r="18" spans="1:6" ht="18" x14ac:dyDescent="0.2">
      <c r="A18" s="115" t="s">
        <v>219</v>
      </c>
      <c r="B18" s="93"/>
      <c r="C18" s="93"/>
      <c r="D18" s="93"/>
      <c r="E18" s="93"/>
      <c r="F18" s="93"/>
    </row>
    <row r="19" spans="1:6" ht="18" x14ac:dyDescent="0.2">
      <c r="A19" s="115"/>
      <c r="B19" s="93"/>
      <c r="C19" s="93"/>
      <c r="D19" s="93"/>
      <c r="E19" s="93"/>
      <c r="F19" s="93"/>
    </row>
  </sheetData>
  <mergeCells count="13">
    <mergeCell ref="E14:F14"/>
    <mergeCell ref="F8:F12"/>
    <mergeCell ref="B9:C9"/>
    <mergeCell ref="B10:C10"/>
    <mergeCell ref="B11:C11"/>
    <mergeCell ref="B12:C12"/>
    <mergeCell ref="E13:F13"/>
    <mergeCell ref="B8:C8"/>
    <mergeCell ref="A2:E2"/>
    <mergeCell ref="A3:E3"/>
    <mergeCell ref="A6:A7"/>
    <mergeCell ref="B6:C6"/>
    <mergeCell ref="B7:C7"/>
  </mergeCells>
  <phoneticPr fontId="1"/>
  <pageMargins left="0.7" right="0.7" top="0.75" bottom="0.75" header="0.51180555555555496" footer="0.51180555555555496"/>
  <pageSetup paperSize="9" scale="7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0A1F-818C-42A0-8B4F-989F4B365ADE}">
  <dimension ref="A1:K21"/>
  <sheetViews>
    <sheetView view="pageBreakPreview" zoomScale="90" zoomScaleNormal="90" zoomScaleSheetLayoutView="90" workbookViewId="0">
      <selection activeCell="I3" sqref="I3"/>
    </sheetView>
  </sheetViews>
  <sheetFormatPr defaultRowHeight="14.4" x14ac:dyDescent="0.2"/>
  <cols>
    <col min="1" max="1" width="42.44140625" style="113" customWidth="1"/>
    <col min="2" max="2" width="30.33203125" style="113" customWidth="1"/>
    <col min="3" max="7" width="23" style="113" customWidth="1"/>
    <col min="8" max="9" width="19.77734375" style="113" hidden="1" customWidth="1"/>
    <col min="10" max="10" width="24.44140625" style="113" hidden="1" customWidth="1"/>
    <col min="11" max="11" width="3" style="113" customWidth="1"/>
    <col min="12" max="16384" width="8.88671875" style="113"/>
  </cols>
  <sheetData>
    <row r="1" spans="1:11" ht="18" x14ac:dyDescent="0.2">
      <c r="A1" s="116" t="s">
        <v>220</v>
      </c>
      <c r="B1" s="116"/>
      <c r="C1" s="114"/>
      <c r="D1" s="114"/>
      <c r="E1" s="114"/>
      <c r="F1" s="114"/>
      <c r="G1" s="114"/>
      <c r="H1" s="114"/>
      <c r="I1" s="114"/>
      <c r="J1" s="114"/>
    </row>
    <row r="2" spans="1:11" s="79" customFormat="1" ht="25.8" x14ac:dyDescent="0.2">
      <c r="A2" s="172" t="s">
        <v>201</v>
      </c>
      <c r="B2" s="172"/>
      <c r="C2" s="172"/>
      <c r="D2" s="172"/>
      <c r="E2" s="172"/>
      <c r="F2" s="172"/>
      <c r="G2" s="192"/>
      <c r="H2" s="192"/>
      <c r="I2" s="192"/>
      <c r="J2" s="192"/>
      <c r="K2" s="78"/>
    </row>
    <row r="3" spans="1:11" s="79" customFormat="1" ht="25.8" x14ac:dyDescent="0.2">
      <c r="A3" s="172" t="s">
        <v>202</v>
      </c>
      <c r="B3" s="192"/>
      <c r="C3" s="192"/>
      <c r="D3" s="192"/>
      <c r="E3" s="192"/>
      <c r="F3" s="192"/>
      <c r="G3" s="192"/>
      <c r="H3" s="117"/>
      <c r="I3" s="117"/>
      <c r="J3" s="117"/>
      <c r="K3" s="78"/>
    </row>
    <row r="4" spans="1:11" ht="7.2" customHeight="1" x14ac:dyDescent="0.2">
      <c r="A4" s="118"/>
      <c r="B4" s="118"/>
      <c r="C4" s="118"/>
      <c r="D4" s="118"/>
      <c r="E4" s="118"/>
      <c r="F4" s="118"/>
      <c r="G4" s="118"/>
      <c r="H4" s="118"/>
      <c r="I4" s="118"/>
      <c r="J4" s="118"/>
    </row>
    <row r="5" spans="1:11" ht="25.2" customHeight="1" x14ac:dyDescent="0.2">
      <c r="A5" s="114"/>
      <c r="B5" s="114"/>
      <c r="C5" s="114"/>
      <c r="D5" s="114"/>
      <c r="E5" s="114"/>
      <c r="F5" s="119"/>
      <c r="G5" s="120"/>
      <c r="H5" s="193"/>
      <c r="I5" s="194"/>
      <c r="J5" s="121"/>
    </row>
    <row r="6" spans="1:11" ht="18.600000000000001" customHeight="1" x14ac:dyDescent="0.2">
      <c r="A6" s="114"/>
      <c r="B6" s="114"/>
      <c r="C6" s="114"/>
      <c r="D6" s="114"/>
      <c r="E6" s="114"/>
      <c r="F6" s="114"/>
      <c r="G6" s="122" t="s">
        <v>8</v>
      </c>
      <c r="H6" s="114"/>
      <c r="I6" s="59"/>
    </row>
    <row r="7" spans="1:11" ht="18.75" customHeight="1" x14ac:dyDescent="0.2">
      <c r="A7" s="195" t="s">
        <v>221</v>
      </c>
      <c r="B7" s="197" t="s">
        <v>9</v>
      </c>
      <c r="C7" s="197" t="s">
        <v>222</v>
      </c>
      <c r="D7" s="197"/>
      <c r="E7" s="197"/>
      <c r="F7" s="190" t="s">
        <v>223</v>
      </c>
      <c r="G7" s="197" t="s">
        <v>165</v>
      </c>
      <c r="H7" s="197" t="s">
        <v>224</v>
      </c>
      <c r="I7" s="190" t="s">
        <v>225</v>
      </c>
      <c r="J7" s="190" t="s">
        <v>226</v>
      </c>
    </row>
    <row r="8" spans="1:11" ht="18.75" customHeight="1" x14ac:dyDescent="0.2">
      <c r="A8" s="196"/>
      <c r="B8" s="197"/>
      <c r="C8" s="123" t="s">
        <v>10</v>
      </c>
      <c r="D8" s="123" t="s">
        <v>11</v>
      </c>
      <c r="E8" s="123" t="s">
        <v>12</v>
      </c>
      <c r="F8" s="198"/>
      <c r="G8" s="191"/>
      <c r="H8" s="191"/>
      <c r="I8" s="191"/>
      <c r="J8" s="191"/>
    </row>
    <row r="9" spans="1:11" ht="16.2" x14ac:dyDescent="0.2">
      <c r="A9" s="196"/>
      <c r="B9" s="197"/>
      <c r="C9" s="124" t="s">
        <v>13</v>
      </c>
      <c r="D9" s="124" t="s">
        <v>14</v>
      </c>
      <c r="E9" s="125" t="s">
        <v>15</v>
      </c>
      <c r="F9" s="124" t="s">
        <v>16</v>
      </c>
      <c r="G9" s="126" t="s">
        <v>17</v>
      </c>
      <c r="H9" s="124" t="s">
        <v>18</v>
      </c>
      <c r="I9" s="124" t="s">
        <v>18</v>
      </c>
      <c r="J9" s="124" t="s">
        <v>19</v>
      </c>
    </row>
    <row r="10" spans="1:11" ht="45" customHeight="1" x14ac:dyDescent="0.2">
      <c r="A10" s="127"/>
      <c r="B10" s="128"/>
      <c r="C10" s="129"/>
      <c r="D10" s="129"/>
      <c r="E10" s="130">
        <f>C10*D10</f>
        <v>0</v>
      </c>
      <c r="F10" s="129">
        <v>0</v>
      </c>
      <c r="G10" s="130">
        <f>E10-F10</f>
        <v>0</v>
      </c>
      <c r="H10" s="130" t="e">
        <f>IF(B10=#REF!,1000000,IF(B10=$M$5,300000))</f>
        <v>#REF!</v>
      </c>
      <c r="I10" s="130">
        <f>ROUNDDOWN(C10*0.75,-3)</f>
        <v>0</v>
      </c>
      <c r="J10" s="130">
        <f>L10*D10</f>
        <v>0</v>
      </c>
      <c r="K10" s="105" t="s">
        <v>212</v>
      </c>
    </row>
    <row r="11" spans="1:11" ht="45" customHeight="1" x14ac:dyDescent="0.2">
      <c r="A11" s="127"/>
      <c r="B11" s="128"/>
      <c r="C11" s="129"/>
      <c r="D11" s="129"/>
      <c r="E11" s="130">
        <f>C11*D11</f>
        <v>0</v>
      </c>
      <c r="F11" s="129"/>
      <c r="G11" s="130">
        <f>E11-F11</f>
        <v>0</v>
      </c>
      <c r="H11" s="130" t="e">
        <f>IF(B11=#REF!,1000000,IF(B11=$M$5,300000))</f>
        <v>#REF!</v>
      </c>
      <c r="I11" s="130">
        <f>ROUNDDOWN(C11*0.75,-3)</f>
        <v>0</v>
      </c>
      <c r="J11" s="130">
        <f t="shared" ref="J11:J13" si="0">L11*D11</f>
        <v>0</v>
      </c>
      <c r="K11" s="105" t="s">
        <v>212</v>
      </c>
    </row>
    <row r="12" spans="1:11" ht="45" customHeight="1" x14ac:dyDescent="0.2">
      <c r="A12" s="127"/>
      <c r="B12" s="128"/>
      <c r="C12" s="129"/>
      <c r="D12" s="129"/>
      <c r="E12" s="130">
        <f>C12*D12</f>
        <v>0</v>
      </c>
      <c r="F12" s="129"/>
      <c r="G12" s="130">
        <f t="shared" ref="G12:G13" si="1">E12-F12</f>
        <v>0</v>
      </c>
      <c r="H12" s="130" t="e">
        <f>IF(B12=#REF!,1000000,IF(B12=$M$5,300000))</f>
        <v>#REF!</v>
      </c>
      <c r="I12" s="130">
        <f>ROUNDDOWN(C12*0.75,-3)</f>
        <v>0</v>
      </c>
      <c r="J12" s="130">
        <f t="shared" si="0"/>
        <v>0</v>
      </c>
      <c r="K12" s="105" t="s">
        <v>212</v>
      </c>
    </row>
    <row r="13" spans="1:11" ht="45" customHeight="1" x14ac:dyDescent="0.2">
      <c r="A13" s="127"/>
      <c r="B13" s="128"/>
      <c r="C13" s="129"/>
      <c r="D13" s="129"/>
      <c r="E13" s="130">
        <f>C13*D13</f>
        <v>0</v>
      </c>
      <c r="F13" s="129"/>
      <c r="G13" s="130">
        <f t="shared" si="1"/>
        <v>0</v>
      </c>
      <c r="H13" s="130" t="e">
        <f>IF(B13=#REF!,1000000,IF(B13=$M$5,300000))</f>
        <v>#REF!</v>
      </c>
      <c r="I13" s="130">
        <f>ROUNDDOWN(C13*0.75,-3)</f>
        <v>0</v>
      </c>
      <c r="J13" s="130">
        <f t="shared" si="0"/>
        <v>0</v>
      </c>
      <c r="K13" s="105" t="s">
        <v>212</v>
      </c>
    </row>
    <row r="14" spans="1:11" ht="45" customHeight="1" x14ac:dyDescent="0.2">
      <c r="A14" s="127"/>
      <c r="B14" s="128"/>
      <c r="C14" s="129"/>
      <c r="D14" s="129"/>
      <c r="E14" s="130">
        <f>C14*D14</f>
        <v>0</v>
      </c>
      <c r="F14" s="129"/>
      <c r="G14" s="130">
        <f>E14-F14</f>
        <v>0</v>
      </c>
      <c r="H14" s="130" t="e">
        <f>IF(B14=#REF!,1000000,IF(B14=$M$5,300000))</f>
        <v>#REF!</v>
      </c>
      <c r="I14" s="130">
        <f>ROUNDDOWN(C14*0.75,-3)</f>
        <v>0</v>
      </c>
      <c r="J14" s="130">
        <f>L14*D14</f>
        <v>0</v>
      </c>
      <c r="K14" s="105" t="s">
        <v>212</v>
      </c>
    </row>
    <row r="15" spans="1:11" ht="43.8" customHeight="1" x14ac:dyDescent="0.2">
      <c r="A15" s="131" t="s">
        <v>23</v>
      </c>
      <c r="B15" s="132" t="s">
        <v>24</v>
      </c>
      <c r="C15" s="132" t="s">
        <v>24</v>
      </c>
      <c r="D15" s="130">
        <f>SUM(D10:D14)</f>
        <v>0</v>
      </c>
      <c r="E15" s="130">
        <f>SUM(E10:E14)</f>
        <v>0</v>
      </c>
      <c r="F15" s="130">
        <f>SUM(F10:F14)</f>
        <v>0</v>
      </c>
      <c r="G15" s="130">
        <f>E15-F15</f>
        <v>0</v>
      </c>
      <c r="H15" s="132" t="s">
        <v>24</v>
      </c>
      <c r="I15" s="132" t="s">
        <v>24</v>
      </c>
      <c r="J15" s="130">
        <f>SUM(J10:J14)</f>
        <v>0</v>
      </c>
      <c r="K15" s="105" t="s">
        <v>214</v>
      </c>
    </row>
    <row r="16" spans="1:11" ht="22.8" customHeight="1" x14ac:dyDescent="0.2">
      <c r="A16" s="114" t="s">
        <v>25</v>
      </c>
      <c r="B16" s="114"/>
      <c r="C16" s="114"/>
      <c r="D16" s="114"/>
      <c r="E16" s="114"/>
      <c r="F16" s="114"/>
      <c r="G16" s="114"/>
      <c r="H16" s="114"/>
      <c r="I16" s="114"/>
      <c r="J16" s="122"/>
    </row>
    <row r="17" spans="1:11" s="79" customFormat="1" ht="18" x14ac:dyDescent="0.2">
      <c r="A17" s="133" t="s">
        <v>227</v>
      </c>
      <c r="B17" s="93"/>
      <c r="C17" s="93"/>
      <c r="D17" s="93"/>
      <c r="E17" s="93"/>
      <c r="F17" s="93"/>
      <c r="G17" s="93"/>
      <c r="H17" s="78"/>
      <c r="I17" s="78"/>
      <c r="J17" s="78"/>
      <c r="K17" s="78"/>
    </row>
    <row r="18" spans="1:11" ht="18.75" customHeight="1" x14ac:dyDescent="0.2">
      <c r="A18" s="114" t="s">
        <v>228</v>
      </c>
      <c r="C18" s="114"/>
      <c r="D18" s="114"/>
      <c r="E18" s="114"/>
      <c r="F18" s="114"/>
      <c r="G18" s="114"/>
      <c r="H18" s="114"/>
      <c r="I18" s="114"/>
      <c r="J18" s="114"/>
    </row>
    <row r="19" spans="1:11" ht="18.75" customHeight="1" x14ac:dyDescent="0.2">
      <c r="A19" s="114" t="s">
        <v>229</v>
      </c>
      <c r="C19" s="114"/>
      <c r="D19" s="114"/>
      <c r="E19" s="114"/>
      <c r="F19" s="114"/>
      <c r="G19" s="114"/>
      <c r="H19" s="114"/>
      <c r="I19" s="114"/>
      <c r="J19" s="114"/>
    </row>
    <row r="20" spans="1:11" ht="18.75" customHeight="1" x14ac:dyDescent="0.2">
      <c r="A20" s="114" t="s">
        <v>230</v>
      </c>
      <c r="C20" s="114"/>
      <c r="D20" s="114"/>
      <c r="E20" s="114"/>
      <c r="F20" s="114"/>
      <c r="G20" s="114"/>
      <c r="H20" s="114"/>
      <c r="I20" s="114"/>
      <c r="J20" s="114"/>
    </row>
    <row r="21" spans="1:11" s="79" customFormat="1" ht="18" x14ac:dyDescent="0.2">
      <c r="A21" s="115" t="s">
        <v>231</v>
      </c>
      <c r="B21" s="93"/>
      <c r="C21" s="93"/>
      <c r="D21" s="93"/>
      <c r="E21" s="93"/>
      <c r="F21" s="93"/>
      <c r="G21" s="93"/>
      <c r="H21" s="78"/>
      <c r="I21" s="78"/>
      <c r="J21" s="78"/>
      <c r="K21" s="78"/>
    </row>
  </sheetData>
  <mergeCells count="11">
    <mergeCell ref="J7:J8"/>
    <mergeCell ref="A2:J2"/>
    <mergeCell ref="A3:G3"/>
    <mergeCell ref="H5:I5"/>
    <mergeCell ref="A7:A9"/>
    <mergeCell ref="B7:B9"/>
    <mergeCell ref="C7:E7"/>
    <mergeCell ref="F7:F8"/>
    <mergeCell ref="G7:G8"/>
    <mergeCell ref="H7:H8"/>
    <mergeCell ref="I7:I8"/>
  </mergeCells>
  <phoneticPr fontId="1"/>
  <pageMargins left="0.51181102362204722" right="0.51181102362204722" top="0.55118110236220474" bottom="0.55118110236220474" header="0.31496062992125984" footer="0.31496062992125984"/>
  <pageSetup paperSize="9" scale="71"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61CA2EC-F959-4BE9-9026-D10D73C08555}">
          <x14:formula1>
            <xm:f>'データ (2)'!$O$19:$O$27</xm:f>
          </x14:formula1>
          <xm:sqref>B10:B14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329A-C7D0-4BE9-AA24-B040D7103C5A}">
  <dimension ref="A1:M31"/>
  <sheetViews>
    <sheetView view="pageBreakPreview" zoomScale="90" zoomScaleNormal="90" zoomScaleSheetLayoutView="90" workbookViewId="0">
      <selection activeCell="H4" sqref="H4:I6"/>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232</v>
      </c>
      <c r="B1" s="2"/>
      <c r="C1" s="3"/>
      <c r="D1" s="3"/>
      <c r="E1" s="3"/>
      <c r="F1" s="3"/>
      <c r="G1" s="3"/>
      <c r="H1" s="3"/>
      <c r="I1" s="3"/>
      <c r="J1" s="3"/>
    </row>
    <row r="2" spans="1:13" ht="23.4" x14ac:dyDescent="0.2">
      <c r="A2" s="200" t="s">
        <v>233</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74" t="s">
        <v>0</v>
      </c>
      <c r="H4" s="201">
        <f>'（別添２）補助金精算額調書　概要'!F3</f>
        <v>0</v>
      </c>
      <c r="I4" s="201"/>
      <c r="J4" s="20"/>
      <c r="K4" s="51" t="s">
        <v>121</v>
      </c>
    </row>
    <row r="5" spans="1:13" ht="25.95" customHeight="1" x14ac:dyDescent="0.2">
      <c r="A5" s="3"/>
      <c r="B5" s="3"/>
      <c r="C5" s="3"/>
      <c r="D5" s="3"/>
      <c r="E5" s="3"/>
      <c r="F5" s="3"/>
      <c r="G5" s="74" t="s">
        <v>2</v>
      </c>
      <c r="H5" s="201">
        <f>'（別添２）補助金精算額調書　概要'!E4</f>
        <v>0</v>
      </c>
      <c r="I5" s="201"/>
      <c r="J5" s="20"/>
      <c r="K5" s="51" t="s">
        <v>121</v>
      </c>
    </row>
    <row r="6" spans="1:13" ht="25.95" customHeight="1" x14ac:dyDescent="0.2">
      <c r="A6" s="3"/>
      <c r="B6" s="3"/>
      <c r="C6" s="3"/>
      <c r="D6" s="3"/>
      <c r="E6" s="3"/>
      <c r="F6" s="3"/>
      <c r="G6" s="74" t="s">
        <v>4</v>
      </c>
      <c r="H6" s="202">
        <f>'（別添２）補助金精算額調書　概要'!E5</f>
        <v>0</v>
      </c>
      <c r="I6" s="202"/>
      <c r="J6" s="20"/>
      <c r="K6" s="51" t="s">
        <v>121</v>
      </c>
    </row>
    <row r="7" spans="1:13" ht="25.95" customHeight="1" x14ac:dyDescent="0.2">
      <c r="A7" s="3"/>
      <c r="B7" s="3"/>
      <c r="C7" s="3"/>
      <c r="D7" s="3"/>
      <c r="E7" s="3"/>
      <c r="F7" s="3"/>
      <c r="G7" s="74" t="s">
        <v>72</v>
      </c>
      <c r="H7" s="203"/>
      <c r="I7" s="203"/>
      <c r="J7" s="75" t="s">
        <v>111</v>
      </c>
      <c r="K7" s="50" t="s">
        <v>120</v>
      </c>
    </row>
    <row r="8" spans="1:13" ht="25.95" customHeight="1" x14ac:dyDescent="0.2">
      <c r="A8" s="3"/>
      <c r="B8" s="3"/>
      <c r="C8" s="3"/>
      <c r="D8" s="3"/>
      <c r="E8" s="3"/>
      <c r="F8" s="3"/>
      <c r="G8" s="74" t="s">
        <v>67</v>
      </c>
      <c r="H8" s="199"/>
      <c r="I8" s="199"/>
      <c r="J8" s="75" t="s">
        <v>111</v>
      </c>
      <c r="K8" s="50" t="s">
        <v>120</v>
      </c>
    </row>
    <row r="9" spans="1:13" ht="16.95" customHeight="1" x14ac:dyDescent="0.2">
      <c r="A9" s="3"/>
      <c r="B9" s="3"/>
      <c r="C9" s="3"/>
      <c r="D9" s="3"/>
      <c r="E9" s="3"/>
      <c r="F9" s="3"/>
      <c r="G9" s="74"/>
      <c r="H9" s="221"/>
      <c r="I9" s="221"/>
      <c r="J9" s="221"/>
    </row>
    <row r="10" spans="1:13" ht="27.6" customHeight="1" x14ac:dyDescent="0.2">
      <c r="A10" s="3"/>
      <c r="B10" s="3"/>
      <c r="C10" s="3"/>
      <c r="D10" s="3"/>
      <c r="E10" s="204" t="s">
        <v>75</v>
      </c>
      <c r="F10" s="205"/>
      <c r="G10" s="205"/>
      <c r="H10" s="206" t="s">
        <v>234</v>
      </c>
      <c r="I10" s="206"/>
      <c r="J10" s="75" t="s">
        <v>235</v>
      </c>
      <c r="K10" s="51" t="s">
        <v>121</v>
      </c>
    </row>
    <row r="11" spans="1:13" ht="15" customHeight="1" x14ac:dyDescent="0.2">
      <c r="A11" s="3"/>
      <c r="B11" s="3"/>
      <c r="C11" s="3"/>
      <c r="D11" s="3"/>
      <c r="E11" s="3"/>
      <c r="F11" s="3"/>
      <c r="G11" s="3"/>
      <c r="H11" s="3"/>
      <c r="I11" s="7"/>
      <c r="J11" s="74" t="s">
        <v>8</v>
      </c>
    </row>
    <row r="12" spans="1:13" ht="18.75" customHeight="1" x14ac:dyDescent="0.2">
      <c r="A12" s="207" t="s">
        <v>236</v>
      </c>
      <c r="B12" s="209" t="s">
        <v>9</v>
      </c>
      <c r="C12" s="209" t="s">
        <v>96</v>
      </c>
      <c r="D12" s="209"/>
      <c r="E12" s="209"/>
      <c r="F12" s="210" t="s">
        <v>166</v>
      </c>
      <c r="G12" s="209" t="s">
        <v>165</v>
      </c>
      <c r="H12" s="209" t="s">
        <v>97</v>
      </c>
      <c r="I12" s="210" t="s">
        <v>119</v>
      </c>
      <c r="J12" s="210" t="s">
        <v>237</v>
      </c>
    </row>
    <row r="13" spans="1:13" ht="18.75" customHeight="1" x14ac:dyDescent="0.2">
      <c r="A13" s="208"/>
      <c r="B13" s="209"/>
      <c r="C13" s="73" t="s">
        <v>10</v>
      </c>
      <c r="D13" s="73" t="s">
        <v>11</v>
      </c>
      <c r="E13" s="73" t="s">
        <v>12</v>
      </c>
      <c r="F13" s="211"/>
      <c r="G13" s="212"/>
      <c r="H13" s="212"/>
      <c r="I13" s="212"/>
      <c r="J13" s="212"/>
    </row>
    <row r="14" spans="1:13" ht="16.2" x14ac:dyDescent="0.2">
      <c r="A14" s="208"/>
      <c r="B14" s="209"/>
      <c r="C14" s="10" t="s">
        <v>13</v>
      </c>
      <c r="D14" s="10" t="s">
        <v>14</v>
      </c>
      <c r="E14" s="10" t="s">
        <v>15</v>
      </c>
      <c r="F14" s="10" t="s">
        <v>16</v>
      </c>
      <c r="G14" s="10" t="s">
        <v>17</v>
      </c>
      <c r="H14" s="10" t="s">
        <v>18</v>
      </c>
      <c r="I14" s="10" t="s">
        <v>19</v>
      </c>
      <c r="J14" s="10" t="s">
        <v>20</v>
      </c>
    </row>
    <row r="15" spans="1:13" ht="16.2" x14ac:dyDescent="0.2">
      <c r="A15" s="208"/>
      <c r="B15" s="209"/>
      <c r="C15" s="11" t="s">
        <v>21</v>
      </c>
      <c r="D15" s="11" t="s">
        <v>22</v>
      </c>
      <c r="E15" s="11" t="s">
        <v>21</v>
      </c>
      <c r="F15" s="11" t="s">
        <v>21</v>
      </c>
      <c r="G15" s="11" t="s">
        <v>21</v>
      </c>
      <c r="H15" s="11" t="s">
        <v>21</v>
      </c>
      <c r="I15" s="11" t="s">
        <v>21</v>
      </c>
      <c r="J15" s="11" t="s">
        <v>21</v>
      </c>
    </row>
    <row r="16" spans="1:13" ht="45" customHeight="1" x14ac:dyDescent="0.2">
      <c r="A16" s="52"/>
      <c r="B16" s="53"/>
      <c r="C16" s="54"/>
      <c r="D16" s="54"/>
      <c r="E16" s="47">
        <f>C16*D16</f>
        <v>0</v>
      </c>
      <c r="F16" s="54"/>
      <c r="G16" s="47">
        <f>E16-F16</f>
        <v>0</v>
      </c>
      <c r="H16" s="47" t="str">
        <f>IF(OR(COUNTIF('データ (2)'!$O$19:$O$21,B16)&gt;0, COUNTIF('データ (2)'!$O$23:$O$25,B16)&gt;0,B16='データ (2)'!$O$27),1000000,IF(OR(B16='データ (2)'!$O$22,B16='データ (2)'!$O$26),300000,""))</f>
        <v/>
      </c>
      <c r="I16" s="47">
        <f t="shared" ref="I16:I21" si="0">ROUNDDOWN(C16*0.8,-3)</f>
        <v>0</v>
      </c>
      <c r="J16" s="47">
        <f>L16*D16</f>
        <v>0</v>
      </c>
      <c r="L16" s="134">
        <f>MIN(H16,I16)</f>
        <v>0</v>
      </c>
      <c r="M16" s="51" t="s">
        <v>121</v>
      </c>
    </row>
    <row r="17" spans="1:13" ht="45" customHeight="1" x14ac:dyDescent="0.2">
      <c r="A17" s="52"/>
      <c r="B17" s="53"/>
      <c r="C17" s="54"/>
      <c r="D17" s="54"/>
      <c r="E17" s="47">
        <f t="shared" ref="E17:E21" si="1">C17*D17</f>
        <v>0</v>
      </c>
      <c r="F17" s="54"/>
      <c r="G17" s="47">
        <f t="shared" ref="G17:G21" si="2">E17-F17</f>
        <v>0</v>
      </c>
      <c r="H17" s="47" t="str">
        <f>IF(OR(COUNTIF('データ (2)'!$O$19:$O$21,B17)&gt;0, COUNTIF('データ (2)'!$O$23:$O$25,B17)&gt;0,B17='データ (2)'!$O$27),1000000,IF(OR(B17='データ (2)'!$O$22,B17='データ (2)'!$O$26),300000,""))</f>
        <v/>
      </c>
      <c r="I17" s="47">
        <f t="shared" si="0"/>
        <v>0</v>
      </c>
      <c r="J17" s="47">
        <f t="shared" ref="J17:J21" si="3">L17*D17</f>
        <v>0</v>
      </c>
      <c r="L17" s="134">
        <f t="shared" ref="L17:L21" si="4">MIN(H17,I17)</f>
        <v>0</v>
      </c>
      <c r="M17" s="51" t="s">
        <v>121</v>
      </c>
    </row>
    <row r="18" spans="1:13" ht="45" customHeight="1" x14ac:dyDescent="0.2">
      <c r="A18" s="52"/>
      <c r="B18" s="53"/>
      <c r="C18" s="54"/>
      <c r="D18" s="54"/>
      <c r="E18" s="47">
        <f t="shared" si="1"/>
        <v>0</v>
      </c>
      <c r="F18" s="54"/>
      <c r="G18" s="47">
        <f t="shared" si="2"/>
        <v>0</v>
      </c>
      <c r="H18" s="47" t="str">
        <f>IF(OR(COUNTIF('データ (2)'!$O$19:$O$21,B18)&gt;0, COUNTIF('データ (2)'!$O$23:$O$25,B18)&gt;0,B18='データ (2)'!$O$27),1000000,IF(OR(B18='データ (2)'!$O$22,B18='データ (2)'!$O$26),300000,""))</f>
        <v/>
      </c>
      <c r="I18" s="47">
        <f t="shared" si="0"/>
        <v>0</v>
      </c>
      <c r="J18" s="47">
        <f t="shared" si="3"/>
        <v>0</v>
      </c>
      <c r="L18" s="134">
        <f t="shared" si="4"/>
        <v>0</v>
      </c>
      <c r="M18" s="51" t="s">
        <v>121</v>
      </c>
    </row>
    <row r="19" spans="1:13" ht="45" customHeight="1" x14ac:dyDescent="0.2">
      <c r="A19" s="52"/>
      <c r="B19" s="53"/>
      <c r="C19" s="54"/>
      <c r="D19" s="54"/>
      <c r="E19" s="47">
        <f t="shared" si="1"/>
        <v>0</v>
      </c>
      <c r="F19" s="54"/>
      <c r="G19" s="47">
        <f t="shared" si="2"/>
        <v>0</v>
      </c>
      <c r="H19" s="47" t="str">
        <f>IF(OR(COUNTIF('データ (2)'!$O$19:$O$21,B19)&gt;0, COUNTIF('データ (2)'!$O$23:$O$25,B19)&gt;0,B19='データ (2)'!$O$27),1000000,IF(OR(B19='データ (2)'!$O$22,B19='データ (2)'!$O$26),300000,""))</f>
        <v/>
      </c>
      <c r="I19" s="47">
        <f t="shared" si="0"/>
        <v>0</v>
      </c>
      <c r="J19" s="47">
        <f t="shared" si="3"/>
        <v>0</v>
      </c>
      <c r="L19" s="134">
        <f t="shared" si="4"/>
        <v>0</v>
      </c>
      <c r="M19" s="51" t="s">
        <v>121</v>
      </c>
    </row>
    <row r="20" spans="1:13" ht="45" customHeight="1" x14ac:dyDescent="0.2">
      <c r="A20" s="52"/>
      <c r="B20" s="53"/>
      <c r="C20" s="54"/>
      <c r="D20" s="54"/>
      <c r="E20" s="47">
        <f t="shared" si="1"/>
        <v>0</v>
      </c>
      <c r="F20" s="54"/>
      <c r="G20" s="47">
        <f t="shared" si="2"/>
        <v>0</v>
      </c>
      <c r="H20" s="47" t="str">
        <f>IF(OR(COUNTIF('データ (2)'!$O$19:$O$21,B20)&gt;0, COUNTIF('データ (2)'!$O$23:$O$25,B20)&gt;0,B20='データ (2)'!$O$27),1000000,IF(OR(B20='データ (2)'!$O$22,B20='データ (2)'!$O$26),300000,""))</f>
        <v/>
      </c>
      <c r="I20" s="47">
        <f t="shared" si="0"/>
        <v>0</v>
      </c>
      <c r="J20" s="47">
        <f t="shared" si="3"/>
        <v>0</v>
      </c>
      <c r="L20" s="134">
        <f t="shared" si="4"/>
        <v>0</v>
      </c>
      <c r="M20" s="51" t="s">
        <v>121</v>
      </c>
    </row>
    <row r="21" spans="1:13" ht="45" customHeight="1" x14ac:dyDescent="0.2">
      <c r="A21" s="52"/>
      <c r="B21" s="53"/>
      <c r="C21" s="54"/>
      <c r="D21" s="54"/>
      <c r="E21" s="47">
        <f t="shared" si="1"/>
        <v>0</v>
      </c>
      <c r="F21" s="54"/>
      <c r="G21" s="47">
        <f t="shared" si="2"/>
        <v>0</v>
      </c>
      <c r="H21" s="47" t="str">
        <f>IF(OR(COUNTIF('データ (2)'!$O$19:$O$21,B21)&gt;0, COUNTIF('データ (2)'!$O$23:$O$25,B21)&gt;0,B21='データ (2)'!$O$27),1000000,IF(OR(B21='データ (2)'!$O$22,B21='データ (2)'!$O$26),300000,""))</f>
        <v/>
      </c>
      <c r="I21" s="47">
        <f t="shared" si="0"/>
        <v>0</v>
      </c>
      <c r="J21" s="47">
        <f t="shared" si="3"/>
        <v>0</v>
      </c>
      <c r="L21" s="134">
        <f t="shared" si="4"/>
        <v>0</v>
      </c>
      <c r="M21" s="51" t="s">
        <v>121</v>
      </c>
    </row>
    <row r="22" spans="1:13" ht="43.95" customHeight="1" thickBot="1" x14ac:dyDescent="0.25">
      <c r="A22" s="48" t="s">
        <v>23</v>
      </c>
      <c r="B22" s="49" t="s">
        <v>24</v>
      </c>
      <c r="C22" s="49" t="s">
        <v>24</v>
      </c>
      <c r="D22" s="47">
        <f>SUM(D16:D21)</f>
        <v>0</v>
      </c>
      <c r="E22" s="47">
        <f>SUM(E16:E21)</f>
        <v>0</v>
      </c>
      <c r="F22" s="47">
        <f>SUM(F16:F21)</f>
        <v>0</v>
      </c>
      <c r="G22" s="47">
        <f>E22-F22</f>
        <v>0</v>
      </c>
      <c r="H22" s="49" t="s">
        <v>24</v>
      </c>
      <c r="I22" s="49" t="s">
        <v>24</v>
      </c>
      <c r="J22" s="47">
        <f>SUM(J16:J21)</f>
        <v>0</v>
      </c>
      <c r="L22" s="135"/>
      <c r="M22" s="51" t="s">
        <v>121</v>
      </c>
    </row>
    <row r="23" spans="1:13" ht="40.200000000000003" customHeight="1" thickBot="1" x14ac:dyDescent="0.25">
      <c r="A23" s="136" t="s">
        <v>246</v>
      </c>
      <c r="B23" s="16"/>
      <c r="C23" s="17"/>
      <c r="D23" s="17"/>
      <c r="E23" s="17"/>
      <c r="F23" s="17"/>
      <c r="G23" s="17"/>
      <c r="H23" s="213" t="s">
        <v>238</v>
      </c>
      <c r="I23" s="214"/>
      <c r="J23" s="18">
        <f>MIN(J22,'（別添２）補助金精算額調書　概要'!E8)</f>
        <v>0</v>
      </c>
      <c r="M23" s="51" t="s">
        <v>121</v>
      </c>
    </row>
    <row r="24" spans="1:13" ht="9.6" customHeight="1" x14ac:dyDescent="0.2">
      <c r="A24" s="16"/>
      <c r="B24" s="16"/>
      <c r="C24" s="17"/>
      <c r="D24" s="17"/>
      <c r="E24" s="17"/>
      <c r="F24" s="17"/>
      <c r="G24" s="17"/>
      <c r="H24" s="17"/>
      <c r="I24" s="17"/>
      <c r="J24" s="74"/>
    </row>
    <row r="25" spans="1:13" ht="11.4" customHeight="1" x14ac:dyDescent="0.2">
      <c r="A25" s="3" t="s">
        <v>25</v>
      </c>
      <c r="B25" s="3"/>
      <c r="C25" s="3"/>
      <c r="D25" s="3"/>
      <c r="E25" s="3"/>
      <c r="F25" s="3"/>
      <c r="G25" s="3"/>
      <c r="H25" s="3"/>
      <c r="I25" s="3"/>
      <c r="J25" s="74"/>
    </row>
    <row r="26" spans="1:13" ht="18.75" customHeight="1" thickBot="1" x14ac:dyDescent="0.25">
      <c r="A26" s="4" t="s">
        <v>26</v>
      </c>
      <c r="C26" s="3"/>
      <c r="D26" s="3"/>
      <c r="E26" s="3"/>
      <c r="F26" s="3"/>
      <c r="G26" s="3"/>
      <c r="H26" s="3"/>
      <c r="I26" s="3"/>
      <c r="J26" s="3"/>
    </row>
    <row r="27" spans="1:13" ht="18.75" customHeight="1" x14ac:dyDescent="0.2">
      <c r="A27" s="4" t="s">
        <v>91</v>
      </c>
      <c r="C27" s="3"/>
      <c r="D27" s="3"/>
      <c r="E27" s="3"/>
      <c r="F27" s="3"/>
      <c r="G27" s="3"/>
      <c r="H27" s="215" t="s">
        <v>130</v>
      </c>
      <c r="I27" s="217">
        <f>G22</f>
        <v>0</v>
      </c>
      <c r="J27" s="218"/>
      <c r="K27" s="51" t="s">
        <v>121</v>
      </c>
    </row>
    <row r="28" spans="1:13" customFormat="1" ht="18.75" customHeight="1" thickBot="1" x14ac:dyDescent="0.25">
      <c r="A28" s="36" t="s">
        <v>92</v>
      </c>
      <c r="B28" s="37"/>
      <c r="C28" s="37"/>
      <c r="D28" s="37"/>
      <c r="E28" s="37"/>
      <c r="F28" s="37"/>
      <c r="G28" s="35"/>
      <c r="H28" s="216"/>
      <c r="I28" s="219"/>
      <c r="J28" s="220"/>
      <c r="K28" s="31"/>
      <c r="L28" s="31"/>
      <c r="M28" s="31"/>
    </row>
    <row r="29" spans="1:13" customFormat="1" ht="18" x14ac:dyDescent="0.2">
      <c r="A29" s="38" t="s">
        <v>239</v>
      </c>
      <c r="B29" s="33"/>
      <c r="C29" s="33"/>
      <c r="D29" s="33"/>
      <c r="E29" s="33"/>
      <c r="F29" s="33"/>
      <c r="G29" s="27"/>
      <c r="H29" s="27"/>
      <c r="I29" s="27"/>
      <c r="J29" s="27"/>
      <c r="K29" s="31"/>
      <c r="L29" s="31"/>
      <c r="M29" s="31"/>
    </row>
    <row r="30" spans="1:13" ht="18" x14ac:dyDescent="0.2">
      <c r="A30" s="32" t="s">
        <v>93</v>
      </c>
      <c r="B30" s="33"/>
      <c r="C30" s="33"/>
      <c r="D30" s="33"/>
      <c r="E30" s="33"/>
      <c r="F30" s="33"/>
      <c r="G30" s="33"/>
      <c r="H30" s="33"/>
      <c r="I30" s="33"/>
      <c r="J30" s="33"/>
      <c r="K30" s="34"/>
      <c r="L30" s="34"/>
      <c r="M30" s="34"/>
    </row>
    <row r="31" spans="1:13" ht="18.75" customHeight="1" x14ac:dyDescent="0.2">
      <c r="C31" s="3"/>
      <c r="D31" s="3"/>
      <c r="E31" s="3"/>
      <c r="F31" s="3"/>
      <c r="G31" s="3"/>
      <c r="H31" s="3"/>
      <c r="I31" s="3"/>
      <c r="J31" s="3"/>
    </row>
  </sheetData>
  <dataConsolidate/>
  <mergeCells count="20">
    <mergeCell ref="J12:J13"/>
    <mergeCell ref="H23:I23"/>
    <mergeCell ref="H27:H28"/>
    <mergeCell ref="I27:J28"/>
    <mergeCell ref="H9:J9"/>
    <mergeCell ref="E10:G10"/>
    <mergeCell ref="H10:I10"/>
    <mergeCell ref="A12:A15"/>
    <mergeCell ref="B12:B15"/>
    <mergeCell ref="C12:E12"/>
    <mergeCell ref="F12:F13"/>
    <mergeCell ref="G12:G13"/>
    <mergeCell ref="H12:H13"/>
    <mergeCell ref="I12:I13"/>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DF64CC3F-DE0B-4728-8774-0D055F9B29F4}">
          <x14:formula1>
            <xm:f>'データ (2)'!$O$19:$O$27</xm:f>
          </x14:formula1>
          <xm:sqref>B16:B21</xm:sqref>
        </x14:dataValidation>
        <x14:dataValidation type="list" allowBlank="1" showInputMessage="1" showErrorMessage="1" xr:uid="{57EBBE13-59EF-4031-AA81-9A89B7CCA726}">
          <x14:formula1>
            <xm:f>'データ (2)'!$C$2:$C$5</xm:f>
          </x14:formula1>
          <xm:sqref>H8:I8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8" t="s">
        <v>0</v>
      </c>
      <c r="H4" s="201">
        <f>'（別添２）補助金精算額調書　実施事業所一覧'!F3</f>
        <v>0</v>
      </c>
      <c r="I4" s="201"/>
      <c r="J4" s="20"/>
      <c r="K4" s="51" t="s">
        <v>121</v>
      </c>
    </row>
    <row r="5" spans="1:13" ht="25.95" customHeight="1" x14ac:dyDescent="0.2">
      <c r="A5" s="3"/>
      <c r="B5" s="3"/>
      <c r="C5" s="3"/>
      <c r="D5" s="3"/>
      <c r="E5" s="3"/>
      <c r="F5" s="3"/>
      <c r="G5" s="8" t="s">
        <v>2</v>
      </c>
      <c r="H5" s="227"/>
      <c r="I5" s="227"/>
      <c r="J5" s="20"/>
      <c r="K5" s="50" t="s">
        <v>120</v>
      </c>
    </row>
    <row r="6" spans="1:13" ht="25.95" customHeight="1" x14ac:dyDescent="0.2">
      <c r="A6" s="3"/>
      <c r="B6" s="3"/>
      <c r="C6" s="3"/>
      <c r="D6" s="3"/>
      <c r="E6" s="3"/>
      <c r="F6" s="3"/>
      <c r="G6" s="8" t="s">
        <v>4</v>
      </c>
      <c r="H6" s="203"/>
      <c r="I6" s="203"/>
      <c r="J6" s="20"/>
      <c r="K6" s="50" t="s">
        <v>120</v>
      </c>
    </row>
    <row r="7" spans="1:13" ht="25.95" customHeight="1" x14ac:dyDescent="0.2">
      <c r="A7" s="3"/>
      <c r="B7" s="3"/>
      <c r="C7" s="3"/>
      <c r="D7" s="3"/>
      <c r="E7" s="3"/>
      <c r="F7" s="3"/>
      <c r="G7" s="8" t="s">
        <v>72</v>
      </c>
      <c r="H7" s="203"/>
      <c r="I7" s="203"/>
      <c r="J7" s="41" t="s">
        <v>111</v>
      </c>
      <c r="K7" s="50" t="s">
        <v>120</v>
      </c>
    </row>
    <row r="8" spans="1:13" ht="25.95" customHeight="1" x14ac:dyDescent="0.2">
      <c r="A8" s="3"/>
      <c r="B8" s="3"/>
      <c r="C8" s="3"/>
      <c r="D8" s="3"/>
      <c r="E8" s="3"/>
      <c r="F8" s="3"/>
      <c r="G8" s="8" t="s">
        <v>67</v>
      </c>
      <c r="H8" s="199"/>
      <c r="I8" s="199"/>
      <c r="J8" s="41" t="s">
        <v>111</v>
      </c>
      <c r="K8" s="50" t="s">
        <v>120</v>
      </c>
      <c r="M8" s="22"/>
    </row>
    <row r="9" spans="1:13" ht="16.95" customHeight="1" x14ac:dyDescent="0.2">
      <c r="A9" s="3"/>
      <c r="B9" s="3"/>
      <c r="C9" s="3"/>
      <c r="D9" s="3"/>
      <c r="E9" s="3"/>
      <c r="F9" s="3"/>
      <c r="G9" s="8"/>
      <c r="H9" s="221" t="s">
        <v>5</v>
      </c>
      <c r="I9" s="221"/>
      <c r="J9" s="221"/>
      <c r="M9" s="22"/>
    </row>
    <row r="10" spans="1:13" ht="27.6" customHeight="1" x14ac:dyDescent="0.2">
      <c r="A10" s="3"/>
      <c r="B10" s="3"/>
      <c r="C10" s="3"/>
      <c r="D10" s="3"/>
      <c r="E10" s="204" t="s">
        <v>75</v>
      </c>
      <c r="F10" s="205"/>
      <c r="G10" s="205"/>
      <c r="H10" s="228" t="e">
        <f>ROUNDUP(H7/データ!Q2,0)</f>
        <v>#DIV/0!</v>
      </c>
      <c r="I10" s="204"/>
      <c r="J10" s="6" t="s">
        <v>6</v>
      </c>
      <c r="K10" s="51" t="s">
        <v>121</v>
      </c>
      <c r="M10" s="22"/>
    </row>
    <row r="11" spans="1:13" ht="25.2" customHeight="1" x14ac:dyDescent="0.2">
      <c r="A11" s="3"/>
      <c r="B11" s="3"/>
      <c r="C11" s="3"/>
      <c r="D11" s="3"/>
      <c r="E11" s="3"/>
      <c r="F11" s="21"/>
      <c r="G11" s="8"/>
      <c r="H11" s="6" t="s">
        <v>7</v>
      </c>
      <c r="I11" s="8"/>
      <c r="J11" s="6"/>
    </row>
    <row r="12" spans="1:13" ht="25.2" customHeight="1" x14ac:dyDescent="0.2">
      <c r="A12" s="3"/>
      <c r="B12" s="3"/>
      <c r="C12" s="3"/>
      <c r="D12" s="3"/>
      <c r="E12" s="3"/>
      <c r="F12" s="21"/>
      <c r="G12" s="8"/>
      <c r="H12" s="6" t="s">
        <v>94</v>
      </c>
      <c r="I12" s="8"/>
      <c r="J12" s="6"/>
    </row>
    <row r="13" spans="1:13" ht="13.2" customHeight="1" x14ac:dyDescent="0.2">
      <c r="A13" s="3"/>
      <c r="B13" s="3"/>
      <c r="C13" s="3"/>
      <c r="D13" s="3"/>
      <c r="E13" s="3"/>
      <c r="F13" s="3"/>
      <c r="G13" s="3"/>
      <c r="H13" s="3"/>
      <c r="I13" s="7"/>
      <c r="J13" s="8"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9" t="s">
        <v>10</v>
      </c>
      <c r="D15" s="9" t="s">
        <v>11</v>
      </c>
      <c r="E15" s="9"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8"/>
    </row>
    <row r="27" spans="1:13" ht="24" customHeight="1" x14ac:dyDescent="0.2">
      <c r="A27" s="2" t="s">
        <v>117</v>
      </c>
      <c r="B27" s="16"/>
      <c r="C27" s="17"/>
      <c r="D27" s="17"/>
      <c r="E27" s="17"/>
      <c r="F27" s="17"/>
      <c r="G27" s="17"/>
      <c r="H27" s="17"/>
      <c r="I27" s="17"/>
      <c r="J27" s="8"/>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14"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8"/>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14"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8"/>
    </row>
    <row r="77" spans="1:11" ht="40.200000000000003" customHeight="1" thickBot="1" x14ac:dyDescent="0.25">
      <c r="A77" s="16"/>
      <c r="B77" s="16"/>
      <c r="C77" s="17"/>
      <c r="D77" s="17"/>
      <c r="E77" s="17"/>
      <c r="F77" s="17"/>
      <c r="G77" s="17"/>
      <c r="H77" s="270" t="s">
        <v>157</v>
      </c>
      <c r="I77" s="214"/>
      <c r="J77" s="39">
        <f>J25+J62+J43+J73</f>
        <v>0</v>
      </c>
      <c r="K77" s="51" t="s">
        <v>121</v>
      </c>
    </row>
    <row r="78" spans="1:11" ht="11.4" customHeight="1" x14ac:dyDescent="0.2">
      <c r="A78" s="3" t="s">
        <v>25</v>
      </c>
      <c r="B78" s="3"/>
      <c r="C78" s="3"/>
      <c r="D78" s="3"/>
      <c r="E78" s="3"/>
      <c r="F78" s="3"/>
      <c r="G78" s="3"/>
      <c r="H78" s="3"/>
      <c r="I78" s="3"/>
      <c r="J78" s="8"/>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C61:E61"/>
    <mergeCell ref="H62:I62"/>
    <mergeCell ref="F63:G63"/>
    <mergeCell ref="F64:G64"/>
    <mergeCell ref="H80:H81"/>
    <mergeCell ref="I80:J81"/>
    <mergeCell ref="H73:I73"/>
    <mergeCell ref="F74:G74"/>
    <mergeCell ref="F75:G75"/>
    <mergeCell ref="H77:I77"/>
    <mergeCell ref="C70:E70"/>
    <mergeCell ref="H70:H71"/>
    <mergeCell ref="I70:J71"/>
    <mergeCell ref="C71:E71"/>
    <mergeCell ref="C72:E72"/>
    <mergeCell ref="H66:H67"/>
    <mergeCell ref="C55:E55"/>
    <mergeCell ref="H55:H60"/>
    <mergeCell ref="I55:J60"/>
    <mergeCell ref="C56:E56"/>
    <mergeCell ref="C57:E57"/>
    <mergeCell ref="C58:E58"/>
    <mergeCell ref="C59:E59"/>
    <mergeCell ref="C60:E60"/>
    <mergeCell ref="E50:I50"/>
    <mergeCell ref="A51:A54"/>
    <mergeCell ref="B51:B54"/>
    <mergeCell ref="C51:E52"/>
    <mergeCell ref="F51:F52"/>
    <mergeCell ref="G51:G52"/>
    <mergeCell ref="H51:H52"/>
    <mergeCell ref="I51:J52"/>
    <mergeCell ref="C53:E53"/>
    <mergeCell ref="I53:J53"/>
    <mergeCell ref="C54:E54"/>
    <mergeCell ref="I54:J54"/>
    <mergeCell ref="F47:H47"/>
    <mergeCell ref="F48:H48"/>
    <mergeCell ref="F49:H49"/>
    <mergeCell ref="E10:G10"/>
    <mergeCell ref="F30:H30"/>
    <mergeCell ref="C38:E38"/>
    <mergeCell ref="C40:E40"/>
    <mergeCell ref="C37:E37"/>
    <mergeCell ref="C39:E39"/>
    <mergeCell ref="F44:G44"/>
    <mergeCell ref="F45:G45"/>
    <mergeCell ref="F28:H28"/>
    <mergeCell ref="F29:H29"/>
    <mergeCell ref="H36:H41"/>
    <mergeCell ref="E31:I31"/>
    <mergeCell ref="C34:E34"/>
    <mergeCell ref="I66:J67"/>
    <mergeCell ref="C68:E68"/>
    <mergeCell ref="I68:J68"/>
    <mergeCell ref="C69:E69"/>
    <mergeCell ref="I69:J69"/>
    <mergeCell ref="A66:A69"/>
    <mergeCell ref="B66:B69"/>
    <mergeCell ref="C66:E67"/>
    <mergeCell ref="F66:F67"/>
    <mergeCell ref="G66:G67"/>
    <mergeCell ref="I36:J41"/>
    <mergeCell ref="C42:E42"/>
    <mergeCell ref="H43:I43"/>
    <mergeCell ref="H25:I25"/>
    <mergeCell ref="A14:A17"/>
    <mergeCell ref="C36:E36"/>
    <mergeCell ref="C41:E41"/>
    <mergeCell ref="I32:J33"/>
    <mergeCell ref="I34:J34"/>
    <mergeCell ref="I35:J35"/>
    <mergeCell ref="C35:E35"/>
    <mergeCell ref="A32:A35"/>
    <mergeCell ref="B32:B35"/>
    <mergeCell ref="F32:F33"/>
    <mergeCell ref="G32:G33"/>
    <mergeCell ref="H32:H33"/>
    <mergeCell ref="C32:E33"/>
    <mergeCell ref="A2:J2"/>
    <mergeCell ref="C14:E14"/>
    <mergeCell ref="F14:F15"/>
    <mergeCell ref="G14:G15"/>
    <mergeCell ref="I14:I15"/>
    <mergeCell ref="J14:J15"/>
    <mergeCell ref="B14:B17"/>
    <mergeCell ref="H14:H15"/>
    <mergeCell ref="H4:I4"/>
    <mergeCell ref="H5:I5"/>
    <mergeCell ref="H6:I6"/>
    <mergeCell ref="H10:I10"/>
    <mergeCell ref="H9:J9"/>
    <mergeCell ref="H7:I7"/>
    <mergeCell ref="H8:I8"/>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29BABE64-C6B9-4078-A2D0-652813348533}">
          <x14:formula1>
            <xm:f>データ!$C$2:$C$5</xm:f>
          </x14:formula1>
          <xm:sqref>H8:I8</xm:sqref>
        </x14:dataValidation>
        <x14:dataValidation type="list" allowBlank="1" showInputMessage="1" showErrorMessage="1" xr:uid="{07DD25A3-6509-4AE3-8C9B-99BD6E558F15}">
          <x14:formula1>
            <xm:f>データ!$B$2:$B$41</xm:f>
          </x14:formula1>
          <xm:sqref>H6:I6</xm:sqref>
        </x14:dataValidation>
        <x14:dataValidation type="list" allowBlank="1" showInputMessage="1" showErrorMessage="1" xr:uid="{2C249C4E-DF31-4504-8E87-9BB0B3A17812}">
          <x14:formula1>
            <xm:f>データ!$K$9:$K$10</xm:f>
          </x14:formula1>
          <xm:sqref>F28 F47</xm:sqref>
        </x14:dataValidation>
        <x14:dataValidation type="list" allowBlank="1" showInputMessage="1" showErrorMessage="1" xr:uid="{EE97E133-0B8E-48EC-A84A-6666BCC74300}">
          <x14:formula1>
            <xm:f>データ!$E$2:$E$3</xm:f>
          </x14:formula1>
          <xm:sqref>F29:H29 F48:H48</xm:sqref>
        </x14:dataValidation>
        <x14:dataValidation type="list" allowBlank="1" showInputMessage="1" showErrorMessage="1" xr:uid="{D05510EC-9A13-4471-B75A-224E07C3DD27}">
          <x14:formula1>
            <xm:f>データ!$O$19:$O$27</xm:f>
          </x14:formula1>
          <xm:sqref>B18:B23</xm:sqref>
        </x14:dataValidation>
        <x14:dataValidation type="list" allowBlank="1" showInputMessage="1" showErrorMessage="1" xr:uid="{AD487666-D5C6-4EA4-BE91-35A65176D780}">
          <x14:formula1>
            <xm:f>データ!$O$30:$O$31</xm:f>
          </x14:formula1>
          <xm:sqref>F30:H30</xm:sqref>
        </x14:dataValidation>
        <x14:dataValidation type="list" allowBlank="1" showInputMessage="1" showErrorMessage="1" xr:uid="{3ADE22EB-41EC-48FA-A867-7FDFE433B657}">
          <x14:formula1>
            <xm:f>データ!$O$33:$O$34</xm:f>
          </x14:formula1>
          <xm:sqref>F49:H49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8909-E6CA-4DC6-A042-B6FE15AA85D9}">
  <dimension ref="A1:M84"/>
  <sheetViews>
    <sheetView view="pageBreakPreview" topLeftCell="A10"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ROUNDDOWN((G72)*0.8,-3)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15FC516D-4E32-4174-ABDB-F6345331B15B}">
          <x14:formula1>
            <xm:f>データ!$O$33:$O$34</xm:f>
          </x14:formula1>
          <xm:sqref>F49:H49</xm:sqref>
        </x14:dataValidation>
        <x14:dataValidation type="list" allowBlank="1" showInputMessage="1" showErrorMessage="1" xr:uid="{983F563B-AA07-4993-B7B3-F1F729607192}">
          <x14:formula1>
            <xm:f>データ!$O$30:$O$31</xm:f>
          </x14:formula1>
          <xm:sqref>F30:H30</xm:sqref>
        </x14:dataValidation>
        <x14:dataValidation type="list" allowBlank="1" showInputMessage="1" showErrorMessage="1" xr:uid="{1E8E794F-EC4B-4E88-ABF0-739A067AEC68}">
          <x14:formula1>
            <xm:f>データ!$O$19:$O$27</xm:f>
          </x14:formula1>
          <xm:sqref>B18:B23</xm:sqref>
        </x14:dataValidation>
        <x14:dataValidation type="list" allowBlank="1" showInputMessage="1" showErrorMessage="1" xr:uid="{7DD2041C-361E-4BC7-BBD5-08D58867F94F}">
          <x14:formula1>
            <xm:f>データ!$E$2:$E$3</xm:f>
          </x14:formula1>
          <xm:sqref>F29:H29 F48:H48</xm:sqref>
        </x14:dataValidation>
        <x14:dataValidation type="list" allowBlank="1" showInputMessage="1" showErrorMessage="1" xr:uid="{5BE3F71C-4AF4-44AC-9B4B-5246838E7277}">
          <x14:formula1>
            <xm:f>データ!$K$9:$K$10</xm:f>
          </x14:formula1>
          <xm:sqref>F28 F47</xm:sqref>
        </x14:dataValidation>
        <x14:dataValidation type="list" allowBlank="1" showInputMessage="1" showErrorMessage="1" xr:uid="{429E5EBC-CE9D-4067-A4AE-D45B5E4390BC}">
          <x14:formula1>
            <xm:f>データ!$B$2:$B$41</xm:f>
          </x14:formula1>
          <xm:sqref>H6:I6</xm:sqref>
        </x14:dataValidation>
        <x14:dataValidation type="list" allowBlank="1" showInputMessage="1" showErrorMessage="1" xr:uid="{A5CC1D04-ECD7-452E-B323-0F44AEFE1870}">
          <x14:formula1>
            <xm:f>データ!$C$2:$C$5</xm:f>
          </x14:formula1>
          <xm:sqref>H8:I8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2E30-A31C-411E-A5BE-2CCAA690A9F3}">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112</v>
      </c>
      <c r="B1" s="2"/>
      <c r="C1" s="3"/>
      <c r="D1" s="3"/>
      <c r="E1" s="3"/>
      <c r="F1" s="3"/>
      <c r="G1" s="3"/>
      <c r="H1" s="3"/>
      <c r="I1" s="3"/>
      <c r="J1" s="3"/>
    </row>
    <row r="2" spans="1:13" ht="23.4" x14ac:dyDescent="0.2">
      <c r="A2" s="200" t="s">
        <v>158</v>
      </c>
      <c r="B2" s="200"/>
      <c r="C2" s="200"/>
      <c r="D2" s="200"/>
      <c r="E2" s="200"/>
      <c r="F2" s="200"/>
      <c r="G2" s="200"/>
      <c r="H2" s="200"/>
      <c r="I2" s="200"/>
      <c r="J2" s="200"/>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201">
        <f>'（別添２）補助金精算額調書　実施事業所一覧'!F3</f>
        <v>0</v>
      </c>
      <c r="I4" s="201"/>
      <c r="J4" s="20"/>
      <c r="K4" s="51" t="s">
        <v>121</v>
      </c>
    </row>
    <row r="5" spans="1:13" ht="25.95" customHeight="1" x14ac:dyDescent="0.2">
      <c r="A5" s="3"/>
      <c r="B5" s="3"/>
      <c r="C5" s="3"/>
      <c r="D5" s="3"/>
      <c r="E5" s="3"/>
      <c r="F5" s="3"/>
      <c r="G5" s="45" t="s">
        <v>2</v>
      </c>
      <c r="H5" s="227"/>
      <c r="I5" s="227"/>
      <c r="J5" s="20"/>
      <c r="K5" s="50" t="s">
        <v>120</v>
      </c>
    </row>
    <row r="6" spans="1:13" ht="25.95" customHeight="1" x14ac:dyDescent="0.2">
      <c r="A6" s="3"/>
      <c r="B6" s="3"/>
      <c r="C6" s="3"/>
      <c r="D6" s="3"/>
      <c r="E6" s="3"/>
      <c r="F6" s="3"/>
      <c r="G6" s="45" t="s">
        <v>4</v>
      </c>
      <c r="H6" s="203"/>
      <c r="I6" s="203"/>
      <c r="J6" s="20"/>
      <c r="K6" s="50" t="s">
        <v>120</v>
      </c>
    </row>
    <row r="7" spans="1:13" ht="25.95" customHeight="1" x14ac:dyDescent="0.2">
      <c r="A7" s="3"/>
      <c r="B7" s="3"/>
      <c r="C7" s="3"/>
      <c r="D7" s="3"/>
      <c r="E7" s="3"/>
      <c r="F7" s="3"/>
      <c r="G7" s="45" t="s">
        <v>72</v>
      </c>
      <c r="H7" s="203"/>
      <c r="I7" s="203"/>
      <c r="J7" s="46" t="s">
        <v>111</v>
      </c>
      <c r="K7" s="50" t="s">
        <v>120</v>
      </c>
    </row>
    <row r="8" spans="1:13" ht="25.95" customHeight="1" x14ac:dyDescent="0.2">
      <c r="A8" s="3"/>
      <c r="B8" s="3"/>
      <c r="C8" s="3"/>
      <c r="D8" s="3"/>
      <c r="E8" s="3"/>
      <c r="F8" s="3"/>
      <c r="G8" s="45" t="s">
        <v>67</v>
      </c>
      <c r="H8" s="199"/>
      <c r="I8" s="199"/>
      <c r="J8" s="46" t="s">
        <v>111</v>
      </c>
      <c r="K8" s="50" t="s">
        <v>120</v>
      </c>
      <c r="M8" s="22"/>
    </row>
    <row r="9" spans="1:13" ht="16.95" customHeight="1" x14ac:dyDescent="0.2">
      <c r="A9" s="3"/>
      <c r="B9" s="3"/>
      <c r="C9" s="3"/>
      <c r="D9" s="3"/>
      <c r="E9" s="3"/>
      <c r="F9" s="3"/>
      <c r="G9" s="45"/>
      <c r="H9" s="221" t="s">
        <v>5</v>
      </c>
      <c r="I9" s="221"/>
      <c r="J9" s="221"/>
      <c r="M9" s="22"/>
    </row>
    <row r="10" spans="1:13" ht="27.6" customHeight="1" x14ac:dyDescent="0.2">
      <c r="A10" s="3"/>
      <c r="B10" s="3"/>
      <c r="C10" s="3"/>
      <c r="D10" s="3"/>
      <c r="E10" s="204" t="s">
        <v>75</v>
      </c>
      <c r="F10" s="205"/>
      <c r="G10" s="205"/>
      <c r="H10" s="228" t="e">
        <f>ROUNDUP(H7/データ!Q2,0)</f>
        <v>#DIV/0!</v>
      </c>
      <c r="I10" s="204"/>
      <c r="J10" s="46" t="s">
        <v>6</v>
      </c>
      <c r="K10" s="51" t="s">
        <v>121</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94</v>
      </c>
      <c r="I12" s="45"/>
      <c r="J12" s="46"/>
    </row>
    <row r="13" spans="1:13" ht="13.2" customHeight="1" x14ac:dyDescent="0.2">
      <c r="A13" s="3"/>
      <c r="B13" s="3"/>
      <c r="C13" s="3"/>
      <c r="D13" s="3"/>
      <c r="E13" s="3"/>
      <c r="F13" s="3"/>
      <c r="G13" s="3"/>
      <c r="H13" s="3"/>
      <c r="I13" s="7"/>
      <c r="J13" s="45" t="s">
        <v>8</v>
      </c>
    </row>
    <row r="14" spans="1:13" ht="18.75" customHeight="1" x14ac:dyDescent="0.2">
      <c r="A14" s="207" t="s">
        <v>76</v>
      </c>
      <c r="B14" s="209" t="s">
        <v>9</v>
      </c>
      <c r="C14" s="209" t="s">
        <v>96</v>
      </c>
      <c r="D14" s="209"/>
      <c r="E14" s="209"/>
      <c r="F14" s="210" t="s">
        <v>166</v>
      </c>
      <c r="G14" s="209" t="s">
        <v>165</v>
      </c>
      <c r="H14" s="209" t="s">
        <v>97</v>
      </c>
      <c r="I14" s="210" t="s">
        <v>119</v>
      </c>
      <c r="J14" s="210" t="s">
        <v>159</v>
      </c>
    </row>
    <row r="15" spans="1:13" ht="18.75" customHeight="1" x14ac:dyDescent="0.2">
      <c r="A15" s="208"/>
      <c r="B15" s="209"/>
      <c r="C15" s="42" t="s">
        <v>10</v>
      </c>
      <c r="D15" s="42" t="s">
        <v>11</v>
      </c>
      <c r="E15" s="42" t="s">
        <v>12</v>
      </c>
      <c r="F15" s="211"/>
      <c r="G15" s="212"/>
      <c r="H15" s="212"/>
      <c r="I15" s="212"/>
      <c r="J15" s="212"/>
    </row>
    <row r="16" spans="1:13" ht="16.2" x14ac:dyDescent="0.2">
      <c r="A16" s="208"/>
      <c r="B16" s="209"/>
      <c r="C16" s="10" t="s">
        <v>13</v>
      </c>
      <c r="D16" s="10" t="s">
        <v>14</v>
      </c>
      <c r="E16" s="10" t="s">
        <v>15</v>
      </c>
      <c r="F16" s="10" t="s">
        <v>16</v>
      </c>
      <c r="G16" s="10" t="s">
        <v>17</v>
      </c>
      <c r="H16" s="10" t="s">
        <v>18</v>
      </c>
      <c r="I16" s="10" t="s">
        <v>19</v>
      </c>
      <c r="J16" s="10" t="s">
        <v>20</v>
      </c>
    </row>
    <row r="17" spans="1:13" ht="16.2" x14ac:dyDescent="0.2">
      <c r="A17" s="208"/>
      <c r="B17" s="209"/>
      <c r="C17" s="11" t="s">
        <v>21</v>
      </c>
      <c r="D17" s="11" t="s">
        <v>22</v>
      </c>
      <c r="E17" s="11" t="s">
        <v>21</v>
      </c>
      <c r="F17" s="11" t="s">
        <v>21</v>
      </c>
      <c r="G17" s="11" t="s">
        <v>21</v>
      </c>
      <c r="H17" s="11" t="s">
        <v>21</v>
      </c>
      <c r="I17" s="11" t="s">
        <v>21</v>
      </c>
      <c r="J17" s="11" t="s">
        <v>21</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121</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121</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121</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121</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121</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121</v>
      </c>
    </row>
    <row r="24" spans="1:13" ht="43.95" customHeight="1" thickBot="1" x14ac:dyDescent="0.25">
      <c r="A24" s="48" t="s">
        <v>23</v>
      </c>
      <c r="B24" s="49" t="s">
        <v>24</v>
      </c>
      <c r="C24" s="49" t="s">
        <v>24</v>
      </c>
      <c r="D24" s="47">
        <f>SUM(D18:D23)</f>
        <v>0</v>
      </c>
      <c r="E24" s="47">
        <f>SUM(E18:E23)</f>
        <v>0</v>
      </c>
      <c r="F24" s="47">
        <f>SUM(F18:F23)</f>
        <v>0</v>
      </c>
      <c r="G24" s="47">
        <f>E24-F24</f>
        <v>0</v>
      </c>
      <c r="H24" s="49" t="s">
        <v>24</v>
      </c>
      <c r="I24" s="49" t="s">
        <v>24</v>
      </c>
      <c r="J24" s="47">
        <f>SUM(J18:J23)</f>
        <v>0</v>
      </c>
      <c r="M24" s="51" t="s">
        <v>121</v>
      </c>
    </row>
    <row r="25" spans="1:13" ht="40.200000000000003" customHeight="1" thickBot="1" x14ac:dyDescent="0.25">
      <c r="A25" s="136" t="str">
        <f>'（別添２）補助金精算額調書パッケージ型相当'!A23</f>
        <v>※介護ロボットと附帯設備（Wifi環境整備・タブレット端末等）を補助対象とする場合、一行にまとめて（補助対象総額）÷（台数）で（単価A）を算出すること</v>
      </c>
      <c r="B25" s="16"/>
      <c r="C25" s="17"/>
      <c r="D25" s="17"/>
      <c r="E25" s="17"/>
      <c r="F25" s="17"/>
      <c r="G25" s="17"/>
      <c r="H25" s="213" t="s">
        <v>160</v>
      </c>
      <c r="I25" s="214"/>
      <c r="J25" s="18">
        <f>MIN(J24,1000000)</f>
        <v>0</v>
      </c>
      <c r="M25" s="51" t="s">
        <v>121</v>
      </c>
    </row>
    <row r="26" spans="1:13" ht="9.6" customHeight="1" x14ac:dyDescent="0.2">
      <c r="A26" s="16"/>
      <c r="B26" s="16"/>
      <c r="C26" s="17"/>
      <c r="D26" s="17"/>
      <c r="E26" s="17"/>
      <c r="F26" s="17"/>
      <c r="G26" s="17"/>
      <c r="H26" s="17"/>
      <c r="I26" s="17"/>
      <c r="J26" s="45"/>
    </row>
    <row r="27" spans="1:13" ht="24" customHeight="1" x14ac:dyDescent="0.2">
      <c r="A27" s="2" t="s">
        <v>117</v>
      </c>
      <c r="B27" s="16"/>
      <c r="C27" s="17"/>
      <c r="D27" s="17"/>
      <c r="E27" s="17"/>
      <c r="F27" s="17"/>
      <c r="G27" s="17"/>
      <c r="H27" s="17"/>
      <c r="I27" s="17"/>
      <c r="J27" s="45"/>
    </row>
    <row r="28" spans="1:13" ht="31.2" customHeight="1" x14ac:dyDescent="0.2">
      <c r="A28" s="16"/>
      <c r="B28" s="23"/>
      <c r="C28" s="17"/>
      <c r="D28" s="17"/>
      <c r="E28" s="24" t="s">
        <v>77</v>
      </c>
      <c r="F28" s="252"/>
      <c r="G28" s="253"/>
      <c r="H28" s="253"/>
      <c r="I28" s="24" t="s">
        <v>80</v>
      </c>
      <c r="J28" s="25" t="b">
        <f>IF(F28=データ!K10,2500000,IF(F28=データ!K9,IF(H8=データ!C2,1000000,IF(H8=データ!C3,1500000,IF(H8=データ!C4,2000000,IF(H8=データ!C5,2500000))))))</f>
        <v>0</v>
      </c>
      <c r="K28" s="50" t="s">
        <v>122</v>
      </c>
    </row>
    <row r="29" spans="1:13" ht="31.2" customHeight="1" x14ac:dyDescent="0.2">
      <c r="A29" s="16"/>
      <c r="B29" s="23"/>
      <c r="C29" s="17"/>
      <c r="D29" s="17"/>
      <c r="E29" s="24" t="s">
        <v>83</v>
      </c>
      <c r="F29" s="254"/>
      <c r="G29" s="255"/>
      <c r="H29" s="255"/>
      <c r="I29" s="24" t="s">
        <v>84</v>
      </c>
      <c r="J29" s="25" t="b">
        <f>IF(F29=データ!E2,50000,IF(F29=データ!E3,0))</f>
        <v>0</v>
      </c>
      <c r="K29" s="50" t="s">
        <v>122</v>
      </c>
    </row>
    <row r="30" spans="1:13" ht="31.2" customHeight="1" x14ac:dyDescent="0.2">
      <c r="A30" s="16"/>
      <c r="B30" s="23"/>
      <c r="C30" s="17"/>
      <c r="D30" s="17"/>
      <c r="E30" s="24" t="s">
        <v>115</v>
      </c>
      <c r="F30" s="254"/>
      <c r="G30" s="255"/>
      <c r="H30" s="255"/>
      <c r="I30" s="24" t="s">
        <v>114</v>
      </c>
      <c r="J30" s="25" t="b">
        <f>IF(F30=データ!O30,0,IF(F30=データ!O31,150000))</f>
        <v>0</v>
      </c>
      <c r="K30" s="50" t="s">
        <v>122</v>
      </c>
    </row>
    <row r="31" spans="1:13" ht="35.4" customHeight="1" x14ac:dyDescent="0.2">
      <c r="A31" s="16"/>
      <c r="B31" s="23"/>
      <c r="C31" s="17"/>
      <c r="D31" s="17"/>
      <c r="E31" s="263" t="s">
        <v>99</v>
      </c>
      <c r="F31" s="264"/>
      <c r="G31" s="264"/>
      <c r="H31" s="264"/>
      <c r="I31" s="265"/>
      <c r="J31" s="40"/>
    </row>
    <row r="32" spans="1:13" ht="18.75" customHeight="1" x14ac:dyDescent="0.2">
      <c r="A32" s="207" t="s">
        <v>82</v>
      </c>
      <c r="B32" s="209" t="s">
        <v>9</v>
      </c>
      <c r="C32" s="222" t="s">
        <v>81</v>
      </c>
      <c r="D32" s="223"/>
      <c r="E32" s="224"/>
      <c r="F32" s="210" t="s">
        <v>166</v>
      </c>
      <c r="G32" s="209" t="s">
        <v>165</v>
      </c>
      <c r="H32" s="209" t="s">
        <v>98</v>
      </c>
      <c r="I32" s="240" t="s">
        <v>161</v>
      </c>
      <c r="J32" s="241"/>
    </row>
    <row r="33" spans="1:11" ht="18.75" customHeight="1" x14ac:dyDescent="0.2">
      <c r="A33" s="208"/>
      <c r="B33" s="209"/>
      <c r="C33" s="225"/>
      <c r="D33" s="153"/>
      <c r="E33" s="226"/>
      <c r="F33" s="211"/>
      <c r="G33" s="212"/>
      <c r="H33" s="212"/>
      <c r="I33" s="242"/>
      <c r="J33" s="243"/>
    </row>
    <row r="34" spans="1:11" ht="16.2" x14ac:dyDescent="0.2">
      <c r="A34" s="208"/>
      <c r="B34" s="209"/>
      <c r="C34" s="249" t="s">
        <v>13</v>
      </c>
      <c r="D34" s="250"/>
      <c r="E34" s="251"/>
      <c r="F34" s="10" t="s">
        <v>85</v>
      </c>
      <c r="G34" s="10" t="s">
        <v>86</v>
      </c>
      <c r="H34" s="10" t="s">
        <v>87</v>
      </c>
      <c r="I34" s="244" t="s">
        <v>88</v>
      </c>
      <c r="J34" s="245"/>
    </row>
    <row r="35" spans="1:11" ht="16.2" x14ac:dyDescent="0.2">
      <c r="A35" s="208"/>
      <c r="B35" s="209"/>
      <c r="C35" s="246" t="s">
        <v>21</v>
      </c>
      <c r="D35" s="248"/>
      <c r="E35" s="247"/>
      <c r="F35" s="11" t="s">
        <v>21</v>
      </c>
      <c r="G35" s="11" t="s">
        <v>21</v>
      </c>
      <c r="H35" s="11" t="s">
        <v>21</v>
      </c>
      <c r="I35" s="246" t="s">
        <v>21</v>
      </c>
      <c r="J35" s="247"/>
    </row>
    <row r="36" spans="1:11" ht="45" customHeight="1" x14ac:dyDescent="0.2">
      <c r="A36" s="52"/>
      <c r="B36" s="15" t="s">
        <v>24</v>
      </c>
      <c r="C36" s="237"/>
      <c r="D36" s="238"/>
      <c r="E36" s="239"/>
      <c r="F36" s="55"/>
      <c r="G36" s="12">
        <f>C36-F36</f>
        <v>0</v>
      </c>
      <c r="H36" s="260">
        <f>J28+J29+J30</f>
        <v>0</v>
      </c>
      <c r="I36" s="229">
        <f>MIN(H36,F45)</f>
        <v>0</v>
      </c>
      <c r="J36" s="230"/>
      <c r="K36" s="50" t="s">
        <v>122</v>
      </c>
    </row>
    <row r="37" spans="1:11" ht="45" customHeight="1" x14ac:dyDescent="0.2">
      <c r="A37" s="52"/>
      <c r="B37" s="15" t="s">
        <v>24</v>
      </c>
      <c r="C37" s="237"/>
      <c r="D37" s="238"/>
      <c r="E37" s="239"/>
      <c r="F37" s="55"/>
      <c r="G37" s="12">
        <f t="shared" ref="G37:G40" si="5">C37-F37</f>
        <v>0</v>
      </c>
      <c r="H37" s="261"/>
      <c r="I37" s="231"/>
      <c r="J37" s="232"/>
      <c r="K37" s="50" t="s">
        <v>122</v>
      </c>
    </row>
    <row r="38" spans="1:11" ht="45" customHeight="1" x14ac:dyDescent="0.2">
      <c r="A38" s="52"/>
      <c r="B38" s="15" t="s">
        <v>24</v>
      </c>
      <c r="C38" s="237"/>
      <c r="D38" s="238"/>
      <c r="E38" s="239"/>
      <c r="F38" s="55"/>
      <c r="G38" s="12">
        <f t="shared" si="5"/>
        <v>0</v>
      </c>
      <c r="H38" s="261"/>
      <c r="I38" s="231"/>
      <c r="J38" s="232"/>
      <c r="K38" s="50" t="s">
        <v>122</v>
      </c>
    </row>
    <row r="39" spans="1:11" ht="45" customHeight="1" x14ac:dyDescent="0.2">
      <c r="A39" s="52"/>
      <c r="B39" s="15" t="s">
        <v>24</v>
      </c>
      <c r="C39" s="237"/>
      <c r="D39" s="238"/>
      <c r="E39" s="239"/>
      <c r="F39" s="55"/>
      <c r="G39" s="12">
        <f t="shared" si="5"/>
        <v>0</v>
      </c>
      <c r="H39" s="261"/>
      <c r="I39" s="231"/>
      <c r="J39" s="232"/>
      <c r="K39" s="50" t="s">
        <v>122</v>
      </c>
    </row>
    <row r="40" spans="1:11" ht="45" customHeight="1" x14ac:dyDescent="0.2">
      <c r="A40" s="52"/>
      <c r="B40" s="15" t="s">
        <v>24</v>
      </c>
      <c r="C40" s="237"/>
      <c r="D40" s="238"/>
      <c r="E40" s="239"/>
      <c r="F40" s="55"/>
      <c r="G40" s="12">
        <f t="shared" si="5"/>
        <v>0</v>
      </c>
      <c r="H40" s="261"/>
      <c r="I40" s="231"/>
      <c r="J40" s="232"/>
      <c r="K40" s="50" t="s">
        <v>122</v>
      </c>
    </row>
    <row r="41" spans="1:11" ht="45" customHeight="1" x14ac:dyDescent="0.2">
      <c r="A41" s="52"/>
      <c r="B41" s="15" t="s">
        <v>24</v>
      </c>
      <c r="C41" s="237"/>
      <c r="D41" s="238"/>
      <c r="E41" s="239"/>
      <c r="F41" s="55"/>
      <c r="G41" s="12">
        <f>C41-F41</f>
        <v>0</v>
      </c>
      <c r="H41" s="262"/>
      <c r="I41" s="143"/>
      <c r="J41" s="233"/>
      <c r="K41" s="50" t="s">
        <v>122</v>
      </c>
    </row>
    <row r="42" spans="1:11" ht="43.95" customHeight="1" thickBot="1" x14ac:dyDescent="0.25">
      <c r="A42" s="43" t="s">
        <v>23</v>
      </c>
      <c r="B42" s="15" t="s">
        <v>24</v>
      </c>
      <c r="C42" s="234">
        <f>C36+C37+C38+C39+C40+C41</f>
        <v>0</v>
      </c>
      <c r="D42" s="235"/>
      <c r="E42" s="236"/>
      <c r="F42" s="12">
        <f>SUM(F36:F41)</f>
        <v>0</v>
      </c>
      <c r="G42" s="12">
        <f>C42-F42</f>
        <v>0</v>
      </c>
      <c r="H42" s="15" t="s">
        <v>24</v>
      </c>
      <c r="I42" s="15" t="s">
        <v>24</v>
      </c>
      <c r="J42" s="12">
        <f>SUM(J36:J41)</f>
        <v>0</v>
      </c>
      <c r="K42" s="51" t="s">
        <v>121</v>
      </c>
    </row>
    <row r="43" spans="1:11" ht="40.200000000000003" customHeight="1" thickBot="1" x14ac:dyDescent="0.25">
      <c r="A43" s="16"/>
      <c r="B43" s="16"/>
      <c r="C43" s="17"/>
      <c r="D43" s="17"/>
      <c r="E43" s="17"/>
      <c r="F43" s="28"/>
      <c r="G43" s="29"/>
      <c r="H43" s="213" t="s">
        <v>162</v>
      </c>
      <c r="I43" s="214"/>
      <c r="J43" s="18">
        <f>MIN(J42,H36)</f>
        <v>0</v>
      </c>
      <c r="K43" s="51" t="s">
        <v>121</v>
      </c>
    </row>
    <row r="44" spans="1:11" ht="19.95" customHeight="1" x14ac:dyDescent="0.2">
      <c r="A44" s="16"/>
      <c r="B44" s="16"/>
      <c r="C44" s="17"/>
      <c r="D44" s="17"/>
      <c r="E44" s="17"/>
      <c r="F44" s="256" t="s">
        <v>118</v>
      </c>
      <c r="G44" s="257"/>
      <c r="H44" s="27"/>
      <c r="I44" s="26"/>
      <c r="J44" s="30"/>
    </row>
    <row r="45" spans="1:11" ht="19.95" customHeight="1" x14ac:dyDescent="0.2">
      <c r="A45" s="16"/>
      <c r="B45" s="16"/>
      <c r="C45" s="17"/>
      <c r="D45" s="17"/>
      <c r="E45" s="17"/>
      <c r="F45" s="258">
        <f>ROUNDDOWN((G42)*0.8,-3)</f>
        <v>0</v>
      </c>
      <c r="G45" s="259"/>
      <c r="H45" s="27" t="s">
        <v>89</v>
      </c>
      <c r="I45" s="26"/>
      <c r="J45" s="30"/>
      <c r="K45" s="51" t="s">
        <v>121</v>
      </c>
    </row>
    <row r="46" spans="1:11" ht="24" customHeight="1" x14ac:dyDescent="0.2">
      <c r="A46" s="2" t="s">
        <v>124</v>
      </c>
      <c r="B46" s="16"/>
      <c r="C46" s="17"/>
      <c r="D46" s="17"/>
      <c r="E46" s="17"/>
      <c r="F46" s="17"/>
      <c r="G46" s="17"/>
      <c r="H46" s="17"/>
      <c r="I46" s="17"/>
      <c r="J46" s="45"/>
    </row>
    <row r="47" spans="1:11" ht="31.2" customHeight="1" x14ac:dyDescent="0.2">
      <c r="A47" s="16"/>
      <c r="B47" s="23"/>
      <c r="C47" s="17"/>
      <c r="D47" s="17"/>
      <c r="E47" s="24" t="s">
        <v>125</v>
      </c>
      <c r="F47" s="252"/>
      <c r="G47" s="253"/>
      <c r="H47" s="253"/>
      <c r="I47" s="24" t="s">
        <v>80</v>
      </c>
      <c r="J47" s="25" t="b">
        <f>IF(F47=データ!K10,2500000,IF(F47=データ!K9,IF(H8=データ!C2,1000000,IF(H8=データ!C3,1500000,IF(H8=データ!C4,2000000,IF(H8=データ!C5,2500000))))))</f>
        <v>0</v>
      </c>
      <c r="K47" s="50" t="s">
        <v>122</v>
      </c>
    </row>
    <row r="48" spans="1:11" ht="31.2" customHeight="1" x14ac:dyDescent="0.2">
      <c r="A48" s="16"/>
      <c r="B48" s="23"/>
      <c r="C48" s="17"/>
      <c r="D48" s="17"/>
      <c r="E48" s="24" t="s">
        <v>83</v>
      </c>
      <c r="F48" s="254"/>
      <c r="G48" s="255"/>
      <c r="H48" s="255"/>
      <c r="I48" s="24" t="s">
        <v>84</v>
      </c>
      <c r="J48" s="25" t="b">
        <f>IF(F48=データ!E2,50000,IF(F48=データ!E3,0))</f>
        <v>0</v>
      </c>
      <c r="K48" s="50" t="s">
        <v>122</v>
      </c>
    </row>
    <row r="49" spans="1:11" ht="31.2" customHeight="1" x14ac:dyDescent="0.2">
      <c r="A49" s="16"/>
      <c r="B49" s="23"/>
      <c r="C49" s="17"/>
      <c r="D49" s="17"/>
      <c r="E49" s="24" t="s">
        <v>115</v>
      </c>
      <c r="F49" s="254"/>
      <c r="G49" s="255"/>
      <c r="H49" s="255"/>
      <c r="I49" s="24" t="s">
        <v>114</v>
      </c>
      <c r="J49" s="25" t="b">
        <f>IF(F49=データ!O33,0,IF(F49=データ!O34,150000))</f>
        <v>0</v>
      </c>
      <c r="K49" s="50" t="s">
        <v>122</v>
      </c>
    </row>
    <row r="50" spans="1:11" ht="35.4" customHeight="1" x14ac:dyDescent="0.2">
      <c r="A50" s="16"/>
      <c r="B50" s="23"/>
      <c r="C50" s="17"/>
      <c r="D50" s="17"/>
      <c r="E50" s="263" t="s">
        <v>129</v>
      </c>
      <c r="F50" s="264"/>
      <c r="G50" s="264"/>
      <c r="H50" s="264"/>
      <c r="I50" s="265"/>
      <c r="J50" s="40"/>
    </row>
    <row r="51" spans="1:11" ht="18.75" customHeight="1" x14ac:dyDescent="0.2">
      <c r="A51" s="207" t="s">
        <v>128</v>
      </c>
      <c r="B51" s="209" t="s">
        <v>9</v>
      </c>
      <c r="C51" s="222" t="s">
        <v>81</v>
      </c>
      <c r="D51" s="223"/>
      <c r="E51" s="224"/>
      <c r="F51" s="210" t="s">
        <v>166</v>
      </c>
      <c r="G51" s="209" t="s">
        <v>165</v>
      </c>
      <c r="H51" s="209" t="s">
        <v>98</v>
      </c>
      <c r="I51" s="240" t="s">
        <v>161</v>
      </c>
      <c r="J51" s="241"/>
    </row>
    <row r="52" spans="1:11" ht="18.75" customHeight="1" x14ac:dyDescent="0.2">
      <c r="A52" s="208"/>
      <c r="B52" s="209"/>
      <c r="C52" s="225"/>
      <c r="D52" s="153"/>
      <c r="E52" s="226"/>
      <c r="F52" s="211"/>
      <c r="G52" s="212"/>
      <c r="H52" s="212"/>
      <c r="I52" s="242"/>
      <c r="J52" s="243"/>
    </row>
    <row r="53" spans="1:11" ht="16.2" x14ac:dyDescent="0.2">
      <c r="A53" s="208"/>
      <c r="B53" s="209"/>
      <c r="C53" s="249" t="s">
        <v>13</v>
      </c>
      <c r="D53" s="250"/>
      <c r="E53" s="251"/>
      <c r="F53" s="10" t="s">
        <v>85</v>
      </c>
      <c r="G53" s="10" t="s">
        <v>86</v>
      </c>
      <c r="H53" s="10" t="s">
        <v>87</v>
      </c>
      <c r="I53" s="244" t="s">
        <v>88</v>
      </c>
      <c r="J53" s="245"/>
    </row>
    <row r="54" spans="1:11" ht="16.2" x14ac:dyDescent="0.2">
      <c r="A54" s="208"/>
      <c r="B54" s="209"/>
      <c r="C54" s="246" t="s">
        <v>21</v>
      </c>
      <c r="D54" s="248"/>
      <c r="E54" s="247"/>
      <c r="F54" s="11" t="s">
        <v>21</v>
      </c>
      <c r="G54" s="11" t="s">
        <v>21</v>
      </c>
      <c r="H54" s="11" t="s">
        <v>21</v>
      </c>
      <c r="I54" s="246" t="s">
        <v>21</v>
      </c>
      <c r="J54" s="247"/>
    </row>
    <row r="55" spans="1:11" ht="45" customHeight="1" x14ac:dyDescent="0.2">
      <c r="A55" s="52"/>
      <c r="B55" s="15" t="s">
        <v>24</v>
      </c>
      <c r="C55" s="237"/>
      <c r="D55" s="238"/>
      <c r="E55" s="239"/>
      <c r="F55" s="55"/>
      <c r="G55" s="12">
        <f>C55-F55</f>
        <v>0</v>
      </c>
      <c r="H55" s="260">
        <f>J47+J48+J49</f>
        <v>0</v>
      </c>
      <c r="I55" s="229">
        <f>MIN(H55,F64)</f>
        <v>0</v>
      </c>
      <c r="J55" s="230"/>
      <c r="K55" s="50" t="s">
        <v>122</v>
      </c>
    </row>
    <row r="56" spans="1:11" ht="45" customHeight="1" x14ac:dyDescent="0.2">
      <c r="A56" s="52"/>
      <c r="B56" s="15" t="s">
        <v>24</v>
      </c>
      <c r="C56" s="237"/>
      <c r="D56" s="238"/>
      <c r="E56" s="239"/>
      <c r="F56" s="55"/>
      <c r="G56" s="12">
        <f t="shared" ref="G56:G59" si="6">C56-F56</f>
        <v>0</v>
      </c>
      <c r="H56" s="261"/>
      <c r="I56" s="231"/>
      <c r="J56" s="232"/>
      <c r="K56" s="50" t="s">
        <v>122</v>
      </c>
    </row>
    <row r="57" spans="1:11" ht="45" customHeight="1" x14ac:dyDescent="0.2">
      <c r="A57" s="52"/>
      <c r="B57" s="15" t="s">
        <v>24</v>
      </c>
      <c r="C57" s="237"/>
      <c r="D57" s="238"/>
      <c r="E57" s="239"/>
      <c r="F57" s="55"/>
      <c r="G57" s="12">
        <f t="shared" si="6"/>
        <v>0</v>
      </c>
      <c r="H57" s="261"/>
      <c r="I57" s="231"/>
      <c r="J57" s="232"/>
      <c r="K57" s="50" t="s">
        <v>122</v>
      </c>
    </row>
    <row r="58" spans="1:11" ht="45" customHeight="1" x14ac:dyDescent="0.2">
      <c r="A58" s="52"/>
      <c r="B58" s="15" t="s">
        <v>24</v>
      </c>
      <c r="C58" s="237"/>
      <c r="D58" s="238"/>
      <c r="E58" s="239"/>
      <c r="F58" s="55"/>
      <c r="G58" s="12">
        <f t="shared" si="6"/>
        <v>0</v>
      </c>
      <c r="H58" s="261"/>
      <c r="I58" s="231"/>
      <c r="J58" s="232"/>
      <c r="K58" s="50" t="s">
        <v>122</v>
      </c>
    </row>
    <row r="59" spans="1:11" ht="45" customHeight="1" x14ac:dyDescent="0.2">
      <c r="A59" s="52"/>
      <c r="B59" s="15" t="s">
        <v>24</v>
      </c>
      <c r="C59" s="237"/>
      <c r="D59" s="238"/>
      <c r="E59" s="239"/>
      <c r="F59" s="55"/>
      <c r="G59" s="12">
        <f t="shared" si="6"/>
        <v>0</v>
      </c>
      <c r="H59" s="261"/>
      <c r="I59" s="231"/>
      <c r="J59" s="232"/>
      <c r="K59" s="50" t="s">
        <v>122</v>
      </c>
    </row>
    <row r="60" spans="1:11" ht="45" customHeight="1" x14ac:dyDescent="0.2">
      <c r="A60" s="52"/>
      <c r="B60" s="15" t="s">
        <v>24</v>
      </c>
      <c r="C60" s="237"/>
      <c r="D60" s="238"/>
      <c r="E60" s="239"/>
      <c r="F60" s="55"/>
      <c r="G60" s="12">
        <f>C60-F60</f>
        <v>0</v>
      </c>
      <c r="H60" s="262"/>
      <c r="I60" s="143"/>
      <c r="J60" s="233"/>
      <c r="K60" s="50" t="s">
        <v>122</v>
      </c>
    </row>
    <row r="61" spans="1:11" ht="43.95" customHeight="1" thickBot="1" x14ac:dyDescent="0.25">
      <c r="A61" s="43" t="s">
        <v>90</v>
      </c>
      <c r="B61" s="15" t="s">
        <v>24</v>
      </c>
      <c r="C61" s="234">
        <f>C55+C56+C57+C58+C59+C60</f>
        <v>0</v>
      </c>
      <c r="D61" s="235"/>
      <c r="E61" s="236"/>
      <c r="F61" s="12">
        <f>SUM(F55:F60)</f>
        <v>0</v>
      </c>
      <c r="G61" s="12">
        <f>C61-F61</f>
        <v>0</v>
      </c>
      <c r="H61" s="15" t="s">
        <v>24</v>
      </c>
      <c r="I61" s="15" t="s">
        <v>24</v>
      </c>
      <c r="J61" s="12">
        <f>SUM(J55:J60)</f>
        <v>0</v>
      </c>
      <c r="K61" s="51" t="s">
        <v>121</v>
      </c>
    </row>
    <row r="62" spans="1:11" ht="40.200000000000003" customHeight="1" thickBot="1" x14ac:dyDescent="0.25">
      <c r="A62" s="16"/>
      <c r="B62" s="16"/>
      <c r="C62" s="17"/>
      <c r="D62" s="17"/>
      <c r="E62" s="17"/>
      <c r="F62" s="28"/>
      <c r="G62" s="29"/>
      <c r="H62" s="213" t="s">
        <v>163</v>
      </c>
      <c r="I62" s="214"/>
      <c r="J62" s="18">
        <f>MIN(J61,H55)</f>
        <v>0</v>
      </c>
      <c r="K62" s="51" t="s">
        <v>121</v>
      </c>
    </row>
    <row r="63" spans="1:11" ht="19.95" customHeight="1" x14ac:dyDescent="0.2">
      <c r="A63" s="16"/>
      <c r="B63" s="16"/>
      <c r="C63" s="17"/>
      <c r="D63" s="17"/>
      <c r="E63" s="17"/>
      <c r="F63" s="256" t="s">
        <v>118</v>
      </c>
      <c r="G63" s="257"/>
      <c r="H63" s="27"/>
      <c r="I63" s="26"/>
      <c r="J63" s="30"/>
    </row>
    <row r="64" spans="1:11" ht="19.95" customHeight="1" x14ac:dyDescent="0.2">
      <c r="A64" s="16"/>
      <c r="B64" s="16"/>
      <c r="C64" s="17"/>
      <c r="D64" s="17"/>
      <c r="E64" s="17"/>
      <c r="F64" s="258">
        <f>ROUNDDOWN((G61)*0.8,-3)</f>
        <v>0</v>
      </c>
      <c r="G64" s="259"/>
      <c r="H64" s="27" t="s">
        <v>89</v>
      </c>
      <c r="I64" s="26"/>
      <c r="J64" s="30"/>
      <c r="K64" s="51" t="s">
        <v>121</v>
      </c>
    </row>
    <row r="65" spans="1:11" ht="24" customHeight="1" x14ac:dyDescent="0.2">
      <c r="A65" s="2" t="s">
        <v>123</v>
      </c>
      <c r="B65" s="16"/>
      <c r="C65" s="17"/>
      <c r="D65" s="17"/>
      <c r="E65" s="17"/>
      <c r="F65" s="17"/>
      <c r="G65" s="17"/>
      <c r="H65" s="17"/>
      <c r="I65" s="17"/>
      <c r="J65" s="45"/>
    </row>
    <row r="66" spans="1:11" ht="18.75" customHeight="1" x14ac:dyDescent="0.2">
      <c r="A66" s="207" t="s">
        <v>95</v>
      </c>
      <c r="B66" s="209" t="s">
        <v>9</v>
      </c>
      <c r="C66" s="222" t="s">
        <v>81</v>
      </c>
      <c r="D66" s="223"/>
      <c r="E66" s="224"/>
      <c r="F66" s="210" t="s">
        <v>166</v>
      </c>
      <c r="G66" s="209" t="s">
        <v>165</v>
      </c>
      <c r="H66" s="209" t="s">
        <v>98</v>
      </c>
      <c r="I66" s="240" t="s">
        <v>161</v>
      </c>
      <c r="J66" s="241"/>
    </row>
    <row r="67" spans="1:11" ht="18.75" customHeight="1" x14ac:dyDescent="0.2">
      <c r="A67" s="208"/>
      <c r="B67" s="209"/>
      <c r="C67" s="225"/>
      <c r="D67" s="153"/>
      <c r="E67" s="226"/>
      <c r="F67" s="211"/>
      <c r="G67" s="212"/>
      <c r="H67" s="212"/>
      <c r="I67" s="242"/>
      <c r="J67" s="243"/>
    </row>
    <row r="68" spans="1:11" ht="16.2" x14ac:dyDescent="0.2">
      <c r="A68" s="208"/>
      <c r="B68" s="209"/>
      <c r="C68" s="249" t="s">
        <v>13</v>
      </c>
      <c r="D68" s="250"/>
      <c r="E68" s="251"/>
      <c r="F68" s="10" t="s">
        <v>85</v>
      </c>
      <c r="G68" s="10" t="s">
        <v>86</v>
      </c>
      <c r="H68" s="10" t="s">
        <v>87</v>
      </c>
      <c r="I68" s="244" t="s">
        <v>88</v>
      </c>
      <c r="J68" s="245"/>
    </row>
    <row r="69" spans="1:11" ht="16.2" x14ac:dyDescent="0.2">
      <c r="A69" s="208"/>
      <c r="B69" s="209"/>
      <c r="C69" s="246" t="s">
        <v>21</v>
      </c>
      <c r="D69" s="248"/>
      <c r="E69" s="247"/>
      <c r="F69" s="11" t="s">
        <v>21</v>
      </c>
      <c r="G69" s="11" t="s">
        <v>21</v>
      </c>
      <c r="H69" s="11" t="s">
        <v>21</v>
      </c>
      <c r="I69" s="246" t="s">
        <v>21</v>
      </c>
      <c r="J69" s="247"/>
    </row>
    <row r="70" spans="1:11" ht="45" customHeight="1" x14ac:dyDescent="0.2">
      <c r="A70" s="52"/>
      <c r="B70" s="15" t="s">
        <v>24</v>
      </c>
      <c r="C70" s="237"/>
      <c r="D70" s="238"/>
      <c r="E70" s="239"/>
      <c r="F70" s="55"/>
      <c r="G70" s="12">
        <f>C70-F70</f>
        <v>0</v>
      </c>
      <c r="H70" s="260">
        <v>480000</v>
      </c>
      <c r="I70" s="229">
        <f>MIN(H70,F75)</f>
        <v>0</v>
      </c>
      <c r="J70" s="230"/>
      <c r="K70" s="50" t="s">
        <v>122</v>
      </c>
    </row>
    <row r="71" spans="1:11" ht="45" customHeight="1" x14ac:dyDescent="0.2">
      <c r="A71" s="52"/>
      <c r="B71" s="15" t="s">
        <v>24</v>
      </c>
      <c r="C71" s="237"/>
      <c r="D71" s="238"/>
      <c r="E71" s="239"/>
      <c r="F71" s="55"/>
      <c r="G71" s="12">
        <f>C71-F71</f>
        <v>0</v>
      </c>
      <c r="H71" s="262"/>
      <c r="I71" s="143"/>
      <c r="J71" s="233"/>
      <c r="K71" s="50" t="s">
        <v>122</v>
      </c>
    </row>
    <row r="72" spans="1:11" ht="43.95" customHeight="1" thickBot="1" x14ac:dyDescent="0.25">
      <c r="A72" s="43" t="s">
        <v>90</v>
      </c>
      <c r="B72" s="15" t="s">
        <v>24</v>
      </c>
      <c r="C72" s="234">
        <f>C70+C71</f>
        <v>0</v>
      </c>
      <c r="D72" s="235"/>
      <c r="E72" s="236"/>
      <c r="F72" s="12">
        <f>SUM(F70:F71)</f>
        <v>0</v>
      </c>
      <c r="G72" s="12">
        <f>C72-F72</f>
        <v>0</v>
      </c>
      <c r="H72" s="15" t="s">
        <v>24</v>
      </c>
      <c r="I72" s="15" t="s">
        <v>24</v>
      </c>
      <c r="J72" s="12">
        <f>SUM(J70:J71)</f>
        <v>0</v>
      </c>
    </row>
    <row r="73" spans="1:11" ht="38.4" customHeight="1" thickBot="1" x14ac:dyDescent="0.25">
      <c r="A73" s="16"/>
      <c r="B73" s="16"/>
      <c r="C73" s="17"/>
      <c r="D73" s="17"/>
      <c r="E73" s="17"/>
      <c r="F73" s="28"/>
      <c r="G73" s="29"/>
      <c r="H73" s="270" t="s">
        <v>164</v>
      </c>
      <c r="I73" s="214"/>
      <c r="J73" s="18">
        <f>J72</f>
        <v>0</v>
      </c>
      <c r="K73" s="51" t="s">
        <v>121</v>
      </c>
    </row>
    <row r="74" spans="1:11" ht="19.95" customHeight="1" x14ac:dyDescent="0.2">
      <c r="A74" s="16"/>
      <c r="B74" s="16"/>
      <c r="C74" s="17"/>
      <c r="D74" s="17"/>
      <c r="E74" s="17"/>
      <c r="F74" s="256" t="s">
        <v>169</v>
      </c>
      <c r="G74" s="257"/>
      <c r="H74" s="33"/>
      <c r="I74" s="26"/>
      <c r="J74" s="30"/>
    </row>
    <row r="75" spans="1:11" ht="19.95" customHeight="1" x14ac:dyDescent="0.2">
      <c r="A75" s="16"/>
      <c r="B75" s="16"/>
      <c r="C75" s="17"/>
      <c r="D75" s="17"/>
      <c r="E75" s="17"/>
      <c r="F75" s="258">
        <f>ROUNDDOWN((G72)*0.75,-3)</f>
        <v>0</v>
      </c>
      <c r="G75" s="259"/>
      <c r="H75" s="33" t="s">
        <v>89</v>
      </c>
      <c r="I75" s="26"/>
      <c r="J75" s="30"/>
      <c r="K75" s="51" t="s">
        <v>121</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70" t="s">
        <v>168</v>
      </c>
      <c r="I77" s="214"/>
      <c r="J77" s="39">
        <f>J25+J62+J43+J73</f>
        <v>0</v>
      </c>
      <c r="K77" s="51" t="s">
        <v>121</v>
      </c>
    </row>
    <row r="78" spans="1:11" ht="11.4" customHeight="1" x14ac:dyDescent="0.2">
      <c r="A78" s="3" t="s">
        <v>25</v>
      </c>
      <c r="B78" s="3"/>
      <c r="C78" s="3"/>
      <c r="D78" s="3"/>
      <c r="E78" s="3"/>
      <c r="F78" s="3"/>
      <c r="G78" s="3"/>
      <c r="H78" s="3"/>
      <c r="I78" s="3"/>
      <c r="J78" s="45"/>
    </row>
    <row r="79" spans="1:11" ht="18.75" customHeight="1" thickBot="1" x14ac:dyDescent="0.25">
      <c r="A79" s="4" t="s">
        <v>26</v>
      </c>
      <c r="C79" s="3"/>
      <c r="D79" s="3"/>
      <c r="E79" s="3"/>
      <c r="F79" s="3"/>
      <c r="G79" s="3"/>
      <c r="H79" s="3"/>
      <c r="I79" s="3"/>
      <c r="J79" s="3"/>
    </row>
    <row r="80" spans="1:11" ht="18.75" customHeight="1" x14ac:dyDescent="0.2">
      <c r="A80" s="4" t="s">
        <v>91</v>
      </c>
      <c r="C80" s="3"/>
      <c r="D80" s="3"/>
      <c r="E80" s="3"/>
      <c r="F80" s="3"/>
      <c r="G80" s="3"/>
      <c r="H80" s="215" t="s">
        <v>130</v>
      </c>
      <c r="I80" s="266">
        <f>G24+G42+G61+G72</f>
        <v>0</v>
      </c>
      <c r="J80" s="267"/>
      <c r="K80" s="51" t="s">
        <v>121</v>
      </c>
    </row>
    <row r="81" spans="1:11" customFormat="1" ht="18.75" customHeight="1" thickBot="1" x14ac:dyDescent="0.25">
      <c r="A81" s="36" t="s">
        <v>92</v>
      </c>
      <c r="B81" s="37"/>
      <c r="C81" s="37"/>
      <c r="D81" s="37"/>
      <c r="E81" s="37"/>
      <c r="F81" s="37"/>
      <c r="G81" s="35"/>
      <c r="H81" s="216"/>
      <c r="I81" s="268"/>
      <c r="J81" s="269"/>
      <c r="K81" s="31"/>
    </row>
    <row r="82" spans="1:11" customFormat="1" ht="18" x14ac:dyDescent="0.2">
      <c r="A82" s="38" t="s">
        <v>167</v>
      </c>
      <c r="B82" s="33"/>
      <c r="C82" s="33"/>
      <c r="D82" s="33"/>
      <c r="E82" s="33"/>
      <c r="F82" s="33"/>
      <c r="G82" s="27"/>
      <c r="H82" s="27"/>
      <c r="I82" s="27"/>
      <c r="J82" s="27"/>
      <c r="K82" s="31"/>
    </row>
    <row r="83" spans="1:11" ht="18" x14ac:dyDescent="0.2">
      <c r="A83" s="32" t="s">
        <v>93</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 ref="C61:E61"/>
    <mergeCell ref="H62:I62"/>
    <mergeCell ref="F63:G63"/>
    <mergeCell ref="F64:G64"/>
    <mergeCell ref="A66:A69"/>
    <mergeCell ref="B66:B69"/>
    <mergeCell ref="C66:E67"/>
    <mergeCell ref="F66:F67"/>
    <mergeCell ref="G66:G67"/>
    <mergeCell ref="H66:H67"/>
    <mergeCell ref="I54:J54"/>
    <mergeCell ref="C55:E55"/>
    <mergeCell ref="H55:H60"/>
    <mergeCell ref="I55:J60"/>
    <mergeCell ref="C56:E56"/>
    <mergeCell ref="C57:E57"/>
    <mergeCell ref="C58:E58"/>
    <mergeCell ref="C59:E59"/>
    <mergeCell ref="C60:E60"/>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A32:A35"/>
    <mergeCell ref="B32:B35"/>
    <mergeCell ref="C32:E33"/>
    <mergeCell ref="F32:F33"/>
    <mergeCell ref="G32:G33"/>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94619C7-71EC-4700-A314-84B2BFF483DD}">
          <x14:formula1>
            <xm:f>データ!$O$33:$O$34</xm:f>
          </x14:formula1>
          <xm:sqref>F49:H49</xm:sqref>
        </x14:dataValidation>
        <x14:dataValidation type="list" allowBlank="1" showInputMessage="1" showErrorMessage="1" xr:uid="{AAD47ECC-E6A5-4169-B6B6-E38F8D3D7706}">
          <x14:formula1>
            <xm:f>データ!$O$30:$O$31</xm:f>
          </x14:formula1>
          <xm:sqref>F30:H30</xm:sqref>
        </x14:dataValidation>
        <x14:dataValidation type="list" allowBlank="1" showInputMessage="1" showErrorMessage="1" xr:uid="{9B1921A6-125E-4784-8DD7-1071A297B506}">
          <x14:formula1>
            <xm:f>データ!$O$19:$O$27</xm:f>
          </x14:formula1>
          <xm:sqref>B18:B23</xm:sqref>
        </x14:dataValidation>
        <x14:dataValidation type="list" allowBlank="1" showInputMessage="1" showErrorMessage="1" xr:uid="{46159886-261E-40C6-A373-31A57F6B3506}">
          <x14:formula1>
            <xm:f>データ!$E$2:$E$3</xm:f>
          </x14:formula1>
          <xm:sqref>F29:H29 F48:H48</xm:sqref>
        </x14:dataValidation>
        <x14:dataValidation type="list" allowBlank="1" showInputMessage="1" showErrorMessage="1" xr:uid="{FC08EE72-275C-4AC4-A5CC-E31F85AD9029}">
          <x14:formula1>
            <xm:f>データ!$K$9:$K$10</xm:f>
          </x14:formula1>
          <xm:sqref>F28 F47</xm:sqref>
        </x14:dataValidation>
        <x14:dataValidation type="list" allowBlank="1" showInputMessage="1" showErrorMessage="1" xr:uid="{FA22D5E6-459D-433C-8D6E-3FCE2DA5B660}">
          <x14:formula1>
            <xm:f>データ!$B$2:$B$41</xm:f>
          </x14:formula1>
          <xm:sqref>H6:I6</xm:sqref>
        </x14:dataValidation>
        <x14:dataValidation type="list" allowBlank="1" showInputMessage="1" showErrorMessage="1" xr:uid="{136712F3-7D7D-4144-841B-C1731FB85414}">
          <x14:formula1>
            <xm:f>データ!$C$2:$C$5</xm:f>
          </x14:formula1>
          <xm:sqref>H8:I8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d757db395158d39461df7f238f491744">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a8da83240e147d43c49e5e12c39939e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AA62EA77-0A44-42AF-A60E-C4CC4EB54D8E}">
  <ds:schemaRefs>
    <ds:schemaRef ds:uri="http://schemas.microsoft.com/sharepoint/v3/contenttype/forms"/>
  </ds:schemaRefs>
</ds:datastoreItem>
</file>

<file path=customXml/itemProps2.xml><?xml version="1.0" encoding="utf-8"?>
<ds:datastoreItem xmlns:ds="http://schemas.openxmlformats.org/officeDocument/2006/customXml" ds:itemID="{5B24F59E-E568-42D2-9B68-4277B591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0A5CB2-8724-40F0-A6A0-24F226DDB58C}">
  <ds:schemaRef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（別添２）補助金精算額調書　実施事業所一覧</vt:lpstr>
      <vt:lpstr>（別添２）補助金精算額調書　概要</vt:lpstr>
      <vt:lpstr>（別添２）補助金精算額調書パッケージ型①</vt:lpstr>
      <vt:lpstr>（別添２）補助金精算額調書パッケージ型②</vt:lpstr>
      <vt:lpstr>（別添２）補助金精算額調書パッケージ型 ③</vt:lpstr>
      <vt:lpstr>（別添２）補助金精算額調書パッケージ型相当</vt:lpstr>
      <vt:lpstr>補助金精算額調書１</vt:lpstr>
      <vt:lpstr>補助金精算額調書２</vt:lpstr>
      <vt:lpstr>補助金精算額調書３</vt:lpstr>
      <vt:lpstr>補助金精算額調書４</vt:lpstr>
      <vt:lpstr>補助金精算額調書５</vt:lpstr>
      <vt:lpstr>補助金精算額調書６</vt:lpstr>
      <vt:lpstr>補助金精算額調書７</vt:lpstr>
      <vt:lpstr>補助金精算額調書８</vt:lpstr>
      <vt:lpstr>補助金精算額調書９</vt:lpstr>
      <vt:lpstr>補助金精算額調書１０</vt:lpstr>
      <vt:lpstr>補助金精算額調書１１</vt:lpstr>
      <vt:lpstr>補助金精算額調書１２</vt:lpstr>
      <vt:lpstr>補助金精算額調書１３</vt:lpstr>
      <vt:lpstr>補助金精算額調書１４</vt:lpstr>
      <vt:lpstr>補助金精算額調書１５</vt:lpstr>
      <vt:lpstr>補助金精算額調書１６</vt:lpstr>
      <vt:lpstr>補助金精算額調書１７</vt:lpstr>
      <vt:lpstr>補助金精算額調書１８</vt:lpstr>
      <vt:lpstr>補助金精算額調書１９</vt:lpstr>
      <vt:lpstr>補助金精算額調書２０</vt:lpstr>
      <vt:lpstr>データ</vt:lpstr>
      <vt:lpstr>データ (2)</vt:lpstr>
      <vt:lpstr>'（別添２）補助金精算額調書　概要'!Print_Area</vt:lpstr>
      <vt:lpstr>'（別添２）補助金精算額調書　実施事業所一覧'!Print_Area</vt:lpstr>
      <vt:lpstr>'（別添２）補助金精算額調書パッケージ型 ③'!Print_Area</vt:lpstr>
      <vt:lpstr>'（別添２）補助金精算額調書パッケージ型①'!Print_Area</vt:lpstr>
      <vt:lpstr>'（別添２）補助金精算額調書パッケージ型②'!Print_Area</vt:lpstr>
      <vt:lpstr>'（別添２）補助金精算額調書パッケージ型相当'!Print_Area</vt:lpstr>
      <vt:lpstr>補助金精算額調書１!Print_Area</vt:lpstr>
      <vt:lpstr>補助金精算額調書１０!Print_Area</vt:lpstr>
      <vt:lpstr>補助金精算額調書１１!Print_Area</vt:lpstr>
      <vt:lpstr>補助金精算額調書１２!Print_Area</vt:lpstr>
      <vt:lpstr>補助金精算額調書１３!Print_Area</vt:lpstr>
      <vt:lpstr>補助金精算額調書１４!Print_Area</vt:lpstr>
      <vt:lpstr>補助金精算額調書１５!Print_Area</vt:lpstr>
      <vt:lpstr>補助金精算額調書１６!Print_Area</vt:lpstr>
      <vt:lpstr>補助金精算額調書１７!Print_Area</vt:lpstr>
      <vt:lpstr>補助金精算額調書１８!Print_Area</vt:lpstr>
      <vt:lpstr>補助金精算額調書１９!Print_Area</vt:lpstr>
      <vt:lpstr>補助金精算額調書２!Print_Area</vt:lpstr>
      <vt:lpstr>補助金精算額調書２０!Print_Area</vt:lpstr>
      <vt:lpstr>補助金精算額調書３!Print_Area</vt:lpstr>
      <vt:lpstr>補助金精算額調書４!Print_Area</vt:lpstr>
      <vt:lpstr>補助金精算額調書５!Print_Area</vt:lpstr>
      <vt:lpstr>補助金精算額調書６!Print_Area</vt:lpstr>
      <vt:lpstr>補助金精算額調書７!Print_Area</vt:lpstr>
      <vt:lpstr>補助金精算額調書８!Print_Area</vt:lpstr>
      <vt:lpstr>補助金精算額調書９!Print_Area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140261</dc:creator>
  <cp:keywords/>
  <dc:description/>
  <cp:lastModifiedBy>冨士 佳紀</cp:lastModifiedBy>
  <cp:revision/>
  <cp:lastPrinted>2026-06-05T06:14:11Z</cp:lastPrinted>
  <dcterms:created xsi:type="dcterms:W3CDTF">2018-05-22T07:05:49Z</dcterms:created>
  <dcterms:modified xsi:type="dcterms:W3CDTF">2026-06-12T01:56:21Z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