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m-imamura-by_pref_fukui_lg_jp/Documents/デスクトップ/"/>
    </mc:Choice>
  </mc:AlternateContent>
  <xr:revisionPtr revIDLastSave="583" documentId="8_{7686AA6C-4D4A-43AC-AA4F-E38412D44A62}" xr6:coauthVersionLast="47" xr6:coauthVersionMax="47" xr10:uidLastSave="{0F80F6DD-9DA7-4C92-A9AC-DD5EFDF95CDB}"/>
  <bookViews>
    <workbookView xWindow="28680" yWindow="-120" windowWidth="29040" windowHeight="15720" tabRatio="811" activeTab="1" xr2:uid="{00000000-000D-0000-FFFF-FFFF00000000}"/>
  </bookViews>
  <sheets>
    <sheet name="家賃" sheetId="58" r:id="rId1"/>
    <sheet name="交通費" sheetId="52" r:id="rId2"/>
    <sheet name="【触らない】定期判定" sheetId="5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5" l="1"/>
  <c r="D11" i="55" s="1"/>
  <c r="P10" i="55"/>
  <c r="E21" i="55"/>
  <c r="G4" i="52"/>
  <c r="B4" i="55"/>
  <c r="C6" i="58"/>
  <c r="C7" i="58" s="1"/>
  <c r="C3" i="55"/>
  <c r="C4" i="55"/>
  <c r="C5" i="55"/>
  <c r="C6" i="55"/>
  <c r="C7" i="55"/>
  <c r="C8" i="55"/>
  <c r="C9" i="55"/>
  <c r="C2" i="55"/>
  <c r="B3" i="55"/>
  <c r="B5" i="55"/>
  <c r="B6" i="55"/>
  <c r="B7" i="55"/>
  <c r="B8" i="55"/>
  <c r="B9" i="55"/>
  <c r="B2" i="55"/>
  <c r="G5" i="52"/>
  <c r="G6" i="52"/>
  <c r="G7" i="52"/>
  <c r="G8" i="52"/>
  <c r="G9" i="52"/>
  <c r="G10" i="52"/>
  <c r="G11" i="52"/>
  <c r="O8" i="55" l="1"/>
  <c r="O20" i="55" s="1"/>
  <c r="O3" i="55"/>
  <c r="O15" i="55" s="1"/>
  <c r="O5" i="55"/>
  <c r="O17" i="55" s="1"/>
  <c r="O4" i="55"/>
  <c r="O16" i="55" s="1"/>
  <c r="I4" i="55"/>
  <c r="I16" i="55" s="1"/>
  <c r="O9" i="55"/>
  <c r="O21" i="55" s="1"/>
  <c r="N7" i="55"/>
  <c r="N19" i="55" s="1"/>
  <c r="I6" i="55"/>
  <c r="I18" i="55" s="1"/>
  <c r="O2" i="55"/>
  <c r="O14" i="55" s="1"/>
  <c r="O7" i="55"/>
  <c r="O19" i="55" s="1"/>
  <c r="O6" i="55"/>
  <c r="O18" i="55" s="1"/>
  <c r="J5" i="55"/>
  <c r="J17" i="55" s="1"/>
  <c r="D4" i="55"/>
  <c r="D16" i="55" s="1"/>
  <c r="H4" i="55"/>
  <c r="H16" i="55" s="1"/>
  <c r="L5" i="55"/>
  <c r="L17" i="55" s="1"/>
  <c r="J8" i="55"/>
  <c r="J20" i="55" s="1"/>
  <c r="J3" i="55"/>
  <c r="J15" i="55" s="1"/>
  <c r="I8" i="55"/>
  <c r="I20" i="55" s="1"/>
  <c r="D2" i="55"/>
  <c r="M9" i="55"/>
  <c r="M21" i="55" s="1"/>
  <c r="E7" i="55"/>
  <c r="E19" i="55" s="1"/>
  <c r="G5" i="55"/>
  <c r="G17" i="55" s="1"/>
  <c r="G7" i="55"/>
  <c r="G19" i="55" s="1"/>
  <c r="K8" i="55"/>
  <c r="K20" i="55" s="1"/>
  <c r="E6" i="55"/>
  <c r="E18" i="55" s="1"/>
  <c r="G6" i="55"/>
  <c r="G18" i="55" s="1"/>
  <c r="N8" i="55"/>
  <c r="N20" i="55" s="1"/>
  <c r="E8" i="55"/>
  <c r="E20" i="55" s="1"/>
  <c r="M8" i="55"/>
  <c r="M20" i="55" s="1"/>
  <c r="H8" i="55"/>
  <c r="H20" i="55" s="1"/>
  <c r="F8" i="55"/>
  <c r="F20" i="55" s="1"/>
  <c r="H6" i="55"/>
  <c r="H18" i="55" s="1"/>
  <c r="J4" i="55"/>
  <c r="J16" i="55" s="1"/>
  <c r="L4" i="55"/>
  <c r="L16" i="55" s="1"/>
  <c r="H5" i="55"/>
  <c r="H17" i="55" s="1"/>
  <c r="K7" i="55"/>
  <c r="K19" i="55" s="1"/>
  <c r="N6" i="55"/>
  <c r="N18" i="55" s="1"/>
  <c r="I5" i="55"/>
  <c r="I17" i="55" s="1"/>
  <c r="F4" i="55"/>
  <c r="F16" i="55" s="1"/>
  <c r="D3" i="55"/>
  <c r="D15" i="55" s="1"/>
  <c r="E5" i="55"/>
  <c r="E17" i="55" s="1"/>
  <c r="G4" i="55"/>
  <c r="G16" i="55" s="1"/>
  <c r="H3" i="55"/>
  <c r="H15" i="55" s="1"/>
  <c r="L9" i="55"/>
  <c r="L21" i="55" s="1"/>
  <c r="K6" i="55"/>
  <c r="K18" i="55" s="1"/>
  <c r="N5" i="55"/>
  <c r="N17" i="55" s="1"/>
  <c r="F3" i="55"/>
  <c r="F15" i="55" s="1"/>
  <c r="E4" i="55"/>
  <c r="E16" i="55" s="1"/>
  <c r="G3" i="55"/>
  <c r="G15" i="55" s="1"/>
  <c r="J9" i="55"/>
  <c r="J21" i="55" s="1"/>
  <c r="L8" i="55"/>
  <c r="L20" i="55" s="1"/>
  <c r="M7" i="55"/>
  <c r="M19" i="55" s="1"/>
  <c r="K5" i="55"/>
  <c r="K17" i="55" s="1"/>
  <c r="N4" i="55"/>
  <c r="N16" i="55" s="1"/>
  <c r="I3" i="55"/>
  <c r="I15" i="55" s="1"/>
  <c r="D9" i="55"/>
  <c r="D21" i="55" s="1"/>
  <c r="M3" i="55"/>
  <c r="M15" i="55" s="1"/>
  <c r="K9" i="55"/>
  <c r="K21" i="55" s="1"/>
  <c r="L3" i="55"/>
  <c r="L15" i="55" s="1"/>
  <c r="E3" i="55"/>
  <c r="E15" i="55" s="1"/>
  <c r="H9" i="55"/>
  <c r="H21" i="55" s="1"/>
  <c r="L7" i="55"/>
  <c r="L19" i="55" s="1"/>
  <c r="M6" i="55"/>
  <c r="M18" i="55" s="1"/>
  <c r="K4" i="55"/>
  <c r="K16" i="55" s="1"/>
  <c r="N3" i="55"/>
  <c r="N15" i="55" s="1"/>
  <c r="F9" i="55"/>
  <c r="F21" i="55" s="1"/>
  <c r="D8" i="55"/>
  <c r="D20" i="55" s="1"/>
  <c r="G9" i="55"/>
  <c r="G21" i="55" s="1"/>
  <c r="J7" i="55"/>
  <c r="J19" i="55" s="1"/>
  <c r="L6" i="55"/>
  <c r="L18" i="55" s="1"/>
  <c r="M5" i="55"/>
  <c r="M17" i="55" s="1"/>
  <c r="K3" i="55"/>
  <c r="K15" i="55" s="1"/>
  <c r="I9" i="55"/>
  <c r="I21" i="55" s="1"/>
  <c r="D7" i="55"/>
  <c r="D19" i="55" s="1"/>
  <c r="E9" i="55"/>
  <c r="G8" i="55"/>
  <c r="G20" i="55" s="1"/>
  <c r="H7" i="55"/>
  <c r="H19" i="55" s="1"/>
  <c r="J6" i="55"/>
  <c r="J18" i="55" s="1"/>
  <c r="M4" i="55"/>
  <c r="M16" i="55" s="1"/>
  <c r="N9" i="55"/>
  <c r="N21" i="55" s="1"/>
  <c r="F7" i="55"/>
  <c r="F19" i="55" s="1"/>
  <c r="D6" i="55"/>
  <c r="D18" i="55" s="1"/>
  <c r="I7" i="55"/>
  <c r="I19" i="55" s="1"/>
  <c r="F6" i="55"/>
  <c r="F18" i="55" s="1"/>
  <c r="D5" i="55"/>
  <c r="D17" i="55" s="1"/>
  <c r="F5" i="55"/>
  <c r="F17" i="55" s="1"/>
  <c r="K2" i="55"/>
  <c r="K14" i="55" s="1"/>
  <c r="I2" i="55"/>
  <c r="I14" i="55" s="1"/>
  <c r="F2" i="55"/>
  <c r="F14" i="55" s="1"/>
  <c r="H2" i="55"/>
  <c r="H14" i="55" s="1"/>
  <c r="L2" i="55"/>
  <c r="L14" i="55" s="1"/>
  <c r="M2" i="55"/>
  <c r="M14" i="55" s="1"/>
  <c r="E2" i="55"/>
  <c r="E14" i="55" s="1"/>
  <c r="N2" i="55"/>
  <c r="N14" i="55" s="1"/>
  <c r="G2" i="55"/>
  <c r="G14" i="55" s="1"/>
  <c r="J2" i="55"/>
  <c r="J14" i="55" s="1"/>
  <c r="E22" i="55" l="1"/>
  <c r="D10" i="55"/>
  <c r="N11" i="55"/>
  <c r="K11" i="55"/>
  <c r="H11" i="55"/>
  <c r="M11" i="55"/>
  <c r="L11" i="55"/>
  <c r="F11" i="55"/>
  <c r="J11" i="55"/>
  <c r="I11" i="55"/>
  <c r="G11" i="55"/>
  <c r="O11" i="55"/>
  <c r="E11" i="55"/>
  <c r="I22" i="55"/>
  <c r="F22" i="55"/>
  <c r="L22" i="55"/>
  <c r="K22" i="55"/>
  <c r="N22" i="55"/>
  <c r="H22" i="55"/>
  <c r="M22" i="55"/>
  <c r="G22" i="55"/>
  <c r="O22" i="55"/>
  <c r="J22" i="55"/>
  <c r="O10" i="55"/>
  <c r="P9" i="55"/>
  <c r="P5" i="55"/>
  <c r="P7" i="55"/>
  <c r="P8" i="55"/>
  <c r="N10" i="55"/>
  <c r="P6" i="55"/>
  <c r="E10" i="55"/>
  <c r="G10" i="55"/>
  <c r="F10" i="55"/>
  <c r="I10" i="55"/>
  <c r="P4" i="55"/>
  <c r="H10" i="55"/>
  <c r="K10" i="55"/>
  <c r="P3" i="55"/>
  <c r="M10" i="55"/>
  <c r="L10" i="55"/>
  <c r="J10" i="55"/>
  <c r="P2" i="55"/>
  <c r="G12" i="55" l="1"/>
  <c r="L12" i="55"/>
  <c r="E12" i="55"/>
  <c r="H12" i="55"/>
  <c r="F12" i="55"/>
  <c r="O12" i="55"/>
  <c r="M12" i="55"/>
  <c r="N12" i="55"/>
  <c r="K12" i="55"/>
  <c r="I12" i="55"/>
  <c r="J12" i="55"/>
  <c r="D22" i="55"/>
  <c r="P22" i="55" s="1"/>
  <c r="C13" i="52" s="1"/>
  <c r="C16" i="52" s="1"/>
  <c r="P11" i="55"/>
  <c r="D12" i="55" l="1"/>
  <c r="P12" i="55" s="1"/>
  <c r="C15" i="52" s="1"/>
</calcChain>
</file>

<file path=xl/sharedStrings.xml><?xml version="1.0" encoding="utf-8"?>
<sst xmlns="http://schemas.openxmlformats.org/spreadsheetml/2006/main" count="80" uniqueCount="63">
  <si>
    <t>他補助制度からの支給額（年間）</t>
    <rPh sb="0" eb="5">
      <t>ホカホジョセイド</t>
    </rPh>
    <rPh sb="8" eb="11">
      <t>シキュウガク</t>
    </rPh>
    <rPh sb="12" eb="14">
      <t>ネンカン</t>
    </rPh>
    <phoneticPr fontId="1"/>
  </si>
  <si>
    <t>補助対象月数</t>
    <rPh sb="0" eb="4">
      <t>ホジョタイショウ</t>
    </rPh>
    <rPh sb="4" eb="6">
      <t>ゲッスウ</t>
    </rPh>
    <phoneticPr fontId="1"/>
  </si>
  <si>
    <t>月払い住居費</t>
    <rPh sb="0" eb="2">
      <t>ツキバラ</t>
    </rPh>
    <phoneticPr fontId="1"/>
  </si>
  <si>
    <t>1か月あたりの補助金額</t>
    <rPh sb="2" eb="3">
      <t>ゲツ</t>
    </rPh>
    <rPh sb="7" eb="10">
      <t>ホジョキン</t>
    </rPh>
    <rPh sb="10" eb="11">
      <t>ガク</t>
    </rPh>
    <phoneticPr fontId="1"/>
  </si>
  <si>
    <t>補助金額（年間）</t>
    <rPh sb="0" eb="4">
      <t>ホジョキンガク</t>
    </rPh>
    <rPh sb="5" eb="7">
      <t>ネンカン</t>
    </rPh>
    <phoneticPr fontId="1"/>
  </si>
  <si>
    <t>家賃補助</t>
    <rPh sb="0" eb="2">
      <t>ヤチン</t>
    </rPh>
    <rPh sb="2" eb="4">
      <t>ホジョ</t>
    </rPh>
    <phoneticPr fontId="1"/>
  </si>
  <si>
    <t>1か月あたりの補助金上限額</t>
    <rPh sb="2" eb="3">
      <t>ゲツ</t>
    </rPh>
    <rPh sb="7" eb="10">
      <t>ホジョキン</t>
    </rPh>
    <rPh sb="10" eb="13">
      <t>ジョウゲンガク</t>
    </rPh>
    <phoneticPr fontId="1"/>
  </si>
  <si>
    <t>※他補助金を併用してない場合は、0と記入</t>
    <rPh sb="1" eb="5">
      <t>ホカホジョキン</t>
    </rPh>
    <rPh sb="6" eb="8">
      <t>ヘイヨウ</t>
    </rPh>
    <rPh sb="12" eb="14">
      <t>バアイ</t>
    </rPh>
    <rPh sb="18" eb="20">
      <t>キニュウ</t>
    </rPh>
    <phoneticPr fontId="1"/>
  </si>
  <si>
    <t>※共益費・管理費を含む</t>
    <rPh sb="1" eb="4">
      <t>キョウエキヒ</t>
    </rPh>
    <rPh sb="5" eb="8">
      <t>カンリヒ</t>
    </rPh>
    <rPh sb="9" eb="10">
      <t>フク</t>
    </rPh>
    <phoneticPr fontId="1"/>
  </si>
  <si>
    <t>記入</t>
    <rPh sb="0" eb="2">
      <t>キニュウ</t>
    </rPh>
    <phoneticPr fontId="1"/>
  </si>
  <si>
    <t>自動計算</t>
    <rPh sb="0" eb="4">
      <t>ジドウケイサン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</si>
  <si>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</si>
  <si>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</si>
  <si>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定期券情報</t>
    <rPh sb="0" eb="3">
      <t>テイキケン</t>
    </rPh>
    <rPh sb="3" eb="5">
      <t>ジョウホウ</t>
    </rPh>
    <phoneticPr fontId="1"/>
  </si>
  <si>
    <t>定期券その１</t>
    <rPh sb="0" eb="3">
      <t>テイキケン</t>
    </rPh>
    <phoneticPr fontId="1"/>
  </si>
  <si>
    <t>定期券その２</t>
    <rPh sb="0" eb="3">
      <t>テイキケン</t>
    </rPh>
    <phoneticPr fontId="1"/>
  </si>
  <si>
    <t>定期券その３</t>
    <rPh sb="0" eb="3">
      <t>テイキケン</t>
    </rPh>
    <phoneticPr fontId="1"/>
  </si>
  <si>
    <t>定期券その４</t>
    <rPh sb="0" eb="3">
      <t>テイキケン</t>
    </rPh>
    <phoneticPr fontId="1"/>
  </si>
  <si>
    <t>定期券その５</t>
    <rPh sb="0" eb="3">
      <t>テイキケン</t>
    </rPh>
    <phoneticPr fontId="1"/>
  </si>
  <si>
    <t>定期券その６</t>
    <rPh sb="0" eb="3">
      <t>テイキケン</t>
    </rPh>
    <phoneticPr fontId="1"/>
  </si>
  <si>
    <t>定期券その７</t>
    <rPh sb="0" eb="3">
      <t>テイキケン</t>
    </rPh>
    <phoneticPr fontId="1"/>
  </si>
  <si>
    <t>定期券その８</t>
    <rPh sb="0" eb="3">
      <t>テイキケン</t>
    </rPh>
    <phoneticPr fontId="1"/>
  </si>
  <si>
    <t>購入金額</t>
    <rPh sb="0" eb="4">
      <t>コウニュウキンガク</t>
    </rPh>
    <phoneticPr fontId="1"/>
  </si>
  <si>
    <t>定期5</t>
  </si>
  <si>
    <t>定期4</t>
  </si>
  <si>
    <t>定期3</t>
  </si>
  <si>
    <t>定期2</t>
  </si>
  <si>
    <t>定期1</t>
  </si>
  <si>
    <t>定期6</t>
  </si>
  <si>
    <t>定期7</t>
  </si>
  <si>
    <t>定期8</t>
  </si>
  <si>
    <t>定期番号</t>
  </si>
  <si>
    <t>開始日</t>
  </si>
  <si>
    <t>終了日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</si>
  <si>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</si>
  <si>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</si>
  <si>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</si>
  <si>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</si>
  <si>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</si>
  <si>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</si>
  <si>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</si>
  <si>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</si>
  <si>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</si>
  <si>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</si>
  <si>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</si>
  <si>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</si>
  <si>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対象月合計</t>
    <rPh sb="0" eb="3">
      <t>タイショウツキ</t>
    </rPh>
    <rPh sb="3" eb="5">
      <t>ゴウケイ</t>
    </rPh>
    <phoneticPr fontId="1"/>
  </si>
  <si>
    <t>記入</t>
    <rPh sb="0" eb="2">
      <t>キニュウ</t>
    </rPh>
    <phoneticPr fontId="1"/>
  </si>
  <si>
    <t>自動計算</t>
    <rPh sb="0" eb="4">
      <t>ジドウケイサン</t>
    </rPh>
    <phoneticPr fontId="1"/>
  </si>
  <si>
    <t>※触らない</t>
    <rPh sb="1" eb="2">
      <t>サワ</t>
    </rPh>
    <phoneticPr fontId="1"/>
  </si>
  <si>
    <t>※他補助金を併用していない場合は、0と記入</t>
    <rPh sb="1" eb="5">
      <t>ホカホジョキン</t>
    </rPh>
    <rPh sb="6" eb="8">
      <t>ヘイヨウ</t>
    </rPh>
    <rPh sb="13" eb="15">
      <t>バアイ</t>
    </rPh>
    <rPh sb="19" eb="21">
      <t>キニュウ</t>
    </rPh>
    <phoneticPr fontId="1"/>
  </si>
  <si>
    <t>定期の種類
(○か月定期）</t>
    <rPh sb="0" eb="2">
      <t>テイキ</t>
    </rPh>
    <rPh sb="3" eb="5">
      <t>シュルイ</t>
    </rPh>
    <rPh sb="9" eb="10">
      <t>ゲツ</t>
    </rPh>
    <rPh sb="10" eb="12">
      <t>テイキ</t>
    </rPh>
    <phoneticPr fontId="1"/>
  </si>
  <si>
    <t>1か月あたりの
購入金額</t>
    <rPh sb="2" eb="3">
      <t>ゲツ</t>
    </rPh>
    <rPh sb="8" eb="12">
      <t>コウニュウキンガク</t>
    </rPh>
    <phoneticPr fontId="1"/>
  </si>
  <si>
    <t>※R7.4～R8.3において、賃貸物件等に居住した、または、居住する予定の月数を記入</t>
    <rPh sb="15" eb="19">
      <t>チンタイブッケン</t>
    </rPh>
    <rPh sb="19" eb="20">
      <t>ナド</t>
    </rPh>
    <rPh sb="21" eb="23">
      <t>キョジュウ</t>
    </rPh>
    <rPh sb="30" eb="32">
      <t>キョジュウ</t>
    </rPh>
    <rPh sb="34" eb="36">
      <t>ヨテイ</t>
    </rPh>
    <rPh sb="37" eb="39">
      <t>ゲッスウ</t>
    </rPh>
    <rPh sb="40" eb="42">
      <t>キニュウ</t>
    </rPh>
    <phoneticPr fontId="1"/>
  </si>
  <si>
    <t>自動計算(100円未満切り捨て）</t>
    <rPh sb="0" eb="4">
      <t>ジドウケイサン</t>
    </rPh>
    <rPh sb="8" eb="9">
      <t>エン</t>
    </rPh>
    <rPh sb="9" eb="11">
      <t>ミマン</t>
    </rPh>
    <rPh sb="11" eb="12">
      <t>キ</t>
    </rPh>
    <rPh sb="13" eb="14">
      <t>ス</t>
    </rPh>
    <phoneticPr fontId="1"/>
  </si>
  <si>
    <t>記入（××××/××/××形式で！）</t>
    <rPh sb="0" eb="2">
      <t>キニュウ</t>
    </rPh>
    <rPh sb="13" eb="15">
      <t>ケイシキ</t>
    </rPh>
    <phoneticPr fontId="1"/>
  </si>
  <si>
    <t>合計（1か月あたりの補助金額）</t>
    <rPh sb="0" eb="2">
      <t>ゴウケイ</t>
    </rPh>
    <rPh sb="5" eb="6">
      <t>ゲツ</t>
    </rPh>
    <rPh sb="10" eb="14">
      <t>ホジョキンガク</t>
    </rPh>
    <phoneticPr fontId="1"/>
  </si>
  <si>
    <t>補助金額（年間）※控除前</t>
    <rPh sb="0" eb="4">
      <t>ホジョキンガク</t>
    </rPh>
    <rPh sb="5" eb="7">
      <t>ネンカン</t>
    </rPh>
    <rPh sb="9" eb="12">
      <t>コウジョマエ</t>
    </rPh>
    <phoneticPr fontId="1"/>
  </si>
  <si>
    <t>補助金額（年間）※控除後</t>
    <rPh sb="0" eb="4">
      <t>ホジョキンガク</t>
    </rPh>
    <rPh sb="5" eb="7">
      <t>ネンカン</t>
    </rPh>
    <rPh sb="9" eb="11">
      <t>コウジョ</t>
    </rPh>
    <rPh sb="11" eb="12">
      <t>ゴ</t>
    </rPh>
    <phoneticPr fontId="1"/>
  </si>
  <si>
    <t>①対象月判定（半月以上あるか）</t>
    <rPh sb="1" eb="4">
      <t>タイショウツキ</t>
    </rPh>
    <rPh sb="4" eb="6">
      <t>ハンテイ</t>
    </rPh>
    <rPh sb="7" eb="11">
      <t>ハンツキイジョウ</t>
    </rPh>
    <phoneticPr fontId="1"/>
  </si>
  <si>
    <t>②対象月の判定（月１万以上あるか）</t>
    <rPh sb="1" eb="4">
      <t>タイショウツキ</t>
    </rPh>
    <rPh sb="5" eb="7">
      <t>ハンテイ</t>
    </rPh>
    <rPh sb="8" eb="9">
      <t>ツキ</t>
    </rPh>
    <rPh sb="11" eb="13">
      <t>イジョウ</t>
    </rPh>
    <phoneticPr fontId="1"/>
  </si>
  <si>
    <t>③対象月の判定（①②満たしているか）</t>
    <rPh sb="1" eb="4">
      <t>タイショウツキ</t>
    </rPh>
    <rPh sb="5" eb="7">
      <t>ハンテイ</t>
    </rPh>
    <rPh sb="10" eb="11">
      <t>ミ</t>
    </rPh>
    <phoneticPr fontId="1"/>
  </si>
  <si>
    <t>交通費補助</t>
    <rPh sb="0" eb="5">
      <t>コウツウヒホジョ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</si>
</sst>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;[Red]\-0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6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4" fillId="0" borderId="0" xfId="3"/>
    <xf numFmtId="0" fontId="4" fillId="0" borderId="2" xfId="3" applyBorder="1"/>
    <xf numFmtId="14" fontId="4" fillId="0" borderId="2" xfId="3" applyNumberFormat="1" applyBorder="1"/>
    <xf numFmtId="0" fontId="0" fillId="0" borderId="4" xfId="0" applyFill="1" applyBorder="1">
      <alignment vertical="center"/>
    </xf>
    <xf numFmtId="14" fontId="0" fillId="0" borderId="4" xfId="0" applyNumberFormat="1" applyBorder="1">
      <alignment vertical="center"/>
    </xf>
    <xf numFmtId="0" fontId="0" fillId="0" borderId="4" xfId="0" applyNumberFormat="1" applyBorder="1">
      <alignment vertical="center"/>
    </xf>
    <xf numFmtId="0" fontId="0" fillId="0" borderId="5" xfId="0" applyFill="1" applyBorder="1">
      <alignment vertical="center"/>
    </xf>
    <xf numFmtId="14" fontId="0" fillId="0" borderId="5" xfId="0" applyNumberFormat="1" applyBorder="1">
      <alignment vertical="center"/>
    </xf>
    <xf numFmtId="0" fontId="0" fillId="0" borderId="5" xfId="0" applyNumberFormat="1" applyBorder="1">
      <alignment vertical="center"/>
    </xf>
    <xf numFmtId="0" fontId="0" fillId="0" borderId="6" xfId="0" applyFill="1" applyBorder="1">
      <alignment vertical="center"/>
    </xf>
    <xf numFmtId="14" fontId="0" fillId="0" borderId="6" xfId="0" applyNumberFormat="1" applyBorder="1">
      <alignment vertical="center"/>
    </xf>
    <xf numFmtId="0" fontId="0" fillId="0" borderId="6" xfId="0" applyNumberFormat="1" applyBorder="1">
      <alignment vertical="center"/>
    </xf>
    <xf numFmtId="0" fontId="4" fillId="2" borderId="2" xfId="3" applyFill="1" applyBorder="1"/>
    <xf numFmtId="0" fontId="4" fillId="0" borderId="3" xfId="3" applyBorder="1"/>
    <xf numFmtId="0" fontId="4" fillId="0" borderId="7" xfId="3" applyBorder="1"/>
    <xf numFmtId="0" fontId="5" fillId="0" borderId="7" xfId="3" applyFont="1" applyBorder="1"/>
    <xf numFmtId="0" fontId="7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Fill="1" applyBorder="1">
      <alignment vertical="center"/>
    </xf>
    <xf numFmtId="14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176" fontId="0" fillId="0" borderId="2" xfId="0" applyNumberFormat="1" applyBorder="1">
      <alignment vertical="center"/>
    </xf>
    <xf numFmtId="0" fontId="10" fillId="0" borderId="0" xfId="0" applyFont="1">
      <alignment vertical="center"/>
    </xf>
    <xf numFmtId="0" fontId="4" fillId="0" borderId="0" xfId="3" applyFill="1" applyBorder="1" applyAlignment="1">
      <alignment horizontal="center"/>
    </xf>
    <xf numFmtId="0" fontId="4" fillId="0" borderId="0" xfId="3" applyBorder="1"/>
    <xf numFmtId="0" fontId="5" fillId="0" borderId="0" xfId="3" applyFont="1" applyBorder="1"/>
    <xf numFmtId="0" fontId="4" fillId="0" borderId="11" xfId="3" applyFill="1" applyBorder="1" applyAlignment="1">
      <alignment horizontal="center"/>
    </xf>
    <xf numFmtId="0" fontId="4" fillId="4" borderId="13" xfId="3" applyFill="1" applyBorder="1"/>
    <xf numFmtId="0" fontId="4" fillId="4" borderId="12" xfId="3" applyFill="1" applyBorder="1"/>
    <xf numFmtId="0" fontId="11" fillId="2" borderId="2" xfId="0" applyFont="1" applyFill="1" applyBorder="1">
      <alignment vertical="center"/>
    </xf>
    <xf numFmtId="177" fontId="11" fillId="2" borderId="2" xfId="0" applyNumberFormat="1" applyFont="1" applyFill="1" applyBorder="1" applyAlignment="1">
      <alignment vertical="center"/>
    </xf>
    <xf numFmtId="0" fontId="4" fillId="0" borderId="7" xfId="3" applyFont="1" applyBorder="1"/>
    <xf numFmtId="0" fontId="5" fillId="0" borderId="2" xfId="3" applyNumberFormat="1" applyFont="1" applyBorder="1"/>
    <xf numFmtId="0" fontId="4" fillId="0" borderId="2" xfId="3" applyNumberFormat="1" applyBorder="1" applyAlignment="1">
      <alignment horizontal="right"/>
    </xf>
    <xf numFmtId="0" fontId="4" fillId="0" borderId="3" xfId="3" applyNumberFormat="1" applyBorder="1" applyAlignment="1">
      <alignment horizontal="right"/>
    </xf>
    <xf numFmtId="0" fontId="4" fillId="0" borderId="3" xfId="3" applyNumberFormat="1" applyFont="1" applyBorder="1"/>
    <xf numFmtId="0" fontId="7" fillId="0" borderId="1" xfId="0" applyFont="1" applyBorder="1" applyAlignment="1">
      <alignment horizontal="left" vertical="center"/>
    </xf>
    <xf numFmtId="0" fontId="4" fillId="3" borderId="8" xfId="3" applyFill="1" applyBorder="1" applyAlignment="1">
      <alignment horizontal="left"/>
    </xf>
    <xf numFmtId="0" fontId="4" fillId="3" borderId="9" xfId="3" applyFill="1" applyBorder="1" applyAlignment="1">
      <alignment horizontal="left"/>
    </xf>
    <xf numFmtId="0" fontId="4" fillId="3" borderId="10" xfId="3" applyFill="1" applyBorder="1" applyAlignment="1">
      <alignment horizontal="left"/>
    </xf>
    <xf numFmtId="0" fontId="4" fillId="3" borderId="7" xfId="3" applyFill="1" applyBorder="1" applyAlignment="1">
      <alignment horizontal="center"/>
    </xf>
    <xf numFmtId="0" fontId="4" fillId="3" borderId="14" xfId="3" applyFill="1" applyBorder="1" applyAlignment="1">
      <alignment horizontal="left"/>
    </xf>
    <xf numFmtId="0" fontId="4" fillId="3" borderId="15" xfId="3" applyFill="1" applyBorder="1" applyAlignment="1">
      <alignment horizontal="left"/>
    </xf>
    <xf numFmtId="0" fontId="4" fillId="3" borderId="16" xfId="3" applyFill="1" applyBorder="1" applyAlignment="1">
      <alignment horizontal="left"/>
    </xf>
    <xf numFmtId="0" fontId="4" fillId="3" borderId="2" xfId="3" applyFill="1" applyBorder="1" applyAlignment="1">
      <alignment horizontal="left"/>
    </xf>
  </cellXfs>
  <cellStyles count="4">
    <cellStyle name="ハイパーリンク 2" xfId="1" xr:uid="{00000000-0005-0000-0000-000001000000}"/>
    <cellStyle name="標準" xfId="0" builtinId="0"/>
    <cellStyle name="標準 2" xfId="2" xr:uid="{00000000-0005-0000-0000-000003000000}"/>
    <cellStyle name="標準 3" xfId="3" xr:uid="{63448819-2F91-4F87-95AB-AFBCAFF43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9</xdr:row>
      <xdr:rowOff>140970</xdr:rowOff>
    </xdr:from>
    <xdr:to>
      <xdr:col>12</xdr:col>
      <xdr:colOff>579120</xdr:colOff>
      <xdr:row>17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CAACE7-6344-4416-9664-93930CDA6E15}"/>
            </a:ext>
          </a:extLst>
        </xdr:cNvPr>
        <xdr:cNvSpPr txBox="1"/>
      </xdr:nvSpPr>
      <xdr:spPr>
        <a:xfrm>
          <a:off x="4772025" y="2255520"/>
          <a:ext cx="6732270" cy="172593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＜家賃補助における補助金額の考え方＞</a:t>
          </a:r>
          <a:endParaRPr kumimoji="1" lang="en-US" altLang="ja-JP" sz="1100" b="1"/>
        </a:p>
        <a:p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①月払い住居費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対象月を補助金額（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控除前）とする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・月払い住居費には、共益費・管理費を含む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・月途中の入居や退去などについては日割りする。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②他補助制度と併用している場合は、①から他補助制度からの支給額（年間）を引いたものを補助金額（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控除後）とする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1</xdr:row>
      <xdr:rowOff>140970</xdr:rowOff>
    </xdr:from>
    <xdr:to>
      <xdr:col>14</xdr:col>
      <xdr:colOff>287655</xdr:colOff>
      <xdr:row>3</xdr:row>
      <xdr:rowOff>121920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FCADF32-06D3-0EFC-EC88-4E1652C8AB17}"/>
            </a:ext>
          </a:extLst>
        </xdr:cNvPr>
        <xdr:cNvSpPr/>
      </xdr:nvSpPr>
      <xdr:spPr>
        <a:xfrm>
          <a:off x="9515475" y="426720"/>
          <a:ext cx="4364355" cy="666750"/>
        </a:xfrm>
        <a:prstGeom prst="wedgeRectCallout">
          <a:avLst>
            <a:gd name="adj1" fmla="val -59493"/>
            <a:gd name="adj2" fmla="val 118953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定期、バスなど複数の定期券を合算し、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か月あたり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万以上とする場合は、すべての定期券情報について記載すること</a:t>
          </a:r>
        </a:p>
      </xdr:txBody>
    </xdr:sp>
    <xdr:clientData/>
  </xdr:twoCellAnchor>
  <xdr:twoCellAnchor>
    <xdr:from>
      <xdr:col>8</xdr:col>
      <xdr:colOff>0</xdr:colOff>
      <xdr:row>6</xdr:row>
      <xdr:rowOff>22859</xdr:rowOff>
    </xdr:from>
    <xdr:to>
      <xdr:col>18</xdr:col>
      <xdr:colOff>62865</xdr:colOff>
      <xdr:row>13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443E94-6B45-D488-855D-3F5449AB7C21}"/>
            </a:ext>
          </a:extLst>
        </xdr:cNvPr>
        <xdr:cNvSpPr txBox="1"/>
      </xdr:nvSpPr>
      <xdr:spPr>
        <a:xfrm>
          <a:off x="8524875" y="1680209"/>
          <a:ext cx="6730365" cy="1767841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＜交通費補助における補助金額の考え方＞</a:t>
          </a:r>
          <a:endParaRPr kumimoji="1" lang="en-US" altLang="ja-JP" sz="1100" b="1"/>
        </a:p>
        <a:p>
          <a:r>
            <a:rPr kumimoji="1" lang="ja-JP" altLang="en-US" sz="1100" b="0"/>
            <a:t>①購入した定期の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平均額が月１万円以上であれば、月３０００円（上限）を補助する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・有効期間が半月以上あるものとするを対象とする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・複数の定期を合算して月１万円以上としても可　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②３０００円（上限）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対象月＝補助金額（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控除前）とする。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他補助制度と併用している場合は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、②から他補助制度からの支給額（年間）を引いたものを補助金額（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控除後）とする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A1FCA-AA5E-41A6-91ED-23F286776C9E}">
  <dimension ref="B1:H14"/>
  <sheetViews>
    <sheetView zoomScaleNormal="100" zoomScaleSheetLayoutView="90" workbookViewId="0">
      <selection activeCell="C27" sqref="C27"/>
    </sheetView>
  </sheetViews>
  <sheetFormatPr defaultRowHeight="18" x14ac:dyDescent="0.45"/>
  <cols>
    <col min="1" max="1" width="1.59765625" style="1" customWidth="1"/>
    <col min="2" max="2" width="29.19921875" style="1" customWidth="1"/>
    <col min="3" max="4" width="11.59765625" style="1" customWidth="1"/>
    <col min="5" max="5" width="13.296875" style="1" customWidth="1"/>
    <col min="6" max="6" width="12" style="1" customWidth="1"/>
    <col min="7" max="7" width="14.19921875" style="1" customWidth="1"/>
    <col min="8" max="8" width="9.5" style="1" customWidth="1"/>
    <col min="9" max="9" width="14" style="1" customWidth="1"/>
    <col min="10" max="10" width="8.796875" style="1" customWidth="1"/>
    <col min="11" max="16384" width="8.796875" style="1"/>
  </cols>
  <sheetData>
    <row r="1" spans="2:8" ht="22.2" x14ac:dyDescent="0.45">
      <c r="B1" s="40" t="s">
        <v>5</v>
      </c>
    </row>
    <row r="3" spans="2:8" x14ac:dyDescent="0.45">
      <c r="B3" s="2" t="s">
        <v>2</v>
      </c>
      <c r="C3" s="2"/>
      <c r="D3" s="21" t="s">
        <v>9</v>
      </c>
      <c r="E3" s="1" t="s">
        <v>8</v>
      </c>
    </row>
    <row r="4" spans="2:8" x14ac:dyDescent="0.45">
      <c r="B4" s="2" t="s">
        <v>0</v>
      </c>
      <c r="C4" s="2"/>
      <c r="D4" s="21" t="s">
        <v>9</v>
      </c>
      <c r="E4" s="1" t="s">
        <v>7</v>
      </c>
    </row>
    <row r="5" spans="2:8" x14ac:dyDescent="0.45">
      <c r="B5" s="2" t="s">
        <v>1</v>
      </c>
      <c r="C5" s="2"/>
      <c r="D5" s="21" t="s">
        <v>9</v>
      </c>
      <c r="E5" s="38" t="s">
        <v>53</v>
      </c>
    </row>
    <row r="6" spans="2:8" x14ac:dyDescent="0.45">
      <c r="B6" s="2" t="s">
        <v>3</v>
      </c>
      <c r="C6" s="2">
        <f>ROUNDDOWN(MIN((C3*C5-C4)/12,$C$9),-2)</f>
        <v>0</v>
      </c>
      <c r="D6" s="20" t="s">
        <v>54</v>
      </c>
      <c r="E6" s="20"/>
    </row>
    <row r="7" spans="2:8" x14ac:dyDescent="0.45">
      <c r="B7" s="47" t="s">
        <v>4</v>
      </c>
      <c r="C7" s="47">
        <f>C6*C5</f>
        <v>0</v>
      </c>
      <c r="D7" s="20" t="s">
        <v>10</v>
      </c>
      <c r="E7" s="20"/>
    </row>
    <row r="9" spans="2:8" x14ac:dyDescent="0.45">
      <c r="B9" s="2" t="s">
        <v>6</v>
      </c>
      <c r="C9" s="2">
        <v>10000</v>
      </c>
      <c r="D9" s="20" t="s">
        <v>49</v>
      </c>
      <c r="E9" s="20"/>
    </row>
    <row r="11" spans="2:8" x14ac:dyDescent="0.45">
      <c r="E11" s="3"/>
      <c r="F11" s="3"/>
      <c r="H11" s="3"/>
    </row>
    <row r="12" spans="2:8" x14ac:dyDescent="0.45">
      <c r="B12" s="3"/>
      <c r="C12" s="3"/>
      <c r="D12" s="3"/>
    </row>
    <row r="13" spans="2:8" x14ac:dyDescent="0.45">
      <c r="B13" s="3"/>
      <c r="C13" s="3"/>
      <c r="D13" s="37"/>
      <c r="E13" s="23"/>
    </row>
    <row r="14" spans="2:8" x14ac:dyDescent="0.45">
      <c r="B14" s="3"/>
      <c r="C14" s="3"/>
      <c r="D14" s="3"/>
    </row>
  </sheetData>
  <phoneticPr fontId="1"/>
  <pageMargins left="0.7" right="0.7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9EA0-040C-4B40-B8D1-D80AE047F6AC}">
  <dimension ref="A1:R21"/>
  <sheetViews>
    <sheetView tabSelected="1" zoomScaleNormal="100" zoomScaleSheetLayoutView="90" workbookViewId="0">
      <selection activeCell="G8" sqref="G8"/>
    </sheetView>
  </sheetViews>
  <sheetFormatPr defaultRowHeight="18" x14ac:dyDescent="0.45"/>
  <cols>
    <col min="1" max="1" width="1.59765625" style="1" customWidth="1"/>
    <col min="2" max="2" width="29.19921875" customWidth="1"/>
    <col min="3" max="3" width="11.59765625" customWidth="1"/>
    <col min="4" max="4" width="11.59765625" style="1" customWidth="1"/>
    <col min="5" max="5" width="13.296875" style="1" customWidth="1"/>
    <col min="6" max="6" width="12" customWidth="1"/>
    <col min="7" max="7" width="14.19921875" style="1" customWidth="1"/>
    <col min="8" max="8" width="8.796875" customWidth="1"/>
  </cols>
  <sheetData>
    <row r="1" spans="2:18" ht="22.2" x14ac:dyDescent="0.45">
      <c r="B1" s="40" t="s">
        <v>62</v>
      </c>
    </row>
    <row r="2" spans="2:18" x14ac:dyDescent="0.45">
      <c r="C2" s="54" t="s">
        <v>55</v>
      </c>
      <c r="D2" s="54"/>
      <c r="E2" s="22" t="s">
        <v>47</v>
      </c>
      <c r="F2" s="22" t="s">
        <v>47</v>
      </c>
      <c r="G2" s="22" t="s">
        <v>48</v>
      </c>
    </row>
    <row r="3" spans="2:18" s="1" customFormat="1" ht="36" x14ac:dyDescent="0.45">
      <c r="B3" s="2" t="s">
        <v>13</v>
      </c>
      <c r="C3" s="2" t="s">
        <v>11</v>
      </c>
      <c r="D3" s="2" t="s">
        <v>12</v>
      </c>
      <c r="E3" s="34" t="s">
        <v>51</v>
      </c>
      <c r="F3" s="2" t="s">
        <v>22</v>
      </c>
      <c r="G3" s="35" t="s">
        <v>52</v>
      </c>
    </row>
    <row r="4" spans="2:18" s="1" customFormat="1" ht="18" customHeight="1" x14ac:dyDescent="0.45">
      <c r="B4" s="7" t="s">
        <v>14</v>
      </c>
      <c r="C4" s="8"/>
      <c r="D4" s="8"/>
      <c r="E4" s="31"/>
      <c r="F4" s="9"/>
      <c r="G4" s="9" t="str">
        <f>IFERROR(F4/E4," ")</f>
        <v xml:space="preserve"> </v>
      </c>
      <c r="H4" s="25"/>
      <c r="I4" s="25"/>
      <c r="J4" s="25"/>
      <c r="K4" s="25"/>
      <c r="L4" s="25"/>
      <c r="M4" s="24"/>
      <c r="N4" s="24"/>
      <c r="O4" s="24"/>
      <c r="P4" s="24"/>
      <c r="Q4" s="24"/>
      <c r="R4" s="24"/>
    </row>
    <row r="5" spans="2:18" s="1" customFormat="1" x14ac:dyDescent="0.45">
      <c r="B5" s="10" t="s">
        <v>15</v>
      </c>
      <c r="C5" s="11"/>
      <c r="D5" s="11"/>
      <c r="E5" s="32"/>
      <c r="F5" s="12"/>
      <c r="G5" s="12" t="str">
        <f t="shared" ref="G5:G11" si="0">IFERROR(F5/E5," ")</f>
        <v xml:space="preserve"> </v>
      </c>
      <c r="H5" s="25"/>
      <c r="I5" s="25"/>
      <c r="J5" s="25"/>
      <c r="K5" s="25"/>
      <c r="L5" s="25"/>
      <c r="M5" s="24"/>
      <c r="N5" s="24"/>
      <c r="O5" s="24"/>
      <c r="P5" s="24"/>
      <c r="Q5" s="24"/>
      <c r="R5" s="24"/>
    </row>
    <row r="6" spans="2:18" s="1" customFormat="1" x14ac:dyDescent="0.45">
      <c r="B6" s="10" t="s">
        <v>16</v>
      </c>
      <c r="C6" s="11"/>
      <c r="D6" s="11"/>
      <c r="E6" s="32"/>
      <c r="F6" s="12"/>
      <c r="G6" s="12" t="str">
        <f t="shared" si="0"/>
        <v xml:space="preserve"> </v>
      </c>
    </row>
    <row r="7" spans="2:18" s="1" customFormat="1" x14ac:dyDescent="0.45">
      <c r="B7" s="10" t="s">
        <v>17</v>
      </c>
      <c r="C7" s="11"/>
      <c r="D7" s="11"/>
      <c r="E7" s="32"/>
      <c r="F7" s="12"/>
      <c r="G7" s="12" t="str">
        <f t="shared" si="0"/>
        <v xml:space="preserve"> </v>
      </c>
    </row>
    <row r="8" spans="2:18" s="1" customFormat="1" x14ac:dyDescent="0.45">
      <c r="B8" s="10" t="s">
        <v>18</v>
      </c>
      <c r="C8" s="11"/>
      <c r="D8" s="11"/>
      <c r="E8" s="32"/>
      <c r="F8" s="12"/>
      <c r="G8" s="12" t="str">
        <f t="shared" si="0"/>
        <v xml:space="preserve"> </v>
      </c>
    </row>
    <row r="9" spans="2:18" s="1" customFormat="1" x14ac:dyDescent="0.45">
      <c r="B9" s="10" t="s">
        <v>19</v>
      </c>
      <c r="C9" s="11"/>
      <c r="D9" s="11"/>
      <c r="E9" s="32"/>
      <c r="F9" s="12"/>
      <c r="G9" s="12" t="str">
        <f t="shared" si="0"/>
        <v xml:space="preserve"> </v>
      </c>
    </row>
    <row r="10" spans="2:18" s="1" customFormat="1" x14ac:dyDescent="0.45">
      <c r="B10" s="10" t="s">
        <v>20</v>
      </c>
      <c r="C10" s="11"/>
      <c r="D10" s="11"/>
      <c r="E10" s="32"/>
      <c r="F10" s="12"/>
      <c r="G10" s="12" t="str">
        <f t="shared" si="0"/>
        <v xml:space="preserve"> </v>
      </c>
    </row>
    <row r="11" spans="2:18" s="1" customFormat="1" x14ac:dyDescent="0.45">
      <c r="B11" s="13" t="s">
        <v>21</v>
      </c>
      <c r="C11" s="14"/>
      <c r="D11" s="14"/>
      <c r="E11" s="33"/>
      <c r="F11" s="15"/>
      <c r="G11" s="15" t="str">
        <f t="shared" si="0"/>
        <v xml:space="preserve"> </v>
      </c>
      <c r="J11" s="1">
        <v>1</v>
      </c>
    </row>
    <row r="12" spans="2:18" s="1" customFormat="1" x14ac:dyDescent="0.45">
      <c r="B12" s="36"/>
      <c r="C12" s="29"/>
      <c r="D12" s="29"/>
      <c r="E12" s="29"/>
      <c r="F12" s="30"/>
      <c r="G12" s="3"/>
      <c r="J12" s="1">
        <v>3</v>
      </c>
    </row>
    <row r="13" spans="2:18" s="1" customFormat="1" x14ac:dyDescent="0.45">
      <c r="B13" s="28" t="s">
        <v>57</v>
      </c>
      <c r="C13" s="39">
        <f>【触らない】定期判定!P22</f>
        <v>0</v>
      </c>
      <c r="D13" s="22" t="s">
        <v>48</v>
      </c>
      <c r="E13" s="29"/>
      <c r="F13" s="30"/>
      <c r="G13" s="3"/>
      <c r="J13" s="1">
        <v>6</v>
      </c>
    </row>
    <row r="14" spans="2:18" x14ac:dyDescent="0.45">
      <c r="B14" s="2" t="s">
        <v>0</v>
      </c>
      <c r="C14" s="26"/>
      <c r="D14" s="22" t="s">
        <v>47</v>
      </c>
      <c r="E14" s="27" t="s">
        <v>50</v>
      </c>
      <c r="F14" s="27"/>
      <c r="G14" s="22"/>
    </row>
    <row r="15" spans="2:18" s="1" customFormat="1" x14ac:dyDescent="0.45">
      <c r="B15" s="2" t="s">
        <v>1</v>
      </c>
      <c r="C15" s="26">
        <f>【触らない】定期判定!P12</f>
        <v>0</v>
      </c>
      <c r="D15" s="22" t="s">
        <v>48</v>
      </c>
      <c r="E15" s="27"/>
      <c r="F15" s="27"/>
      <c r="G15" s="22"/>
    </row>
    <row r="16" spans="2:18" x14ac:dyDescent="0.45">
      <c r="B16" s="47" t="s">
        <v>58</v>
      </c>
      <c r="C16" s="48">
        <f>C13-C14</f>
        <v>0</v>
      </c>
      <c r="D16" s="22" t="s">
        <v>48</v>
      </c>
      <c r="E16" s="22"/>
      <c r="F16" s="27"/>
      <c r="G16" s="22"/>
    </row>
    <row r="17" spans="2:7" x14ac:dyDescent="0.45">
      <c r="B17" s="3"/>
      <c r="C17" s="27"/>
      <c r="D17" s="21"/>
      <c r="E17" s="22"/>
      <c r="F17" s="27"/>
      <c r="G17" s="22"/>
    </row>
    <row r="18" spans="2:7" x14ac:dyDescent="0.45">
      <c r="B18" s="1"/>
      <c r="C18" s="1"/>
      <c r="E18" s="3"/>
      <c r="F18" s="3"/>
    </row>
    <row r="19" spans="2:7" x14ac:dyDescent="0.45">
      <c r="B19" s="3"/>
      <c r="C19" s="3"/>
      <c r="D19" s="3"/>
    </row>
    <row r="20" spans="2:7" x14ac:dyDescent="0.45">
      <c r="B20" s="3"/>
      <c r="C20" s="3"/>
      <c r="D20" s="37"/>
      <c r="E20" s="23"/>
    </row>
    <row r="21" spans="2:7" x14ac:dyDescent="0.45">
      <c r="B21" s="3"/>
      <c r="C21" s="3"/>
      <c r="D21" s="3"/>
    </row>
  </sheetData>
  <mergeCells count="1">
    <mergeCell ref="C2:D2"/>
  </mergeCells>
  <phoneticPr fontId="1"/>
  <dataValidations count="1">
    <dataValidation type="list" allowBlank="1" showInputMessage="1" showErrorMessage="1" sqref="E4:E11" xr:uid="{1F128C35-7478-4214-AB29-18D2BB33AA7D}">
      <formula1>$J$11:$J$14</formula1>
    </dataValidation>
  </dataValidations>
  <pageMargins left="0.7" right="0.7" top="0.75" bottom="0.75" header="0.3" footer="0.3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213A-598B-4994-82FE-47C5014BD822}">
  <dimension ref="A1:Q22"/>
  <sheetViews>
    <sheetView workbookViewId="0">
      <selection activeCell="D15" sqref="D15"/>
    </sheetView>
  </sheetViews>
  <sheetFormatPr defaultRowHeight="18" x14ac:dyDescent="0.45"/>
  <cols>
    <col min="1" max="1" width="11.8984375" style="4" customWidth="1"/>
    <col min="2" max="2" width="11.296875" style="4" customWidth="1"/>
    <col min="3" max="3" width="11.5" style="4" customWidth="1"/>
    <col min="4" max="15" width="8.796875" style="4"/>
    <col min="16" max="16" width="10.59765625" style="4" customWidth="1"/>
    <col min="17" max="16384" width="8.796875" style="4"/>
  </cols>
  <sheetData>
    <row r="1" spans="1:17" x14ac:dyDescent="0.45">
      <c r="A1" s="16" t="s">
        <v>31</v>
      </c>
      <c r="B1" s="16" t="s">
        <v>32</v>
      </c>
      <c r="C1" s="16" t="s">
        <v>33</v>
      </c>
      <c r="D1" s="16" t="s">
        <v>34</v>
      </c>
      <c r="E1" s="16" t="s">
        <v>35</v>
      </c>
      <c r="F1" s="16" t="s">
        <v>36</v>
      </c>
      <c r="G1" s="16" t="s">
        <v>37</v>
      </c>
      <c r="H1" s="16" t="s">
        <v>38</v>
      </c>
      <c r="I1" s="16" t="s">
        <v>39</v>
      </c>
      <c r="J1" s="16" t="s">
        <v>40</v>
      </c>
      <c r="K1" s="16" t="s">
        <v>41</v>
      </c>
      <c r="L1" s="16" t="s">
        <v>42</v>
      </c>
      <c r="M1" s="16" t="s">
        <v>43</v>
      </c>
      <c r="N1" s="16" t="s">
        <v>44</v>
      </c>
      <c r="O1" s="16" t="s">
        <v>45</v>
      </c>
      <c r="P1" s="16" t="s">
        <v>46</v>
      </c>
    </row>
    <row r="2" spans="1:17" x14ac:dyDescent="0.45">
      <c r="A2" s="5" t="s">
        <v>27</v>
      </c>
      <c r="B2" s="6">
        <f>交通費!C4</f>
        <v>0</v>
      </c>
      <c r="C2" s="6">
        <f>交通費!D4</f>
        <v>0</v>
      </c>
      <c r="D2" s="5" t="str">
        <f>IF(AND(ISNUMBER(B2), ISNUMBER(C2), IF(MIN(C2,DATE(2025,4,30))&gt;=MAX(B2,DATE(2025,4,1)), MIN(C2,DATE(2025,4,30))-MAX(B2,DATE(2025,4,1)), 0)&gt;=14), "○", "×")</f>
        <v>×</v>
      </c>
      <c r="E2" s="5" t="str">
        <f>IF(AND(ISNUMBER(B2), ISNUMBER(C2), IF(MIN(C2,DATE(2025,5,31))&gt;=MAX(B2,DATE(2025,5,1)), MIN(C2,DATE(2025,5,31))-MAX(B2,DATE(2025,5,1)), 0)&gt;=15), "○", "×")</f>
        <v>×</v>
      </c>
      <c r="F2" s="5" t="str">
        <f>IF(AND(ISNUMBER(B2), ISNUMBER(C2), IF(MIN(C2,DATE(2025,6,30))&gt;=MAX(B2,DATE(2025,6,1)), MIN(C2,DATE(2025,6,30))-MAX(B2,DATE(2025,6,1)), 0)&gt;=14), "○", "×")</f>
        <v>×</v>
      </c>
      <c r="G2" s="5" t="str">
        <f>IF(AND(ISNUMBER(B2), ISNUMBER(C2), IF(MIN(C2,DATE(2025,7,31))&gt;=MAX(B2,DATE(2025,7,1)), MIN(C2,DATE(2025,7,31))-MAX(B2,DATE(2025,7,1)), 0)&gt;=15), "○", "×")</f>
        <v>×</v>
      </c>
      <c r="H2" s="5" t="str">
        <f>IF(AND(ISNUMBER(B2), ISNUMBER(C2), IF(MIN(C2,DATE(2025,8,31))&gt;=MAX(B2,DATE(2025,8,1)), MIN(C2,DATE(2025,8,31))-MAX(B2,DATE(2025,8,1)), 0)&gt;=15), "○", "×")</f>
        <v>×</v>
      </c>
      <c r="I2" s="5" t="str">
        <f>IF(AND(ISNUMBER(B2), ISNUMBER(C2), IF(MIN(C2,DATE(2025,9,30))&gt;=MAX(B2,DATE(2025,9,1)), MIN(C2,DATE(2025,9,30))-MAX(B2,DATE(2025,9,1)), 0)&gt;=14), "○", "×")</f>
        <v>×</v>
      </c>
      <c r="J2" s="5" t="str">
        <f>IF(AND(ISNUMBER(B2), ISNUMBER(C2), IF(MIN(C2,DATE(2025,10,31))&gt;=MAX(B2,DATE(2025,10,1)), MIN(C2,DATE(2025,10,31))-MAX(B2,DATE(2025,10,1)), 0)&gt;=15), "○", "×")</f>
        <v>×</v>
      </c>
      <c r="K2" s="5" t="str">
        <f>IF(AND(ISNUMBER(B2), ISNUMBER(C2), IF(MIN(C2,DATE(2025,11,30))&gt;=MAX(B2,DATE(2025,11,1)), MIN(C2,DATE(2025,11,30))-MAX(B2,DATE(2025,11,1)), 0)&gt;=14), "○", "×")</f>
        <v>×</v>
      </c>
      <c r="L2" s="5" t="str">
        <f>IF(AND(ISNUMBER(B2), ISNUMBER(C2), IF(MIN(C2,DATE(2025,12,31))&gt;=MAX(B2,DATE(2025,12,1)), MIN(C2,DATE(2025,12,31))-MAX(B2,DATE(2025,12,1)), 0)&gt;=15), "○", "×")</f>
        <v>×</v>
      </c>
      <c r="M2" s="5" t="str">
        <f>IF(AND(ISNUMBER(B2), ISNUMBER(C2), IF(MIN(C2,DATE(2026,1,31))&gt;=MAX(B2,DATE(2026,1,1)), MIN(C2,DATE(2026,1,31))-MAX(B2,DATE(2026,1,1)), 0)&gt;=15), "○", "×")</f>
        <v>×</v>
      </c>
      <c r="N2" s="5" t="str">
        <f>IF(AND(ISNUMBER(B2), ISNUMBER(C2), IF(MIN(C2,DATE(2026,2,28))&gt;=MAX(B2,DATE(2026,2,1)), MIN(C2,DATE(2026,2,28))-MAX(B2,DATE(2026,2,1)), 0)&gt;=13), "○", "×")</f>
        <v>×</v>
      </c>
      <c r="O2" s="5" t="str">
        <f>IF(AND(ISNUMBER(B2),ISNUMBER(C2),IF(MIN(C2,DATE(2026,3,31))&gt;=MAX(B2,DATE(2026,3,1)),MIN(C2,DATE(2026,3,31))-MAX(B2,DATE(2026,3,1)),0)&gt;=15),"○","×")</f>
        <v>×</v>
      </c>
      <c r="P2" s="5">
        <f>COUNTIF(D2:O2,"○")</f>
        <v>0</v>
      </c>
    </row>
    <row r="3" spans="1:17" x14ac:dyDescent="0.45">
      <c r="A3" s="5" t="s">
        <v>26</v>
      </c>
      <c r="B3" s="6">
        <f>交通費!C5</f>
        <v>0</v>
      </c>
      <c r="C3" s="6">
        <f>交通費!D5</f>
        <v>0</v>
      </c>
      <c r="D3" s="5" t="str">
        <f t="shared" ref="D3:D9" si="0">IF(AND(ISNUMBER(B3), ISNUMBER(C3), IF(MIN(C3,DATE(2025,4,30))&gt;=MAX(B3,DATE(2025,4,1)), MIN(C3,DATE(2025,4,30))-MAX(B3,DATE(2025,4,1)), 0)&gt;=14), "○", "×")</f>
        <v>×</v>
      </c>
      <c r="E3" s="5" t="str">
        <f t="shared" ref="E3:E9" si="1">IF(AND(ISNUMBER(B3), ISNUMBER(C3), IF(MIN(C3,DATE(2025,5,31))&gt;=MAX(B3,DATE(2025,5,1)), MIN(C3,DATE(2025,5,31))-MAX(B3,DATE(2025,5,1)), 0)&gt;=15), "○", "×")</f>
        <v>×</v>
      </c>
      <c r="F3" s="5" t="str">
        <f t="shared" ref="F3:F9" si="2">IF(AND(ISNUMBER(B3), ISNUMBER(C3), IF(MIN(C3,DATE(2025,6,30))&gt;=MAX(B3,DATE(2025,6,1)), MIN(C3,DATE(2025,6,30))-MAX(B3,DATE(2025,6,1)), 0)&gt;=14), "○", "×")</f>
        <v>×</v>
      </c>
      <c r="G3" s="5" t="str">
        <f t="shared" ref="G3:G9" si="3">IF(AND(ISNUMBER(B3), ISNUMBER(C3), IF(MIN(C3,DATE(2025,7,31))&gt;=MAX(B3,DATE(2025,7,1)), MIN(C3,DATE(2025,7,31))-MAX(B3,DATE(2025,7,1)), 0)&gt;=15), "○", "×")</f>
        <v>×</v>
      </c>
      <c r="H3" s="5" t="str">
        <f t="shared" ref="H3:H9" si="4">IF(AND(ISNUMBER(B3), ISNUMBER(C3), IF(MIN(C3,DATE(2025,8,31))&gt;=MAX(B3,DATE(2025,8,1)), MIN(C3,DATE(2025,8,31))-MAX(B3,DATE(2025,8,1)), 0)&gt;=15), "○", "×")</f>
        <v>×</v>
      </c>
      <c r="I3" s="5" t="str">
        <f t="shared" ref="I3:I9" si="5">IF(AND(ISNUMBER(B3), ISNUMBER(C3), IF(MIN(C3,DATE(2025,9,30))&gt;=MAX(B3,DATE(2025,9,1)), MIN(C3,DATE(2025,9,30))-MAX(B3,DATE(2025,9,1)), 0)&gt;=14), "○", "×")</f>
        <v>×</v>
      </c>
      <c r="J3" s="5" t="str">
        <f t="shared" ref="J3:J9" si="6">IF(AND(ISNUMBER(B3), ISNUMBER(C3), IF(MIN(C3,DATE(2025,10,31))&gt;=MAX(B3,DATE(2025,10,1)), MIN(C3,DATE(2025,10,31))-MAX(B3,DATE(2025,10,1)), 0)&gt;=15), "○", "×")</f>
        <v>×</v>
      </c>
      <c r="K3" s="5" t="str">
        <f t="shared" ref="K3:K9" si="7">IF(AND(ISNUMBER(B3), ISNUMBER(C3), IF(MIN(C3,DATE(2025,11,30))&gt;=MAX(B3,DATE(2025,11,1)), MIN(C3,DATE(2025,11,30))-MAX(B3,DATE(2025,11,1)), 0)&gt;=14), "○", "×")</f>
        <v>×</v>
      </c>
      <c r="L3" s="5" t="str">
        <f t="shared" ref="L3:L9" si="8">IF(AND(ISNUMBER(B3), ISNUMBER(C3), IF(MIN(C3,DATE(2025,12,31))&gt;=MAX(B3,DATE(2025,12,1)), MIN(C3,DATE(2025,12,31))-MAX(B3,DATE(2025,12,1)), 0)&gt;=15), "○", "×")</f>
        <v>×</v>
      </c>
      <c r="M3" s="5" t="str">
        <f t="shared" ref="M3:M9" si="9">IF(AND(ISNUMBER(B3), ISNUMBER(C3), IF(MIN(C3,DATE(2026,1,31))&gt;=MAX(B3,DATE(2026,1,1)), MIN(C3,DATE(2026,1,31))-MAX(B3,DATE(2026,1,1)), 0)&gt;=15), "○", "×")</f>
        <v>×</v>
      </c>
      <c r="N3" s="5" t="str">
        <f t="shared" ref="N3:N9" si="10">IF(AND(ISNUMBER(B3), ISNUMBER(C3), IF(MIN(C3,DATE(2026,2,28))&gt;=MAX(B3,DATE(2026,2,1)), MIN(C3,DATE(2026,2,28))-MAX(B3,DATE(2026,2,1)), 0)&gt;=13), "○", "×")</f>
        <v>×</v>
      </c>
      <c r="O3" s="5" t="str">
        <f>IF(AND(ISNUMBER(B3),ISNUMBER(C3),IF(MIN(C3,DATE(2026,3,31))&gt;=MAX(B3,DATE(2026,3,1)),MIN(C3,DATE(2026,3,31))-MAX(B3,DATE(2026,3,1)),0)&gt;=15),"○","×")</f>
        <v>×</v>
      </c>
      <c r="P3" s="5">
        <f t="shared" ref="P3:P9" si="11">COUNTIF(D3:O3,"○")</f>
        <v>0</v>
      </c>
    </row>
    <row r="4" spans="1:17" x14ac:dyDescent="0.45">
      <c r="A4" s="5" t="s">
        <v>25</v>
      </c>
      <c r="B4" s="6">
        <f>交通費!C6</f>
        <v>0</v>
      </c>
      <c r="C4" s="6">
        <f>交通費!D6</f>
        <v>0</v>
      </c>
      <c r="D4" s="5" t="str">
        <f>IF(AND(ISNUMBER(B4), ISNUMBER(C4), IF(MIN(C4,DATE(2025,4,30))&gt;=MAX(B4,DATE(2025,4,1)), MIN(C4,DATE(2025,4,30))-MAX(B4,DATE(2025,4,1)), 0)&gt;=14), "○", "×")</f>
        <v>×</v>
      </c>
      <c r="E4" s="5" t="str">
        <f t="shared" si="1"/>
        <v>×</v>
      </c>
      <c r="F4" s="5" t="str">
        <f t="shared" si="2"/>
        <v>×</v>
      </c>
      <c r="G4" s="5" t="str">
        <f t="shared" si="3"/>
        <v>×</v>
      </c>
      <c r="H4" s="5" t="str">
        <f t="shared" si="4"/>
        <v>×</v>
      </c>
      <c r="I4" s="5" t="str">
        <f>IF(AND(ISNUMBER(B4), ISNUMBER(C4), IF(MIN(C4,DATE(2025,9,30))&gt;=MAX(B4,DATE(2025,9,1)), MIN(C4,DATE(2025,9,30))-MAX(B4,DATE(2025,9,1)), 0)&gt;=14), "○", "×")</f>
        <v>×</v>
      </c>
      <c r="J4" s="5" t="str">
        <f t="shared" si="6"/>
        <v>×</v>
      </c>
      <c r="K4" s="5" t="str">
        <f t="shared" si="7"/>
        <v>×</v>
      </c>
      <c r="L4" s="5" t="str">
        <f t="shared" si="8"/>
        <v>×</v>
      </c>
      <c r="M4" s="5" t="str">
        <f t="shared" si="9"/>
        <v>×</v>
      </c>
      <c r="N4" s="5" t="str">
        <f t="shared" si="10"/>
        <v>×</v>
      </c>
      <c r="O4" s="5" t="str">
        <f t="shared" ref="O4:O9" si="12">IF(AND(ISNUMBER(B4),ISNUMBER(C4),IF(MIN(C4,DATE(2026,3,31))&gt;=MAX(B4,DATE(2026,3,1)),MIN(C4,DATE(2026,3,31))-MAX(B4,DATE(2026,3,1)),0)&gt;=15),"○","×")</f>
        <v>×</v>
      </c>
      <c r="P4" s="5">
        <f t="shared" si="11"/>
        <v>0</v>
      </c>
    </row>
    <row r="5" spans="1:17" x14ac:dyDescent="0.45">
      <c r="A5" s="5" t="s">
        <v>24</v>
      </c>
      <c r="B5" s="6">
        <f>交通費!C7</f>
        <v>0</v>
      </c>
      <c r="C5" s="6">
        <f>交通費!D7</f>
        <v>0</v>
      </c>
      <c r="D5" s="5" t="str">
        <f t="shared" si="0"/>
        <v>×</v>
      </c>
      <c r="E5" s="5" t="str">
        <f t="shared" si="1"/>
        <v>×</v>
      </c>
      <c r="F5" s="5" t="str">
        <f t="shared" si="2"/>
        <v>×</v>
      </c>
      <c r="G5" s="5" t="str">
        <f t="shared" si="3"/>
        <v>×</v>
      </c>
      <c r="H5" s="5" t="str">
        <f t="shared" si="4"/>
        <v>×</v>
      </c>
      <c r="I5" s="5" t="str">
        <f t="shared" si="5"/>
        <v>×</v>
      </c>
      <c r="J5" s="5" t="str">
        <f t="shared" si="6"/>
        <v>×</v>
      </c>
      <c r="K5" s="5" t="str">
        <f t="shared" si="7"/>
        <v>×</v>
      </c>
      <c r="L5" s="5" t="str">
        <f t="shared" si="8"/>
        <v>×</v>
      </c>
      <c r="M5" s="5" t="str">
        <f t="shared" si="9"/>
        <v>×</v>
      </c>
      <c r="N5" s="5" t="str">
        <f t="shared" si="10"/>
        <v>×</v>
      </c>
      <c r="O5" s="5" t="str">
        <f t="shared" si="12"/>
        <v>×</v>
      </c>
      <c r="P5" s="5">
        <f t="shared" si="11"/>
        <v>0</v>
      </c>
    </row>
    <row r="6" spans="1:17" x14ac:dyDescent="0.45">
      <c r="A6" s="5" t="s">
        <v>23</v>
      </c>
      <c r="B6" s="6">
        <f>交通費!C8</f>
        <v>0</v>
      </c>
      <c r="C6" s="6">
        <f>交通費!D8</f>
        <v>0</v>
      </c>
      <c r="D6" s="5" t="str">
        <f t="shared" si="0"/>
        <v>×</v>
      </c>
      <c r="E6" s="5" t="str">
        <f t="shared" si="1"/>
        <v>×</v>
      </c>
      <c r="F6" s="5" t="str">
        <f t="shared" si="2"/>
        <v>×</v>
      </c>
      <c r="G6" s="5" t="str">
        <f t="shared" si="3"/>
        <v>×</v>
      </c>
      <c r="H6" s="5" t="str">
        <f t="shared" si="4"/>
        <v>×</v>
      </c>
      <c r="I6" s="5" t="str">
        <f t="shared" si="5"/>
        <v>×</v>
      </c>
      <c r="J6" s="5" t="str">
        <f t="shared" si="6"/>
        <v>×</v>
      </c>
      <c r="K6" s="5" t="str">
        <f t="shared" si="7"/>
        <v>×</v>
      </c>
      <c r="L6" s="5" t="str">
        <f t="shared" si="8"/>
        <v>×</v>
      </c>
      <c r="M6" s="5" t="str">
        <f t="shared" si="9"/>
        <v>×</v>
      </c>
      <c r="N6" s="5" t="str">
        <f t="shared" si="10"/>
        <v>×</v>
      </c>
      <c r="O6" s="5" t="str">
        <f t="shared" si="12"/>
        <v>×</v>
      </c>
      <c r="P6" s="5">
        <f t="shared" si="11"/>
        <v>0</v>
      </c>
    </row>
    <row r="7" spans="1:17" x14ac:dyDescent="0.45">
      <c r="A7" s="5" t="s">
        <v>28</v>
      </c>
      <c r="B7" s="6">
        <f>交通費!C9</f>
        <v>0</v>
      </c>
      <c r="C7" s="6">
        <f>交通費!D9</f>
        <v>0</v>
      </c>
      <c r="D7" s="5" t="str">
        <f t="shared" si="0"/>
        <v>×</v>
      </c>
      <c r="E7" s="5" t="str">
        <f t="shared" si="1"/>
        <v>×</v>
      </c>
      <c r="F7" s="5" t="str">
        <f t="shared" si="2"/>
        <v>×</v>
      </c>
      <c r="G7" s="5" t="str">
        <f t="shared" si="3"/>
        <v>×</v>
      </c>
      <c r="H7" s="5" t="str">
        <f t="shared" si="4"/>
        <v>×</v>
      </c>
      <c r="I7" s="5" t="str">
        <f t="shared" si="5"/>
        <v>×</v>
      </c>
      <c r="J7" s="5" t="str">
        <f t="shared" si="6"/>
        <v>×</v>
      </c>
      <c r="K7" s="5" t="str">
        <f t="shared" si="7"/>
        <v>×</v>
      </c>
      <c r="L7" s="5" t="str">
        <f t="shared" si="8"/>
        <v>×</v>
      </c>
      <c r="M7" s="5" t="str">
        <f t="shared" si="9"/>
        <v>×</v>
      </c>
      <c r="N7" s="5" t="str">
        <f t="shared" si="10"/>
        <v>×</v>
      </c>
      <c r="O7" s="5" t="str">
        <f t="shared" si="12"/>
        <v>×</v>
      </c>
      <c r="P7" s="5">
        <f t="shared" si="11"/>
        <v>0</v>
      </c>
    </row>
    <row r="8" spans="1:17" x14ac:dyDescent="0.45">
      <c r="A8" s="5" t="s">
        <v>29</v>
      </c>
      <c r="B8" s="6">
        <f>交通費!C10</f>
        <v>0</v>
      </c>
      <c r="C8" s="6">
        <f>交通費!D10</f>
        <v>0</v>
      </c>
      <c r="D8" s="5" t="str">
        <f t="shared" si="0"/>
        <v>×</v>
      </c>
      <c r="E8" s="5" t="str">
        <f t="shared" si="1"/>
        <v>×</v>
      </c>
      <c r="F8" s="5" t="str">
        <f t="shared" si="2"/>
        <v>×</v>
      </c>
      <c r="G8" s="5" t="str">
        <f t="shared" si="3"/>
        <v>×</v>
      </c>
      <c r="H8" s="5" t="str">
        <f t="shared" si="4"/>
        <v>×</v>
      </c>
      <c r="I8" s="5" t="str">
        <f t="shared" si="5"/>
        <v>×</v>
      </c>
      <c r="J8" s="5" t="str">
        <f t="shared" si="6"/>
        <v>×</v>
      </c>
      <c r="K8" s="5" t="str">
        <f t="shared" si="7"/>
        <v>×</v>
      </c>
      <c r="L8" s="5" t="str">
        <f t="shared" si="8"/>
        <v>×</v>
      </c>
      <c r="M8" s="5" t="str">
        <f t="shared" si="9"/>
        <v>×</v>
      </c>
      <c r="N8" s="5" t="str">
        <f t="shared" si="10"/>
        <v>×</v>
      </c>
      <c r="O8" s="5" t="str">
        <f t="shared" si="12"/>
        <v>×</v>
      </c>
      <c r="P8" s="5">
        <f t="shared" si="11"/>
        <v>0</v>
      </c>
    </row>
    <row r="9" spans="1:17" ht="18.600000000000001" thickBot="1" x14ac:dyDescent="0.5">
      <c r="A9" s="17" t="s">
        <v>30</v>
      </c>
      <c r="B9" s="6">
        <f>交通費!C11</f>
        <v>0</v>
      </c>
      <c r="C9" s="6">
        <f>交通費!D11</f>
        <v>0</v>
      </c>
      <c r="D9" s="5" t="str">
        <f t="shared" si="0"/>
        <v>×</v>
      </c>
      <c r="E9" s="5" t="str">
        <f t="shared" si="1"/>
        <v>×</v>
      </c>
      <c r="F9" s="5" t="str">
        <f t="shared" si="2"/>
        <v>×</v>
      </c>
      <c r="G9" s="5" t="str">
        <f t="shared" si="3"/>
        <v>×</v>
      </c>
      <c r="H9" s="5" t="str">
        <f t="shared" si="4"/>
        <v>×</v>
      </c>
      <c r="I9" s="5" t="str">
        <f t="shared" si="5"/>
        <v>×</v>
      </c>
      <c r="J9" s="5" t="str">
        <f t="shared" si="6"/>
        <v>×</v>
      </c>
      <c r="K9" s="5" t="str">
        <f t="shared" si="7"/>
        <v>×</v>
      </c>
      <c r="L9" s="5" t="str">
        <f t="shared" si="8"/>
        <v>×</v>
      </c>
      <c r="M9" s="5" t="str">
        <f t="shared" si="9"/>
        <v>×</v>
      </c>
      <c r="N9" s="5" t="str">
        <f t="shared" si="10"/>
        <v>×</v>
      </c>
      <c r="O9" s="5" t="str">
        <f t="shared" si="12"/>
        <v>×</v>
      </c>
      <c r="P9" s="17">
        <f t="shared" si="11"/>
        <v>0</v>
      </c>
    </row>
    <row r="10" spans="1:17" ht="18.600000000000001" thickTop="1" x14ac:dyDescent="0.45">
      <c r="A10" s="55" t="s">
        <v>59</v>
      </c>
      <c r="B10" s="56"/>
      <c r="C10" s="57"/>
      <c r="D10" s="18">
        <f>IF(COUNTIF(D2:D9,"○"),1,0)</f>
        <v>0</v>
      </c>
      <c r="E10" s="18">
        <f t="shared" ref="E10:O10" si="13">IF(COUNTIF(E2:E9,"○"),1,0)</f>
        <v>0</v>
      </c>
      <c r="F10" s="18">
        <f t="shared" si="13"/>
        <v>0</v>
      </c>
      <c r="G10" s="18">
        <f t="shared" si="13"/>
        <v>0</v>
      </c>
      <c r="H10" s="18">
        <f t="shared" si="13"/>
        <v>0</v>
      </c>
      <c r="I10" s="18">
        <f t="shared" si="13"/>
        <v>0</v>
      </c>
      <c r="J10" s="18">
        <f t="shared" si="13"/>
        <v>0</v>
      </c>
      <c r="K10" s="18">
        <f t="shared" si="13"/>
        <v>0</v>
      </c>
      <c r="L10" s="18">
        <f t="shared" si="13"/>
        <v>0</v>
      </c>
      <c r="M10" s="18">
        <f t="shared" si="13"/>
        <v>0</v>
      </c>
      <c r="N10" s="18">
        <f t="shared" si="13"/>
        <v>0</v>
      </c>
      <c r="O10" s="18">
        <f t="shared" si="13"/>
        <v>0</v>
      </c>
      <c r="P10" s="49">
        <f>SUM(D10:O10)</f>
        <v>0</v>
      </c>
    </row>
    <row r="11" spans="1:17" x14ac:dyDescent="0.45">
      <c r="A11" s="59" t="s">
        <v>60</v>
      </c>
      <c r="B11" s="60"/>
      <c r="C11" s="61"/>
      <c r="D11" s="52">
        <f>IF(SUM(D14:D21)&gt;=10000,1,0)</f>
        <v>0</v>
      </c>
      <c r="E11" s="52">
        <f t="shared" ref="D11:O11" si="14">IF(SUM(E14:E21)&gt;=10000,1,0)</f>
        <v>0</v>
      </c>
      <c r="F11" s="52">
        <f t="shared" si="14"/>
        <v>0</v>
      </c>
      <c r="G11" s="52">
        <f t="shared" si="14"/>
        <v>0</v>
      </c>
      <c r="H11" s="52">
        <f t="shared" si="14"/>
        <v>0</v>
      </c>
      <c r="I11" s="52">
        <f t="shared" si="14"/>
        <v>0</v>
      </c>
      <c r="J11" s="52">
        <f t="shared" si="14"/>
        <v>0</v>
      </c>
      <c r="K11" s="52">
        <f t="shared" si="14"/>
        <v>0</v>
      </c>
      <c r="L11" s="52">
        <f t="shared" si="14"/>
        <v>0</v>
      </c>
      <c r="M11" s="52">
        <f t="shared" si="14"/>
        <v>0</v>
      </c>
      <c r="N11" s="52">
        <f t="shared" si="14"/>
        <v>0</v>
      </c>
      <c r="O11" s="52">
        <f t="shared" si="14"/>
        <v>0</v>
      </c>
      <c r="P11" s="53">
        <f>SUM(D11:O11)</f>
        <v>0</v>
      </c>
    </row>
    <row r="12" spans="1:17" x14ac:dyDescent="0.45">
      <c r="A12" s="62" t="s">
        <v>61</v>
      </c>
      <c r="B12" s="62"/>
      <c r="C12" s="62"/>
      <c r="D12" s="51">
        <f>IF(SUM(D10:D11)=2,1,0)</f>
        <v>0</v>
      </c>
      <c r="E12" s="51">
        <f t="shared" ref="E12:O12" si="15">IF(SUM(E10:E11)=2,1,0)</f>
        <v>0</v>
      </c>
      <c r="F12" s="51">
        <f t="shared" si="15"/>
        <v>0</v>
      </c>
      <c r="G12" s="51">
        <f t="shared" si="15"/>
        <v>0</v>
      </c>
      <c r="H12" s="51">
        <f t="shared" si="15"/>
        <v>0</v>
      </c>
      <c r="I12" s="51">
        <f t="shared" si="15"/>
        <v>0</v>
      </c>
      <c r="J12" s="51">
        <f t="shared" si="15"/>
        <v>0</v>
      </c>
      <c r="K12" s="51">
        <f t="shared" si="15"/>
        <v>0</v>
      </c>
      <c r="L12" s="51">
        <f t="shared" si="15"/>
        <v>0</v>
      </c>
      <c r="M12" s="51">
        <f t="shared" si="15"/>
        <v>0</v>
      </c>
      <c r="N12" s="51">
        <f t="shared" si="15"/>
        <v>0</v>
      </c>
      <c r="O12" s="51">
        <f t="shared" si="15"/>
        <v>0</v>
      </c>
      <c r="P12" s="50">
        <f>SUM(D12:O12)</f>
        <v>0</v>
      </c>
    </row>
    <row r="13" spans="1:17" x14ac:dyDescent="0.45">
      <c r="A13" s="44"/>
      <c r="B13" s="41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  <c r="Q13" s="42"/>
    </row>
    <row r="14" spans="1:17" x14ac:dyDescent="0.45">
      <c r="A14" s="5" t="s">
        <v>27</v>
      </c>
      <c r="B14" s="45"/>
      <c r="C14" s="45"/>
      <c r="D14" s="5" t="str">
        <f>IF(D2="○",交通費!$G4," ")</f>
        <v xml:space="preserve"> </v>
      </c>
      <c r="E14" s="5" t="str">
        <f>IF(E2="○",交通費!$G4," ")</f>
        <v xml:space="preserve"> </v>
      </c>
      <c r="F14" s="5" t="str">
        <f>IF(F2="○",交通費!$G4," ")</f>
        <v xml:space="preserve"> </v>
      </c>
      <c r="G14" s="5" t="str">
        <f>IF(G2="○",交通費!$G4," ")</f>
        <v xml:space="preserve"> </v>
      </c>
      <c r="H14" s="5" t="str">
        <f>IF(H2="○",交通費!$G4," ")</f>
        <v xml:space="preserve"> </v>
      </c>
      <c r="I14" s="5" t="str">
        <f>IF(I2="○",交通費!$G4," ")</f>
        <v xml:space="preserve"> </v>
      </c>
      <c r="J14" s="5" t="str">
        <f>IF(J2="○",交通費!$G4," ")</f>
        <v xml:space="preserve"> </v>
      </c>
      <c r="K14" s="5" t="str">
        <f>IF(K2="○",交通費!$G4," ")</f>
        <v xml:space="preserve"> </v>
      </c>
      <c r="L14" s="5" t="str">
        <f>IF(L2="○",交通費!$G4," ")</f>
        <v xml:space="preserve"> </v>
      </c>
      <c r="M14" s="5" t="str">
        <f>IF(M2="○",交通費!$G4," ")</f>
        <v xml:space="preserve"> </v>
      </c>
      <c r="N14" s="5" t="str">
        <f>IF(N2="○",交通費!$G4," ")</f>
        <v xml:space="preserve"> </v>
      </c>
      <c r="O14" s="5" t="str">
        <f>IF(O2="○",交通費!$G4," ")</f>
        <v xml:space="preserve"> </v>
      </c>
      <c r="P14" s="5"/>
    </row>
    <row r="15" spans="1:17" x14ac:dyDescent="0.45">
      <c r="A15" s="5" t="s">
        <v>26</v>
      </c>
      <c r="B15" s="45"/>
      <c r="C15" s="45"/>
      <c r="D15" s="5" t="str">
        <f>IF(D3="○",交通費!$G5," ")</f>
        <v xml:space="preserve"> </v>
      </c>
      <c r="E15" s="5" t="str">
        <f>IF(E3="○",交通費!$G5," ")</f>
        <v xml:space="preserve"> </v>
      </c>
      <c r="F15" s="5" t="str">
        <f>IF(F3="○",交通費!$G5," ")</f>
        <v xml:space="preserve"> </v>
      </c>
      <c r="G15" s="5" t="str">
        <f>IF(G3="○",交通費!$G5," ")</f>
        <v xml:space="preserve"> </v>
      </c>
      <c r="H15" s="5" t="str">
        <f>IF(H3="○",交通費!$G5," ")</f>
        <v xml:space="preserve"> </v>
      </c>
      <c r="I15" s="5" t="str">
        <f>IF(I3="○",交通費!$G5," ")</f>
        <v xml:space="preserve"> </v>
      </c>
      <c r="J15" s="5" t="str">
        <f>IF(J3="○",交通費!$G5," ")</f>
        <v xml:space="preserve"> </v>
      </c>
      <c r="K15" s="5" t="str">
        <f>IF(K3="○",交通費!$G5," ")</f>
        <v xml:space="preserve"> </v>
      </c>
      <c r="L15" s="5" t="str">
        <f>IF(L3="○",交通費!$G5," ")</f>
        <v xml:space="preserve"> </v>
      </c>
      <c r="M15" s="5" t="str">
        <f>IF(M3="○",交通費!$G5," ")</f>
        <v xml:space="preserve"> </v>
      </c>
      <c r="N15" s="5" t="str">
        <f>IF(N3="○",交通費!$G5," ")</f>
        <v xml:space="preserve"> </v>
      </c>
      <c r="O15" s="5" t="str">
        <f>IF(O3="○",交通費!$G5," ")</f>
        <v xml:space="preserve"> </v>
      </c>
      <c r="P15" s="5"/>
    </row>
    <row r="16" spans="1:17" x14ac:dyDescent="0.45">
      <c r="A16" s="5" t="s">
        <v>25</v>
      </c>
      <c r="B16" s="45"/>
      <c r="C16" s="45"/>
      <c r="D16" s="5" t="str">
        <f>IF(D4="○",交通費!$G6," ")</f>
        <v xml:space="preserve"> </v>
      </c>
      <c r="E16" s="5" t="str">
        <f>IF(E4="○",交通費!$G6," ")</f>
        <v xml:space="preserve"> </v>
      </c>
      <c r="F16" s="5" t="str">
        <f>IF(F4="○",交通費!$G6," ")</f>
        <v xml:space="preserve"> </v>
      </c>
      <c r="G16" s="5" t="str">
        <f>IF(G4="○",交通費!$G6," ")</f>
        <v xml:space="preserve"> </v>
      </c>
      <c r="H16" s="5" t="str">
        <f>IF(H4="○",交通費!$G6," ")</f>
        <v xml:space="preserve"> </v>
      </c>
      <c r="I16" s="5" t="str">
        <f>IF(I4="○",交通費!$G6," ")</f>
        <v xml:space="preserve"> </v>
      </c>
      <c r="J16" s="5" t="str">
        <f>IF(J4="○",交通費!$G6," ")</f>
        <v xml:space="preserve"> </v>
      </c>
      <c r="K16" s="5" t="str">
        <f>IF(K4="○",交通費!$G6," ")</f>
        <v xml:space="preserve"> </v>
      </c>
      <c r="L16" s="5" t="str">
        <f>IF(L4="○",交通費!$G6," ")</f>
        <v xml:space="preserve"> </v>
      </c>
      <c r="M16" s="5" t="str">
        <f>IF(M4="○",交通費!$G6," ")</f>
        <v xml:space="preserve"> </v>
      </c>
      <c r="N16" s="5" t="str">
        <f>IF(N4="○",交通費!$G6," ")</f>
        <v xml:space="preserve"> </v>
      </c>
      <c r="O16" s="5" t="str">
        <f>IF(O4="○",交通費!$G6," ")</f>
        <v xml:space="preserve"> </v>
      </c>
      <c r="P16" s="5"/>
    </row>
    <row r="17" spans="1:16" x14ac:dyDescent="0.45">
      <c r="A17" s="5" t="s">
        <v>24</v>
      </c>
      <c r="B17" s="45"/>
      <c r="C17" s="45"/>
      <c r="D17" s="5" t="str">
        <f>IF(D5="○",交通費!$G7," ")</f>
        <v xml:space="preserve"> </v>
      </c>
      <c r="E17" s="5" t="str">
        <f>IF(E5="○",交通費!$G7," ")</f>
        <v xml:space="preserve"> </v>
      </c>
      <c r="F17" s="5" t="str">
        <f>IF(F5="○",交通費!$G7," ")</f>
        <v xml:space="preserve"> </v>
      </c>
      <c r="G17" s="5" t="str">
        <f>IF(G5="○",交通費!$G7," ")</f>
        <v xml:space="preserve"> </v>
      </c>
      <c r="H17" s="5" t="str">
        <f>IF(H5="○",交通費!$G7," ")</f>
        <v xml:space="preserve"> </v>
      </c>
      <c r="I17" s="5" t="str">
        <f>IF(I5="○",交通費!$G7," ")</f>
        <v xml:space="preserve"> </v>
      </c>
      <c r="J17" s="5" t="str">
        <f>IF(J5="○",交通費!$G7," ")</f>
        <v xml:space="preserve"> </v>
      </c>
      <c r="K17" s="5" t="str">
        <f>IF(K5="○",交通費!$G7," ")</f>
        <v xml:space="preserve"> </v>
      </c>
      <c r="L17" s="5" t="str">
        <f>IF(L5="○",交通費!$G7," ")</f>
        <v xml:space="preserve"> </v>
      </c>
      <c r="M17" s="5" t="str">
        <f>IF(M5="○",交通費!$G7," ")</f>
        <v xml:space="preserve"> </v>
      </c>
      <c r="N17" s="5" t="str">
        <f>IF(N5="○",交通費!$G7," ")</f>
        <v xml:space="preserve"> </v>
      </c>
      <c r="O17" s="5" t="str">
        <f>IF(O5="○",交通費!$G7," ")</f>
        <v xml:space="preserve"> </v>
      </c>
      <c r="P17" s="5"/>
    </row>
    <row r="18" spans="1:16" x14ac:dyDescent="0.45">
      <c r="A18" s="5" t="s">
        <v>23</v>
      </c>
      <c r="B18" s="45"/>
      <c r="C18" s="45"/>
      <c r="D18" s="5" t="str">
        <f>IF(D6="○",交通費!$G8," ")</f>
        <v xml:space="preserve"> </v>
      </c>
      <c r="E18" s="5" t="str">
        <f>IF(E6="○",交通費!$G8," ")</f>
        <v xml:space="preserve"> </v>
      </c>
      <c r="F18" s="5" t="str">
        <f>IF(F6="○",交通費!$G8," ")</f>
        <v xml:space="preserve"> </v>
      </c>
      <c r="G18" s="5" t="str">
        <f>IF(G6="○",交通費!$G8," ")</f>
        <v xml:space="preserve"> </v>
      </c>
      <c r="H18" s="5" t="str">
        <f>IF(H6="○",交通費!$G8," ")</f>
        <v xml:space="preserve"> </v>
      </c>
      <c r="I18" s="5" t="str">
        <f>IF(I6="○",交通費!$G8," ")</f>
        <v xml:space="preserve"> </v>
      </c>
      <c r="J18" s="5" t="str">
        <f>IF(J6="○",交通費!$G8," ")</f>
        <v xml:space="preserve"> </v>
      </c>
      <c r="K18" s="5" t="str">
        <f>IF(K6="○",交通費!$G8," ")</f>
        <v xml:space="preserve"> </v>
      </c>
      <c r="L18" s="5" t="str">
        <f>IF(L6="○",交通費!$G8," ")</f>
        <v xml:space="preserve"> </v>
      </c>
      <c r="M18" s="5" t="str">
        <f>IF(M6="○",交通費!$G8," ")</f>
        <v xml:space="preserve"> </v>
      </c>
      <c r="N18" s="5" t="str">
        <f>IF(N6="○",交通費!$G8," ")</f>
        <v xml:space="preserve"> </v>
      </c>
      <c r="O18" s="5" t="str">
        <f>IF(O6="○",交通費!$G8," ")</f>
        <v xml:space="preserve"> </v>
      </c>
      <c r="P18" s="5"/>
    </row>
    <row r="19" spans="1:16" x14ac:dyDescent="0.45">
      <c r="A19" s="5" t="s">
        <v>28</v>
      </c>
      <c r="B19" s="45"/>
      <c r="C19" s="45"/>
      <c r="D19" s="5" t="str">
        <f>IF(D7="○",交通費!$G9," ")</f>
        <v xml:space="preserve"> </v>
      </c>
      <c r="E19" s="5" t="str">
        <f>IF(E7="○",交通費!$G9," ")</f>
        <v xml:space="preserve"> </v>
      </c>
      <c r="F19" s="5" t="str">
        <f>IF(F7="○",交通費!$G9," ")</f>
        <v xml:space="preserve"> </v>
      </c>
      <c r="G19" s="5" t="str">
        <f>IF(G7="○",交通費!$G9," ")</f>
        <v xml:space="preserve"> </v>
      </c>
      <c r="H19" s="5" t="str">
        <f>IF(H7="○",交通費!$G9," ")</f>
        <v xml:space="preserve"> </v>
      </c>
      <c r="I19" s="5" t="str">
        <f>IF(I7="○",交通費!$G9," ")</f>
        <v xml:space="preserve"> </v>
      </c>
      <c r="J19" s="5" t="str">
        <f>IF(J7="○",交通費!$G9," ")</f>
        <v xml:space="preserve"> </v>
      </c>
      <c r="K19" s="5" t="str">
        <f>IF(K7="○",交通費!$G9," ")</f>
        <v xml:space="preserve"> </v>
      </c>
      <c r="L19" s="5" t="str">
        <f>IF(L7="○",交通費!$G9," ")</f>
        <v xml:space="preserve"> </v>
      </c>
      <c r="M19" s="5" t="str">
        <f>IF(M7="○",交通費!$G9," ")</f>
        <v xml:space="preserve"> </v>
      </c>
      <c r="N19" s="5" t="str">
        <f>IF(N7="○",交通費!$G9," ")</f>
        <v xml:space="preserve"> </v>
      </c>
      <c r="O19" s="5" t="str">
        <f>IF(O7="○",交通費!$G9," ")</f>
        <v xml:space="preserve"> </v>
      </c>
      <c r="P19" s="5"/>
    </row>
    <row r="20" spans="1:16" x14ac:dyDescent="0.45">
      <c r="A20" s="5" t="s">
        <v>29</v>
      </c>
      <c r="B20" s="45"/>
      <c r="C20" s="45"/>
      <c r="D20" s="5" t="str">
        <f>IF(D8="○",交通費!$G10," ")</f>
        <v xml:space="preserve"> </v>
      </c>
      <c r="E20" s="5" t="str">
        <f>IF(E8="○",交通費!$G10," ")</f>
        <v xml:space="preserve"> </v>
      </c>
      <c r="F20" s="5" t="str">
        <f>IF(F8="○",交通費!$G10," ")</f>
        <v xml:space="preserve"> </v>
      </c>
      <c r="G20" s="5" t="str">
        <f>IF(G8="○",交通費!$G10," ")</f>
        <v xml:space="preserve"> </v>
      </c>
      <c r="H20" s="5" t="str">
        <f>IF(H8="○",交通費!$G10," ")</f>
        <v xml:space="preserve"> </v>
      </c>
      <c r="I20" s="5" t="str">
        <f>IF(I8="○",交通費!$G10," ")</f>
        <v xml:space="preserve"> </v>
      </c>
      <c r="J20" s="5" t="str">
        <f>IF(J8="○",交通費!$G10," ")</f>
        <v xml:space="preserve"> </v>
      </c>
      <c r="K20" s="5" t="str">
        <f>IF(K8="○",交通費!$G10," ")</f>
        <v xml:space="preserve"> </v>
      </c>
      <c r="L20" s="5" t="str">
        <f>IF(L8="○",交通費!$G10," ")</f>
        <v xml:space="preserve"> </v>
      </c>
      <c r="M20" s="5" t="str">
        <f>IF(M8="○",交通費!$G10," ")</f>
        <v xml:space="preserve"> </v>
      </c>
      <c r="N20" s="5" t="str">
        <f>IF(N8="○",交通費!$G10," ")</f>
        <v xml:space="preserve"> </v>
      </c>
      <c r="O20" s="5" t="str">
        <f>IF(O8="○",交通費!$G10," ")</f>
        <v xml:space="preserve"> </v>
      </c>
      <c r="P20" s="5"/>
    </row>
    <row r="21" spans="1:16" ht="18.600000000000001" thickBot="1" x14ac:dyDescent="0.5">
      <c r="A21" s="17" t="s">
        <v>30</v>
      </c>
      <c r="B21" s="46"/>
      <c r="C21" s="46"/>
      <c r="D21" s="17" t="str">
        <f>IF(D9="○",交通費!$G11," ")</f>
        <v xml:space="preserve"> </v>
      </c>
      <c r="E21" s="17" t="str">
        <f>IF(E9="○",交通費!$G11," ")</f>
        <v xml:space="preserve"> </v>
      </c>
      <c r="F21" s="17" t="str">
        <f>IF(F9="○",交通費!$G11," ")</f>
        <v xml:space="preserve"> </v>
      </c>
      <c r="G21" s="17" t="str">
        <f>IF(G9="○",交通費!$G11," ")</f>
        <v xml:space="preserve"> </v>
      </c>
      <c r="H21" s="17" t="str">
        <f>IF(H9="○",交通費!$G11," ")</f>
        <v xml:space="preserve"> </v>
      </c>
      <c r="I21" s="17" t="str">
        <f>IF(I9="○",交通費!$G11," ")</f>
        <v xml:space="preserve"> </v>
      </c>
      <c r="J21" s="17" t="str">
        <f>IF(J9="○",交通費!$G11," ")</f>
        <v xml:space="preserve"> </v>
      </c>
      <c r="K21" s="17" t="str">
        <f>IF(K9="○",交通費!$G11," ")</f>
        <v xml:space="preserve"> </v>
      </c>
      <c r="L21" s="17" t="str">
        <f>IF(L9="○",交通費!$G11," ")</f>
        <v xml:space="preserve"> </v>
      </c>
      <c r="M21" s="17" t="str">
        <f>IF(M9="○",交通費!$G11," ")</f>
        <v xml:space="preserve"> </v>
      </c>
      <c r="N21" s="17" t="str">
        <f>IF(N9="○",交通費!$G11," ")</f>
        <v xml:space="preserve"> </v>
      </c>
      <c r="O21" s="17" t="str">
        <f>IF(O9="○",交通費!$G11," ")</f>
        <v xml:space="preserve"> </v>
      </c>
      <c r="P21" s="17"/>
    </row>
    <row r="22" spans="1:16" ht="18.600000000000001" thickTop="1" x14ac:dyDescent="0.45">
      <c r="A22" s="58" t="s">
        <v>56</v>
      </c>
      <c r="B22" s="58"/>
      <c r="C22" s="58"/>
      <c r="D22" s="18">
        <f>IF(SUM(D14:D21)&gt;=10000,3000,0)</f>
        <v>0</v>
      </c>
      <c r="E22" s="18">
        <f>IF(SUM(E14:E21)&gt;=10000,3000,0)</f>
        <v>0</v>
      </c>
      <c r="F22" s="18">
        <f t="shared" ref="F22:O22" si="16">IF(SUM(F14:F21)&gt;=10000,3000,0)</f>
        <v>0</v>
      </c>
      <c r="G22" s="18">
        <f t="shared" si="16"/>
        <v>0</v>
      </c>
      <c r="H22" s="18">
        <f t="shared" si="16"/>
        <v>0</v>
      </c>
      <c r="I22" s="18">
        <f t="shared" si="16"/>
        <v>0</v>
      </c>
      <c r="J22" s="18">
        <f t="shared" si="16"/>
        <v>0</v>
      </c>
      <c r="K22" s="18">
        <f t="shared" si="16"/>
        <v>0</v>
      </c>
      <c r="L22" s="18">
        <f t="shared" si="16"/>
        <v>0</v>
      </c>
      <c r="M22" s="18">
        <f t="shared" si="16"/>
        <v>0</v>
      </c>
      <c r="N22" s="18">
        <f t="shared" si="16"/>
        <v>0</v>
      </c>
      <c r="O22" s="18">
        <f t="shared" si="16"/>
        <v>0</v>
      </c>
      <c r="P22" s="19">
        <f>SUM(D22:O22)</f>
        <v>0</v>
      </c>
    </row>
  </sheetData>
  <mergeCells count="4">
    <mergeCell ref="A10:C10"/>
    <mergeCell ref="A22:C22"/>
    <mergeCell ref="A11:C11"/>
    <mergeCell ref="A12:C12"/>
  </mergeCells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家賃</vt:lpstr>
      <vt:lpstr>交通費</vt:lpstr>
      <vt:lpstr>【触らない】定期判定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</dc:creator>
  <cp:keywords/>
  <dc:description/>
  <cp:lastModifiedBy>今村 美吹</cp:lastModifiedBy>
  <cp:revision/>
  <cp:lastPrinted>2025-04-09T04:56:05Z</cp:lastPrinted>
  <dcterms:created xsi:type="dcterms:W3CDTF">2019-11-19T10:02:12Z</dcterms:created>
  <dcterms:modified xsi:type="dcterms:W3CDTF">2025-09-30T00:30:57Z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2022-01-19T00:50:56Z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59f570eb-3153-48b1-90ef-a8a7d6b6b593</vt:lpwstr>
  </property>
  <property fmtid="{D5CDD505-2E9C-101B-9397-08002B2CF9AE}" pid="8" name="MSIP_Label_d899a617-f30e-4fb8-b81c-fb6d0b94ac5b_ContentBits">
    <vt:lpwstr>0</vt:lpwstr>
  </property>
</Properties>
</file>